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HOSPITAL MILITAR 2024 PROCESOS\LICITACIÓN 00X-2024 MEDICO QUIRURGICO\"/>
    </mc:Choice>
  </mc:AlternateContent>
  <bookViews>
    <workbookView xWindow="0" yWindow="0" windowWidth="28740" windowHeight="12210" activeTab="1"/>
  </bookViews>
  <sheets>
    <sheet name="ESTUDIO DE MERCDO - COTIZACIONE" sheetId="1" r:id="rId1"/>
    <sheet name="PRECIOS DE REFERENCIA " sheetId="3" r:id="rId2"/>
  </sheets>
  <definedNames>
    <definedName name="_xlnm._FilterDatabase" localSheetId="0" hidden="1">'ESTUDIO DE MERCDO - COTIZACIONE'!$EE$4:$EN$497</definedName>
    <definedName name="_xlnm._FilterDatabase" localSheetId="1" hidden="1">'PRECIOS DE REFERENCIA '!$I$4:$I$496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6" i="3" l="1"/>
  <c r="I492" i="3"/>
  <c r="I487" i="3"/>
  <c r="I483" i="3"/>
  <c r="I472" i="3"/>
  <c r="I464" i="3"/>
  <c r="I447" i="3"/>
  <c r="I442" i="3"/>
  <c r="I435" i="3"/>
  <c r="I431" i="3"/>
  <c r="I427" i="3"/>
  <c r="I422" i="3"/>
  <c r="I418" i="3"/>
  <c r="I411" i="3"/>
  <c r="I395" i="3"/>
  <c r="I389" i="3"/>
  <c r="I383" i="3"/>
  <c r="I379" i="3"/>
  <c r="I359" i="3"/>
  <c r="I353" i="3"/>
  <c r="I335" i="3"/>
  <c r="I330" i="3"/>
  <c r="I325" i="3"/>
  <c r="I319" i="3"/>
  <c r="I313" i="3"/>
  <c r="I306" i="3"/>
  <c r="I301" i="3"/>
  <c r="I292" i="3"/>
  <c r="I284" i="3"/>
  <c r="I279" i="3"/>
  <c r="I275" i="3"/>
  <c r="I268" i="3"/>
  <c r="I261" i="3"/>
  <c r="I254" i="3"/>
  <c r="I250" i="3"/>
  <c r="I241" i="3"/>
  <c r="I232" i="3"/>
  <c r="I217" i="3"/>
  <c r="I213" i="3"/>
  <c r="I208" i="3"/>
  <c r="I199" i="3"/>
  <c r="I195" i="3"/>
  <c r="I169" i="3"/>
  <c r="I164" i="3"/>
  <c r="I160" i="3"/>
  <c r="I140" i="3"/>
  <c r="I132" i="3"/>
  <c r="I127" i="3"/>
  <c r="I120" i="3"/>
  <c r="I75" i="3"/>
  <c r="I71" i="3"/>
  <c r="I63" i="3"/>
  <c r="I58" i="3"/>
  <c r="I54" i="3"/>
  <c r="I50" i="3"/>
  <c r="I44" i="3"/>
  <c r="I36" i="3"/>
  <c r="I23" i="3"/>
  <c r="I17" i="3"/>
  <c r="I12" i="3"/>
  <c r="EK283" i="1" l="1"/>
  <c r="EE492" i="1" l="1"/>
  <c r="EK492" i="1" s="1"/>
  <c r="EF492" i="1"/>
  <c r="EG492" i="1"/>
  <c r="EH492" i="1"/>
  <c r="EJ492" i="1"/>
  <c r="EH253" i="1"/>
  <c r="EG253" i="1"/>
  <c r="EJ253" i="1" s="1"/>
  <c r="EF253" i="1"/>
  <c r="EE253" i="1"/>
  <c r="EK253" i="1" s="1"/>
  <c r="EN492" i="1" l="1"/>
  <c r="EL492" i="1"/>
  <c r="EM492" i="1" s="1"/>
  <c r="EN253" i="1"/>
  <c r="EL253" i="1"/>
  <c r="EM253" i="1" s="1"/>
  <c r="EE16" i="1" l="1"/>
  <c r="EK16" i="1" s="1"/>
  <c r="EL16" i="1" s="1"/>
  <c r="EM16" i="1" s="1"/>
  <c r="EF16" i="1"/>
  <c r="EG16" i="1"/>
  <c r="EH16" i="1"/>
  <c r="EE20" i="1"/>
  <c r="EK20" i="1" s="1"/>
  <c r="EL20" i="1" s="1"/>
  <c r="EM20" i="1" s="1"/>
  <c r="EF20" i="1"/>
  <c r="EG20" i="1"/>
  <c r="EJ20" i="1" s="1"/>
  <c r="EH20" i="1"/>
  <c r="EE21" i="1"/>
  <c r="EK21" i="1" s="1"/>
  <c r="EF21" i="1"/>
  <c r="EG21" i="1"/>
  <c r="EH21" i="1"/>
  <c r="EJ21" i="1"/>
  <c r="EE22" i="1"/>
  <c r="EK22" i="1" s="1"/>
  <c r="EF22" i="1"/>
  <c r="EG22" i="1"/>
  <c r="EJ22" i="1" s="1"/>
  <c r="EH22" i="1"/>
  <c r="EE26" i="1"/>
  <c r="EK26" i="1" s="1"/>
  <c r="EF26" i="1"/>
  <c r="EG26" i="1"/>
  <c r="EJ26" i="1" s="1"/>
  <c r="EH26" i="1"/>
  <c r="EE27" i="1"/>
  <c r="EK27" i="1" s="1"/>
  <c r="EF27" i="1"/>
  <c r="EG27" i="1"/>
  <c r="EJ27" i="1" s="1"/>
  <c r="EH27" i="1"/>
  <c r="EE28" i="1"/>
  <c r="EK28" i="1" s="1"/>
  <c r="EL28" i="1" s="1"/>
  <c r="EM28" i="1" s="1"/>
  <c r="EF28" i="1"/>
  <c r="EG28" i="1"/>
  <c r="EJ28" i="1" s="1"/>
  <c r="EH28" i="1"/>
  <c r="EE29" i="1"/>
  <c r="EK29" i="1" s="1"/>
  <c r="EF29" i="1"/>
  <c r="EG29" i="1"/>
  <c r="EJ29" i="1" s="1"/>
  <c r="EH29" i="1"/>
  <c r="EE30" i="1"/>
  <c r="EK30" i="1" s="1"/>
  <c r="EF30" i="1"/>
  <c r="EG30" i="1"/>
  <c r="EJ30" i="1" s="1"/>
  <c r="EH30" i="1"/>
  <c r="EE31" i="1"/>
  <c r="EK31" i="1" s="1"/>
  <c r="EF31" i="1"/>
  <c r="EG31" i="1"/>
  <c r="EJ31" i="1" s="1"/>
  <c r="EH31" i="1"/>
  <c r="EE32" i="1"/>
  <c r="EK32" i="1" s="1"/>
  <c r="EL32" i="1" s="1"/>
  <c r="EM32" i="1" s="1"/>
  <c r="EF32" i="1"/>
  <c r="EG32" i="1"/>
  <c r="EH32" i="1"/>
  <c r="EE33" i="1"/>
  <c r="EK33" i="1" s="1"/>
  <c r="EF33" i="1"/>
  <c r="EG33" i="1"/>
  <c r="EJ33" i="1" s="1"/>
  <c r="EH33" i="1"/>
  <c r="EE34" i="1"/>
  <c r="EK34" i="1" s="1"/>
  <c r="EF34" i="1"/>
  <c r="EG34" i="1"/>
  <c r="EJ34" i="1" s="1"/>
  <c r="EH34" i="1"/>
  <c r="EE35" i="1"/>
  <c r="EK35" i="1" s="1"/>
  <c r="EF35" i="1"/>
  <c r="EG35" i="1"/>
  <c r="EJ35" i="1" s="1"/>
  <c r="EH35" i="1"/>
  <c r="EE39" i="1"/>
  <c r="EK39" i="1" s="1"/>
  <c r="EF39" i="1"/>
  <c r="EG39" i="1"/>
  <c r="EH39" i="1"/>
  <c r="EI39" i="1"/>
  <c r="EE40" i="1"/>
  <c r="EK40" i="1" s="1"/>
  <c r="EL40" i="1" s="1"/>
  <c r="EM40" i="1" s="1"/>
  <c r="EF40" i="1"/>
  <c r="EG40" i="1"/>
  <c r="EH40" i="1"/>
  <c r="EI40" i="1"/>
  <c r="EE41" i="1"/>
  <c r="EK41" i="1" s="1"/>
  <c r="EF41" i="1"/>
  <c r="EG41" i="1"/>
  <c r="EH41" i="1"/>
  <c r="EI41" i="1"/>
  <c r="EE42" i="1"/>
  <c r="EK42" i="1" s="1"/>
  <c r="EF42" i="1"/>
  <c r="EG42" i="1"/>
  <c r="EH42" i="1"/>
  <c r="EJ42" i="1"/>
  <c r="EE43" i="1"/>
  <c r="EK43" i="1" s="1"/>
  <c r="EN43" i="1" s="1"/>
  <c r="EF43" i="1"/>
  <c r="EG43" i="1"/>
  <c r="EJ43" i="1" s="1"/>
  <c r="EH43" i="1"/>
  <c r="EE47" i="1"/>
  <c r="EK47" i="1" s="1"/>
  <c r="EN47" i="1" s="1"/>
  <c r="EF47" i="1"/>
  <c r="EG47" i="1"/>
  <c r="EJ47" i="1" s="1"/>
  <c r="EH47" i="1"/>
  <c r="EE48" i="1"/>
  <c r="EK48" i="1" s="1"/>
  <c r="EL48" i="1" s="1"/>
  <c r="EM48" i="1" s="1"/>
  <c r="EF48" i="1"/>
  <c r="EG48" i="1"/>
  <c r="EJ48" i="1" s="1"/>
  <c r="EH48" i="1"/>
  <c r="EE49" i="1"/>
  <c r="EK49" i="1" s="1"/>
  <c r="EF49" i="1"/>
  <c r="EG49" i="1"/>
  <c r="EH49" i="1"/>
  <c r="EE57" i="1"/>
  <c r="EK57" i="1" s="1"/>
  <c r="EF57" i="1"/>
  <c r="EG57" i="1"/>
  <c r="EH57" i="1"/>
  <c r="EE66" i="1"/>
  <c r="EK66" i="1" s="1"/>
  <c r="EF66" i="1"/>
  <c r="EG66" i="1"/>
  <c r="EJ66" i="1" s="1"/>
  <c r="EH66" i="1"/>
  <c r="EE67" i="1"/>
  <c r="EK67" i="1" s="1"/>
  <c r="EN67" i="1" s="1"/>
  <c r="EF67" i="1"/>
  <c r="EG67" i="1"/>
  <c r="EJ67" i="1" s="1"/>
  <c r="EH67" i="1"/>
  <c r="EE68" i="1"/>
  <c r="EK68" i="1" s="1"/>
  <c r="EL68" i="1" s="1"/>
  <c r="EM68" i="1" s="1"/>
  <c r="EF68" i="1"/>
  <c r="EG68" i="1"/>
  <c r="EJ68" i="1" s="1"/>
  <c r="EH68" i="1"/>
  <c r="EE69" i="1"/>
  <c r="EK69" i="1" s="1"/>
  <c r="EF69" i="1"/>
  <c r="EG69" i="1"/>
  <c r="EH69" i="1"/>
  <c r="EE70" i="1"/>
  <c r="EK70" i="1" s="1"/>
  <c r="EL70" i="1" s="1"/>
  <c r="EM70" i="1" s="1"/>
  <c r="EF70" i="1"/>
  <c r="EG70" i="1"/>
  <c r="EJ70" i="1" s="1"/>
  <c r="EH70" i="1"/>
  <c r="EE77" i="1"/>
  <c r="EK77" i="1" s="1"/>
  <c r="EN77" i="1" s="1"/>
  <c r="EF77" i="1"/>
  <c r="EG77" i="1"/>
  <c r="EJ77" i="1" s="1"/>
  <c r="EH77" i="1"/>
  <c r="EE78" i="1"/>
  <c r="EK78" i="1" s="1"/>
  <c r="EN78" i="1" s="1"/>
  <c r="EF78" i="1"/>
  <c r="EG78" i="1"/>
  <c r="EJ78" i="1" s="1"/>
  <c r="EH78" i="1"/>
  <c r="EE79" i="1"/>
  <c r="EK79" i="1" s="1"/>
  <c r="EN79" i="1" s="1"/>
  <c r="EF79" i="1"/>
  <c r="EG79" i="1"/>
  <c r="EJ79" i="1" s="1"/>
  <c r="EH79" i="1"/>
  <c r="EE80" i="1"/>
  <c r="EK80" i="1" s="1"/>
  <c r="EF80" i="1"/>
  <c r="EG80" i="1"/>
  <c r="EJ80" i="1" s="1"/>
  <c r="EH80" i="1"/>
  <c r="EE81" i="1"/>
  <c r="EK81" i="1" s="1"/>
  <c r="EL81" i="1" s="1"/>
  <c r="EM81" i="1" s="1"/>
  <c r="EF81" i="1"/>
  <c r="EG81" i="1"/>
  <c r="EJ81" i="1" s="1"/>
  <c r="EH81" i="1"/>
  <c r="EE82" i="1"/>
  <c r="EK82" i="1" s="1"/>
  <c r="EF82" i="1"/>
  <c r="EG82" i="1"/>
  <c r="EJ82" i="1" s="1"/>
  <c r="EH82" i="1"/>
  <c r="EE83" i="1"/>
  <c r="EK83" i="1" s="1"/>
  <c r="EF83" i="1"/>
  <c r="EG83" i="1"/>
  <c r="EJ83" i="1" s="1"/>
  <c r="EH83" i="1"/>
  <c r="EE84" i="1"/>
  <c r="EK84" i="1" s="1"/>
  <c r="EL84" i="1" s="1"/>
  <c r="EM84" i="1" s="1"/>
  <c r="EF84" i="1"/>
  <c r="EG84" i="1"/>
  <c r="EJ84" i="1" s="1"/>
  <c r="EH84" i="1"/>
  <c r="EE85" i="1"/>
  <c r="EK85" i="1" s="1"/>
  <c r="EF85" i="1"/>
  <c r="EG85" i="1"/>
  <c r="EJ85" i="1" s="1"/>
  <c r="EH85" i="1"/>
  <c r="EE86" i="1"/>
  <c r="EK86" i="1" s="1"/>
  <c r="EL86" i="1" s="1"/>
  <c r="EM86" i="1" s="1"/>
  <c r="EF86" i="1"/>
  <c r="EG86" i="1"/>
  <c r="EJ86" i="1" s="1"/>
  <c r="EH86" i="1"/>
  <c r="EE87" i="1"/>
  <c r="EK87" i="1" s="1"/>
  <c r="EN87" i="1" s="1"/>
  <c r="EF87" i="1"/>
  <c r="EG87" i="1"/>
  <c r="EJ87" i="1" s="1"/>
  <c r="EH87" i="1"/>
  <c r="EE88" i="1"/>
  <c r="EK88" i="1" s="1"/>
  <c r="EF88" i="1"/>
  <c r="EG88" i="1"/>
  <c r="EJ88" i="1" s="1"/>
  <c r="EH88" i="1"/>
  <c r="EE89" i="1"/>
  <c r="EK89" i="1" s="1"/>
  <c r="EL89" i="1" s="1"/>
  <c r="EM89" i="1" s="1"/>
  <c r="EF89" i="1"/>
  <c r="EG89" i="1"/>
  <c r="EH89" i="1"/>
  <c r="EE90" i="1"/>
  <c r="EK90" i="1" s="1"/>
  <c r="EF90" i="1"/>
  <c r="EG90" i="1"/>
  <c r="EJ90" i="1" s="1"/>
  <c r="EH90" i="1"/>
  <c r="EE91" i="1"/>
  <c r="EK91" i="1" s="1"/>
  <c r="EN91" i="1" s="1"/>
  <c r="EF91" i="1"/>
  <c r="EG91" i="1"/>
  <c r="EJ91" i="1" s="1"/>
  <c r="EH91" i="1"/>
  <c r="EE92" i="1"/>
  <c r="EK92" i="1" s="1"/>
  <c r="EF92" i="1"/>
  <c r="EG92" i="1"/>
  <c r="EJ92" i="1" s="1"/>
  <c r="EH92" i="1"/>
  <c r="EE93" i="1"/>
  <c r="EK93" i="1" s="1"/>
  <c r="EL93" i="1" s="1"/>
  <c r="EM93" i="1" s="1"/>
  <c r="EF93" i="1"/>
  <c r="EG93" i="1"/>
  <c r="EH93" i="1"/>
  <c r="EE94" i="1"/>
  <c r="EK94" i="1" s="1"/>
  <c r="EN94" i="1" s="1"/>
  <c r="EF94" i="1"/>
  <c r="EG94" i="1"/>
  <c r="EJ94" i="1" s="1"/>
  <c r="EH94" i="1"/>
  <c r="EE95" i="1"/>
  <c r="EK95" i="1" s="1"/>
  <c r="EN95" i="1" s="1"/>
  <c r="EF95" i="1"/>
  <c r="EG95" i="1"/>
  <c r="EJ95" i="1" s="1"/>
  <c r="EH95" i="1"/>
  <c r="EE96" i="1"/>
  <c r="EK96" i="1" s="1"/>
  <c r="EF96" i="1"/>
  <c r="EG96" i="1"/>
  <c r="EJ96" i="1" s="1"/>
  <c r="EH96" i="1"/>
  <c r="EE97" i="1"/>
  <c r="EK97" i="1" s="1"/>
  <c r="EF97" i="1"/>
  <c r="EG97" i="1"/>
  <c r="EJ97" i="1" s="1"/>
  <c r="EH97" i="1"/>
  <c r="EE98" i="1"/>
  <c r="EK98" i="1" s="1"/>
  <c r="EF98" i="1"/>
  <c r="EG98" i="1"/>
  <c r="EJ98" i="1" s="1"/>
  <c r="EH98" i="1"/>
  <c r="EE99" i="1"/>
  <c r="EK99" i="1" s="1"/>
  <c r="EN99" i="1" s="1"/>
  <c r="EF99" i="1"/>
  <c r="EG99" i="1"/>
  <c r="EJ99" i="1" s="1"/>
  <c r="EH99" i="1"/>
  <c r="EE100" i="1"/>
  <c r="EK100" i="1" s="1"/>
  <c r="EF100" i="1"/>
  <c r="EG100" i="1"/>
  <c r="EJ100" i="1" s="1"/>
  <c r="EH100" i="1"/>
  <c r="EE101" i="1"/>
  <c r="EK101" i="1" s="1"/>
  <c r="EL101" i="1" s="1"/>
  <c r="EM101" i="1" s="1"/>
  <c r="EF101" i="1"/>
  <c r="EG101" i="1"/>
  <c r="EH101" i="1"/>
  <c r="EE102" i="1"/>
  <c r="EK102" i="1" s="1"/>
  <c r="EF102" i="1"/>
  <c r="EG102" i="1"/>
  <c r="EJ102" i="1" s="1"/>
  <c r="EH102" i="1"/>
  <c r="EE103" i="1"/>
  <c r="EK103" i="1" s="1"/>
  <c r="EN103" i="1" s="1"/>
  <c r="EF103" i="1"/>
  <c r="EG103" i="1"/>
  <c r="EJ103" i="1" s="1"/>
  <c r="EH103" i="1"/>
  <c r="EE104" i="1"/>
  <c r="EK104" i="1" s="1"/>
  <c r="EF104" i="1"/>
  <c r="EG104" i="1"/>
  <c r="EJ104" i="1" s="1"/>
  <c r="EH104" i="1"/>
  <c r="EE105" i="1"/>
  <c r="EK105" i="1" s="1"/>
  <c r="EL105" i="1" s="1"/>
  <c r="EM105" i="1" s="1"/>
  <c r="EF105" i="1"/>
  <c r="EG105" i="1"/>
  <c r="EJ105" i="1" s="1"/>
  <c r="EH105" i="1"/>
  <c r="EE106" i="1"/>
  <c r="EK106" i="1" s="1"/>
  <c r="EF106" i="1"/>
  <c r="EG106" i="1"/>
  <c r="EJ106" i="1" s="1"/>
  <c r="EH106" i="1"/>
  <c r="EE107" i="1"/>
  <c r="EK107" i="1" s="1"/>
  <c r="EN107" i="1" s="1"/>
  <c r="EF107" i="1"/>
  <c r="EG107" i="1"/>
  <c r="EJ107" i="1" s="1"/>
  <c r="EH107" i="1"/>
  <c r="EE108" i="1"/>
  <c r="EK108" i="1" s="1"/>
  <c r="EF108" i="1"/>
  <c r="EG108" i="1"/>
  <c r="EJ108" i="1" s="1"/>
  <c r="EH108" i="1"/>
  <c r="EE109" i="1"/>
  <c r="EK109" i="1" s="1"/>
  <c r="EF109" i="1"/>
  <c r="EG109" i="1"/>
  <c r="EH109" i="1"/>
  <c r="EE110" i="1"/>
  <c r="EK110" i="1" s="1"/>
  <c r="EL110" i="1" s="1"/>
  <c r="EM110" i="1" s="1"/>
  <c r="EF110" i="1"/>
  <c r="EG110" i="1"/>
  <c r="EJ110" i="1" s="1"/>
  <c r="EH110" i="1"/>
  <c r="EE111" i="1"/>
  <c r="EK111" i="1" s="1"/>
  <c r="EN111" i="1" s="1"/>
  <c r="EF111" i="1"/>
  <c r="EG111" i="1"/>
  <c r="EJ111" i="1" s="1"/>
  <c r="EH111" i="1"/>
  <c r="EE112" i="1"/>
  <c r="EK112" i="1" s="1"/>
  <c r="EL112" i="1" s="1"/>
  <c r="EM112" i="1" s="1"/>
  <c r="EF112" i="1"/>
  <c r="EG112" i="1"/>
  <c r="EJ112" i="1" s="1"/>
  <c r="EH112" i="1"/>
  <c r="EE113" i="1"/>
  <c r="EK113" i="1" s="1"/>
  <c r="EN113" i="1" s="1"/>
  <c r="EF113" i="1"/>
  <c r="EG113" i="1"/>
  <c r="EH113" i="1"/>
  <c r="EE114" i="1"/>
  <c r="EK114" i="1" s="1"/>
  <c r="EL114" i="1" s="1"/>
  <c r="EM114" i="1" s="1"/>
  <c r="EF114" i="1"/>
  <c r="EG114" i="1"/>
  <c r="EJ114" i="1" s="1"/>
  <c r="EH114" i="1"/>
  <c r="EE115" i="1"/>
  <c r="EK115" i="1" s="1"/>
  <c r="EN115" i="1" s="1"/>
  <c r="EF115" i="1"/>
  <c r="EG115" i="1"/>
  <c r="EJ115" i="1" s="1"/>
  <c r="EH115" i="1"/>
  <c r="EE116" i="1"/>
  <c r="EK116" i="1" s="1"/>
  <c r="EL116" i="1" s="1"/>
  <c r="EM116" i="1" s="1"/>
  <c r="EF116" i="1"/>
  <c r="EG116" i="1"/>
  <c r="EJ116" i="1" s="1"/>
  <c r="EH116" i="1"/>
  <c r="EE117" i="1"/>
  <c r="EK117" i="1" s="1"/>
  <c r="EL117" i="1" s="1"/>
  <c r="EM117" i="1" s="1"/>
  <c r="EF117" i="1"/>
  <c r="EG117" i="1"/>
  <c r="EJ117" i="1" s="1"/>
  <c r="EH117" i="1"/>
  <c r="EE118" i="1"/>
  <c r="EK118" i="1" s="1"/>
  <c r="EL118" i="1" s="1"/>
  <c r="EM118" i="1" s="1"/>
  <c r="EF118" i="1"/>
  <c r="EG118" i="1"/>
  <c r="EJ118" i="1" s="1"/>
  <c r="EH118" i="1"/>
  <c r="EE122" i="1"/>
  <c r="EK122" i="1" s="1"/>
  <c r="EL122" i="1" s="1"/>
  <c r="EM122" i="1" s="1"/>
  <c r="EF122" i="1"/>
  <c r="EG122" i="1"/>
  <c r="EJ122" i="1" s="1"/>
  <c r="EH122" i="1"/>
  <c r="EE123" i="1"/>
  <c r="EK123" i="1" s="1"/>
  <c r="EF123" i="1"/>
  <c r="EG123" i="1"/>
  <c r="EJ123" i="1" s="1"/>
  <c r="EH123" i="1"/>
  <c r="EE124" i="1"/>
  <c r="EK124" i="1" s="1"/>
  <c r="EF124" i="1"/>
  <c r="EG124" i="1"/>
  <c r="EJ124" i="1" s="1"/>
  <c r="EH124" i="1"/>
  <c r="EE125" i="1"/>
  <c r="EK125" i="1" s="1"/>
  <c r="EF125" i="1"/>
  <c r="EG125" i="1"/>
  <c r="EJ125" i="1" s="1"/>
  <c r="EH125" i="1"/>
  <c r="EE129" i="1"/>
  <c r="EK129" i="1" s="1"/>
  <c r="EL129" i="1" s="1"/>
  <c r="EM129" i="1" s="1"/>
  <c r="EF129" i="1"/>
  <c r="EG129" i="1"/>
  <c r="EH129" i="1"/>
  <c r="EI129" i="1"/>
  <c r="EE130" i="1"/>
  <c r="EK130" i="1" s="1"/>
  <c r="EL130" i="1" s="1"/>
  <c r="EM130" i="1" s="1"/>
  <c r="EF130" i="1"/>
  <c r="EG130" i="1"/>
  <c r="EH130" i="1"/>
  <c r="EI130" i="1"/>
  <c r="EE134" i="1"/>
  <c r="EK134" i="1" s="1"/>
  <c r="EL134" i="1" s="1"/>
  <c r="EM134" i="1" s="1"/>
  <c r="EF134" i="1"/>
  <c r="EG134" i="1"/>
  <c r="EJ134" i="1" s="1"/>
  <c r="EH134" i="1"/>
  <c r="EE135" i="1"/>
  <c r="EK135" i="1" s="1"/>
  <c r="EN135" i="1" s="1"/>
  <c r="EF135" i="1"/>
  <c r="EG135" i="1"/>
  <c r="EJ135" i="1" s="1"/>
  <c r="EH135" i="1"/>
  <c r="EE136" i="1"/>
  <c r="EK136" i="1" s="1"/>
  <c r="EF136" i="1"/>
  <c r="EG136" i="1"/>
  <c r="EJ136" i="1" s="1"/>
  <c r="EH136" i="1"/>
  <c r="EE137" i="1"/>
  <c r="EK137" i="1" s="1"/>
  <c r="EF137" i="1"/>
  <c r="EG137" i="1"/>
  <c r="EJ137" i="1" s="1"/>
  <c r="EH137" i="1"/>
  <c r="EE138" i="1"/>
  <c r="EK138" i="1" s="1"/>
  <c r="EL138" i="1" s="1"/>
  <c r="EM138" i="1" s="1"/>
  <c r="EF138" i="1"/>
  <c r="EG138" i="1"/>
  <c r="EH138" i="1"/>
  <c r="EE142" i="1"/>
  <c r="EK142" i="1" s="1"/>
  <c r="EF142" i="1"/>
  <c r="EG142" i="1"/>
  <c r="EH142" i="1"/>
  <c r="EI142" i="1"/>
  <c r="EE143" i="1"/>
  <c r="EK143" i="1" s="1"/>
  <c r="EF143" i="1"/>
  <c r="EG143" i="1"/>
  <c r="EH143" i="1"/>
  <c r="EI143" i="1"/>
  <c r="EE144" i="1"/>
  <c r="EK144" i="1" s="1"/>
  <c r="EF144" i="1"/>
  <c r="EG144" i="1"/>
  <c r="EH144" i="1"/>
  <c r="EI144" i="1"/>
  <c r="EE145" i="1"/>
  <c r="EK145" i="1" s="1"/>
  <c r="EL145" i="1" s="1"/>
  <c r="EM145" i="1" s="1"/>
  <c r="EF145" i="1"/>
  <c r="EG145" i="1"/>
  <c r="EH145" i="1"/>
  <c r="EI145" i="1"/>
  <c r="EE146" i="1"/>
  <c r="EK146" i="1" s="1"/>
  <c r="EL146" i="1" s="1"/>
  <c r="EM146" i="1" s="1"/>
  <c r="EF146" i="1"/>
  <c r="EG146" i="1"/>
  <c r="EH146" i="1"/>
  <c r="EI146" i="1"/>
  <c r="EE147" i="1"/>
  <c r="EK147" i="1" s="1"/>
  <c r="EF147" i="1"/>
  <c r="EG147" i="1"/>
  <c r="EH147" i="1"/>
  <c r="EI147" i="1"/>
  <c r="EE148" i="1"/>
  <c r="EK148" i="1" s="1"/>
  <c r="EF148" i="1"/>
  <c r="EG148" i="1"/>
  <c r="EH148" i="1"/>
  <c r="EI148" i="1"/>
  <c r="EE149" i="1"/>
  <c r="EK149" i="1" s="1"/>
  <c r="EF149" i="1"/>
  <c r="EG149" i="1"/>
  <c r="EH149" i="1"/>
  <c r="EI149" i="1"/>
  <c r="EE150" i="1"/>
  <c r="EK150" i="1" s="1"/>
  <c r="EL150" i="1" s="1"/>
  <c r="EM150" i="1" s="1"/>
  <c r="EF150" i="1"/>
  <c r="EG150" i="1"/>
  <c r="EH150" i="1"/>
  <c r="EI150" i="1"/>
  <c r="EE151" i="1"/>
  <c r="EK151" i="1" s="1"/>
  <c r="EF151" i="1"/>
  <c r="EG151" i="1"/>
  <c r="EH151" i="1"/>
  <c r="EI151" i="1"/>
  <c r="EE152" i="1"/>
  <c r="EK152" i="1" s="1"/>
  <c r="EF152" i="1"/>
  <c r="EG152" i="1"/>
  <c r="EH152" i="1"/>
  <c r="EI152" i="1"/>
  <c r="EE153" i="1"/>
  <c r="EK153" i="1" s="1"/>
  <c r="EF153" i="1"/>
  <c r="EG153" i="1"/>
  <c r="EH153" i="1"/>
  <c r="EI153" i="1"/>
  <c r="EE154" i="1"/>
  <c r="EK154" i="1" s="1"/>
  <c r="EL154" i="1" s="1"/>
  <c r="EM154" i="1" s="1"/>
  <c r="EF154" i="1"/>
  <c r="EG154" i="1"/>
  <c r="EH154" i="1"/>
  <c r="EI154" i="1"/>
  <c r="EE155" i="1"/>
  <c r="EK155" i="1" s="1"/>
  <c r="EF155" i="1"/>
  <c r="EG155" i="1"/>
  <c r="EH155" i="1"/>
  <c r="EI155" i="1"/>
  <c r="EE156" i="1"/>
  <c r="EK156" i="1" s="1"/>
  <c r="EF156" i="1"/>
  <c r="EG156" i="1"/>
  <c r="EH156" i="1"/>
  <c r="EI156" i="1"/>
  <c r="EE157" i="1"/>
  <c r="EK157" i="1" s="1"/>
  <c r="EF157" i="1"/>
  <c r="EG157" i="1"/>
  <c r="EH157" i="1"/>
  <c r="EI157" i="1"/>
  <c r="EE158" i="1"/>
  <c r="EK158" i="1" s="1"/>
  <c r="EL158" i="1" s="1"/>
  <c r="EM158" i="1" s="1"/>
  <c r="EF158" i="1"/>
  <c r="EG158" i="1"/>
  <c r="EH158" i="1"/>
  <c r="EI158" i="1"/>
  <c r="EE162" i="1"/>
  <c r="EK162" i="1" s="1"/>
  <c r="EL162" i="1" s="1"/>
  <c r="EM162" i="1" s="1"/>
  <c r="EF162" i="1"/>
  <c r="EG162" i="1"/>
  <c r="EJ162" i="1" s="1"/>
  <c r="EH162" i="1"/>
  <c r="EE166" i="1"/>
  <c r="EK166" i="1" s="1"/>
  <c r="EL166" i="1" s="1"/>
  <c r="EM166" i="1" s="1"/>
  <c r="EF166" i="1"/>
  <c r="EG166" i="1"/>
  <c r="EH166" i="1"/>
  <c r="EE167" i="1"/>
  <c r="EK167" i="1" s="1"/>
  <c r="EF167" i="1"/>
  <c r="EG167" i="1"/>
  <c r="EH167" i="1"/>
  <c r="EE172" i="1"/>
  <c r="EK172" i="1" s="1"/>
  <c r="EF172" i="1"/>
  <c r="EG172" i="1"/>
  <c r="EH172" i="1"/>
  <c r="EI172" i="1"/>
  <c r="EE173" i="1"/>
  <c r="EK173" i="1" s="1"/>
  <c r="EF173" i="1"/>
  <c r="EG173" i="1"/>
  <c r="EH173" i="1"/>
  <c r="EI173" i="1"/>
  <c r="EE174" i="1"/>
  <c r="EK174" i="1" s="1"/>
  <c r="EL174" i="1" s="1"/>
  <c r="EM174" i="1" s="1"/>
  <c r="EF174" i="1"/>
  <c r="EG174" i="1"/>
  <c r="EH174" i="1"/>
  <c r="EI174" i="1"/>
  <c r="EE175" i="1"/>
  <c r="EK175" i="1" s="1"/>
  <c r="EF175" i="1"/>
  <c r="EG175" i="1"/>
  <c r="EH175" i="1"/>
  <c r="EI175" i="1"/>
  <c r="EE176" i="1"/>
  <c r="EK176" i="1" s="1"/>
  <c r="EF176" i="1"/>
  <c r="EG176" i="1"/>
  <c r="EH176" i="1"/>
  <c r="EI176" i="1"/>
  <c r="EE177" i="1"/>
  <c r="EK177" i="1" s="1"/>
  <c r="EF177" i="1"/>
  <c r="EG177" i="1"/>
  <c r="EH177" i="1"/>
  <c r="EI177" i="1"/>
  <c r="EJ177" i="1" s="1"/>
  <c r="EE178" i="1"/>
  <c r="EK178" i="1" s="1"/>
  <c r="EF178" i="1"/>
  <c r="EG178" i="1"/>
  <c r="EH178" i="1"/>
  <c r="EI178" i="1"/>
  <c r="EE179" i="1"/>
  <c r="EK179" i="1" s="1"/>
  <c r="EF179" i="1"/>
  <c r="EG179" i="1"/>
  <c r="EH179" i="1"/>
  <c r="EI179" i="1"/>
  <c r="EE180" i="1"/>
  <c r="EK180" i="1" s="1"/>
  <c r="EF180" i="1"/>
  <c r="EG180" i="1"/>
  <c r="EH180" i="1"/>
  <c r="EI180" i="1"/>
  <c r="EE181" i="1"/>
  <c r="EK181" i="1" s="1"/>
  <c r="EF181" i="1"/>
  <c r="EG181" i="1"/>
  <c r="EH181" i="1"/>
  <c r="EI181" i="1"/>
  <c r="EE182" i="1"/>
  <c r="EK182" i="1" s="1"/>
  <c r="EL182" i="1" s="1"/>
  <c r="EM182" i="1" s="1"/>
  <c r="EF182" i="1"/>
  <c r="EG182" i="1"/>
  <c r="EH182" i="1"/>
  <c r="EI182" i="1"/>
  <c r="EE183" i="1"/>
  <c r="EK183" i="1" s="1"/>
  <c r="EF183" i="1"/>
  <c r="EG183" i="1"/>
  <c r="EH183" i="1"/>
  <c r="EI183" i="1"/>
  <c r="EE184" i="1"/>
  <c r="EK184" i="1" s="1"/>
  <c r="EF184" i="1"/>
  <c r="EG184" i="1"/>
  <c r="EH184" i="1"/>
  <c r="EI184" i="1"/>
  <c r="EE185" i="1"/>
  <c r="EK185" i="1" s="1"/>
  <c r="EF185" i="1"/>
  <c r="EG185" i="1"/>
  <c r="EH185" i="1"/>
  <c r="EI185" i="1"/>
  <c r="EE186" i="1"/>
  <c r="EK186" i="1" s="1"/>
  <c r="EL186" i="1" s="1"/>
  <c r="EM186" i="1" s="1"/>
  <c r="EF186" i="1"/>
  <c r="EG186" i="1"/>
  <c r="EH186" i="1"/>
  <c r="EI186" i="1"/>
  <c r="EE187" i="1"/>
  <c r="EK187" i="1" s="1"/>
  <c r="EN187" i="1" s="1"/>
  <c r="EF187" i="1"/>
  <c r="EG187" i="1"/>
  <c r="EH187" i="1"/>
  <c r="EI187" i="1"/>
  <c r="EE188" i="1"/>
  <c r="EK188" i="1" s="1"/>
  <c r="EF188" i="1"/>
  <c r="EG188" i="1"/>
  <c r="EH188" i="1"/>
  <c r="EI188" i="1"/>
  <c r="EE189" i="1"/>
  <c r="EK189" i="1" s="1"/>
  <c r="EF189" i="1"/>
  <c r="EG189" i="1"/>
  <c r="EH189" i="1"/>
  <c r="EI189" i="1"/>
  <c r="EE190" i="1"/>
  <c r="EK190" i="1" s="1"/>
  <c r="EL190" i="1" s="1"/>
  <c r="EM190" i="1" s="1"/>
  <c r="EF190" i="1"/>
  <c r="EG190" i="1"/>
  <c r="EH190" i="1"/>
  <c r="EI190" i="1"/>
  <c r="EE191" i="1"/>
  <c r="EK191" i="1" s="1"/>
  <c r="EF191" i="1"/>
  <c r="EG191" i="1"/>
  <c r="EH191" i="1"/>
  <c r="EI191" i="1"/>
  <c r="EE192" i="1"/>
  <c r="EK192" i="1" s="1"/>
  <c r="EF192" i="1"/>
  <c r="EG192" i="1"/>
  <c r="EH192" i="1"/>
  <c r="EI192" i="1"/>
  <c r="EE193" i="1"/>
  <c r="EK193" i="1" s="1"/>
  <c r="EL193" i="1" s="1"/>
  <c r="EM193" i="1" s="1"/>
  <c r="EF193" i="1"/>
  <c r="EG193" i="1"/>
  <c r="EH193" i="1"/>
  <c r="EI193" i="1"/>
  <c r="EE194" i="1"/>
  <c r="EK194" i="1" s="1"/>
  <c r="EL194" i="1" s="1"/>
  <c r="EM194" i="1" s="1"/>
  <c r="EF194" i="1"/>
  <c r="EG194" i="1"/>
  <c r="EH194" i="1"/>
  <c r="EI194" i="1"/>
  <c r="EE202" i="1"/>
  <c r="EK202" i="1" s="1"/>
  <c r="EF202" i="1"/>
  <c r="EG202" i="1"/>
  <c r="EH202" i="1"/>
  <c r="EI202" i="1"/>
  <c r="EE205" i="1"/>
  <c r="EK205" i="1" s="1"/>
  <c r="EL205" i="1" s="1"/>
  <c r="EM205" i="1" s="1"/>
  <c r="EF205" i="1"/>
  <c r="EG205" i="1"/>
  <c r="EH205" i="1"/>
  <c r="EI205" i="1"/>
  <c r="EE206" i="1"/>
  <c r="EK206" i="1" s="1"/>
  <c r="EL206" i="1" s="1"/>
  <c r="EM206" i="1" s="1"/>
  <c r="EF206" i="1"/>
  <c r="EG206" i="1"/>
  <c r="EH206" i="1"/>
  <c r="EI206" i="1"/>
  <c r="EE207" i="1"/>
  <c r="EK207" i="1" s="1"/>
  <c r="EF207" i="1"/>
  <c r="EG207" i="1"/>
  <c r="EH207" i="1"/>
  <c r="EI207" i="1"/>
  <c r="EE212" i="1"/>
  <c r="EK212" i="1" s="1"/>
  <c r="EF212" i="1"/>
  <c r="EG212" i="1"/>
  <c r="EJ212" i="1" s="1"/>
  <c r="EH212" i="1"/>
  <c r="EE235" i="1"/>
  <c r="EK235" i="1" s="1"/>
  <c r="EF235" i="1"/>
  <c r="EG235" i="1"/>
  <c r="EJ235" i="1" s="1"/>
  <c r="EH235" i="1"/>
  <c r="EE236" i="1"/>
  <c r="EK236" i="1" s="1"/>
  <c r="EF236" i="1"/>
  <c r="EG236" i="1"/>
  <c r="EH236" i="1"/>
  <c r="EE237" i="1"/>
  <c r="EK237" i="1" s="1"/>
  <c r="EF237" i="1"/>
  <c r="EG237" i="1"/>
  <c r="EJ237" i="1" s="1"/>
  <c r="EH237" i="1"/>
  <c r="EE238" i="1"/>
  <c r="EK238" i="1" s="1"/>
  <c r="EF238" i="1"/>
  <c r="EG238" i="1"/>
  <c r="EJ238" i="1" s="1"/>
  <c r="EH238" i="1"/>
  <c r="EE239" i="1"/>
  <c r="EK239" i="1" s="1"/>
  <c r="EF239" i="1"/>
  <c r="EG239" i="1"/>
  <c r="EJ239" i="1" s="1"/>
  <c r="EH239" i="1"/>
  <c r="EE240" i="1"/>
  <c r="EK240" i="1" s="1"/>
  <c r="EL240" i="1" s="1"/>
  <c r="EM240" i="1" s="1"/>
  <c r="EF240" i="1"/>
  <c r="EG240" i="1"/>
  <c r="EH240" i="1"/>
  <c r="EE244" i="1"/>
  <c r="EK244" i="1" s="1"/>
  <c r="EL244" i="1" s="1"/>
  <c r="EM244" i="1" s="1"/>
  <c r="EF244" i="1"/>
  <c r="EG244" i="1"/>
  <c r="EH244" i="1"/>
  <c r="EI244" i="1"/>
  <c r="EE245" i="1"/>
  <c r="EK245" i="1" s="1"/>
  <c r="EF245" i="1"/>
  <c r="EG245" i="1"/>
  <c r="EH245" i="1"/>
  <c r="EI245" i="1"/>
  <c r="EE246" i="1"/>
  <c r="EK246" i="1" s="1"/>
  <c r="EF246" i="1"/>
  <c r="EG246" i="1"/>
  <c r="EH246" i="1"/>
  <c r="EI246" i="1"/>
  <c r="EE247" i="1"/>
  <c r="EK247" i="1" s="1"/>
  <c r="EF247" i="1"/>
  <c r="EG247" i="1"/>
  <c r="EH247" i="1"/>
  <c r="EI247" i="1"/>
  <c r="EE248" i="1"/>
  <c r="EK248" i="1" s="1"/>
  <c r="EL248" i="1" s="1"/>
  <c r="EM248" i="1" s="1"/>
  <c r="EF248" i="1"/>
  <c r="EG248" i="1"/>
  <c r="EH248" i="1"/>
  <c r="EI248" i="1"/>
  <c r="EE249" i="1"/>
  <c r="EK249" i="1" s="1"/>
  <c r="EF249" i="1"/>
  <c r="EG249" i="1"/>
  <c r="EH249" i="1"/>
  <c r="EI249" i="1"/>
  <c r="EE257" i="1"/>
  <c r="EK257" i="1" s="1"/>
  <c r="EF257" i="1"/>
  <c r="EG257" i="1"/>
  <c r="EH257" i="1"/>
  <c r="EE258" i="1"/>
  <c r="EK258" i="1" s="1"/>
  <c r="EF258" i="1"/>
  <c r="EG258" i="1"/>
  <c r="EH258" i="1"/>
  <c r="EE259" i="1"/>
  <c r="EK259" i="1" s="1"/>
  <c r="EF259" i="1"/>
  <c r="EG259" i="1"/>
  <c r="EJ259" i="1" s="1"/>
  <c r="EH259" i="1"/>
  <c r="EE260" i="1"/>
  <c r="EK260" i="1" s="1"/>
  <c r="EL260" i="1" s="1"/>
  <c r="EM260" i="1" s="1"/>
  <c r="EF260" i="1"/>
  <c r="EG260" i="1"/>
  <c r="EJ260" i="1" s="1"/>
  <c r="EH260" i="1"/>
  <c r="EE264" i="1"/>
  <c r="EK264" i="1" s="1"/>
  <c r="EL264" i="1" s="1"/>
  <c r="EM264" i="1" s="1"/>
  <c r="EF264" i="1"/>
  <c r="EG264" i="1"/>
  <c r="EJ264" i="1" s="1"/>
  <c r="EH264" i="1"/>
  <c r="EE265" i="1"/>
  <c r="EK265" i="1" s="1"/>
  <c r="EF265" i="1"/>
  <c r="EG265" i="1"/>
  <c r="EH265" i="1"/>
  <c r="EE266" i="1"/>
  <c r="EK266" i="1" s="1"/>
  <c r="EF266" i="1"/>
  <c r="EG266" i="1"/>
  <c r="EJ266" i="1" s="1"/>
  <c r="EH266" i="1"/>
  <c r="EE267" i="1"/>
  <c r="EK267" i="1" s="1"/>
  <c r="EF267" i="1"/>
  <c r="EG267" i="1"/>
  <c r="EH267" i="1"/>
  <c r="EI267" i="1"/>
  <c r="EE271" i="1"/>
  <c r="EK271" i="1" s="1"/>
  <c r="EF271" i="1"/>
  <c r="EG271" i="1"/>
  <c r="EJ271" i="1" s="1"/>
  <c r="EH271" i="1"/>
  <c r="EE272" i="1"/>
  <c r="EK272" i="1" s="1"/>
  <c r="EL272" i="1" s="1"/>
  <c r="EM272" i="1" s="1"/>
  <c r="EF272" i="1"/>
  <c r="EG272" i="1"/>
  <c r="EH272" i="1"/>
  <c r="EE273" i="1"/>
  <c r="EK273" i="1" s="1"/>
  <c r="EF273" i="1"/>
  <c r="EG273" i="1"/>
  <c r="EH273" i="1"/>
  <c r="EE274" i="1"/>
  <c r="EK274" i="1" s="1"/>
  <c r="EF274" i="1"/>
  <c r="EG274" i="1"/>
  <c r="EJ274" i="1" s="1"/>
  <c r="EH274" i="1"/>
  <c r="EE278" i="1"/>
  <c r="EK278" i="1" s="1"/>
  <c r="EF278" i="1"/>
  <c r="EG278" i="1"/>
  <c r="EH278" i="1"/>
  <c r="EE282" i="1"/>
  <c r="EK282" i="1" s="1"/>
  <c r="EF282" i="1"/>
  <c r="EG282" i="1"/>
  <c r="EH282" i="1"/>
  <c r="EE287" i="1"/>
  <c r="EK287" i="1" s="1"/>
  <c r="EF287" i="1"/>
  <c r="EG287" i="1"/>
  <c r="EJ287" i="1" s="1"/>
  <c r="EH287" i="1"/>
  <c r="EE288" i="1"/>
  <c r="EK288" i="1" s="1"/>
  <c r="EL288" i="1" s="1"/>
  <c r="EM288" i="1" s="1"/>
  <c r="EF288" i="1"/>
  <c r="EG288" i="1"/>
  <c r="EH288" i="1"/>
  <c r="EE289" i="1"/>
  <c r="EK289" i="1" s="1"/>
  <c r="EF289" i="1"/>
  <c r="EG289" i="1"/>
  <c r="EJ289" i="1" s="1"/>
  <c r="EH289" i="1"/>
  <c r="EE290" i="1"/>
  <c r="EK290" i="1" s="1"/>
  <c r="EF290" i="1"/>
  <c r="EG290" i="1"/>
  <c r="EH290" i="1"/>
  <c r="EE291" i="1"/>
  <c r="EK291" i="1" s="1"/>
  <c r="EF291" i="1"/>
  <c r="EG291" i="1"/>
  <c r="EH291" i="1"/>
  <c r="EE305" i="1"/>
  <c r="EK305" i="1" s="1"/>
  <c r="EF305" i="1"/>
  <c r="EG305" i="1"/>
  <c r="EJ305" i="1" s="1"/>
  <c r="EH305" i="1"/>
  <c r="EE306" i="1"/>
  <c r="EK306" i="1" s="1"/>
  <c r="EF306" i="1"/>
  <c r="EG306" i="1"/>
  <c r="EH306" i="1"/>
  <c r="EE317" i="1"/>
  <c r="EK317" i="1" s="1"/>
  <c r="EF317" i="1"/>
  <c r="EG317" i="1"/>
  <c r="EH317" i="1"/>
  <c r="EE318" i="1"/>
  <c r="EK318" i="1" s="1"/>
  <c r="EF318" i="1"/>
  <c r="EG318" i="1"/>
  <c r="EH318" i="1"/>
  <c r="EE319" i="1"/>
  <c r="EK319" i="1" s="1"/>
  <c r="EF319" i="1"/>
  <c r="EG319" i="1"/>
  <c r="EH319" i="1"/>
  <c r="EE323" i="1"/>
  <c r="EK323" i="1" s="1"/>
  <c r="EF323" i="1"/>
  <c r="EG323" i="1"/>
  <c r="EH323" i="1"/>
  <c r="EI323" i="1"/>
  <c r="EE324" i="1"/>
  <c r="EK324" i="1" s="1"/>
  <c r="EF324" i="1"/>
  <c r="EG324" i="1"/>
  <c r="EJ324" i="1" s="1"/>
  <c r="EH324" i="1"/>
  <c r="EE325" i="1"/>
  <c r="EK325" i="1" s="1"/>
  <c r="EF325" i="1"/>
  <c r="EG325" i="1"/>
  <c r="EH325" i="1"/>
  <c r="EI325" i="1"/>
  <c r="EE334" i="1"/>
  <c r="EK334" i="1" s="1"/>
  <c r="EF334" i="1"/>
  <c r="EG334" i="1"/>
  <c r="EH334" i="1"/>
  <c r="EE335" i="1"/>
  <c r="EK335" i="1" s="1"/>
  <c r="EF335" i="1"/>
  <c r="EG335" i="1"/>
  <c r="EH335" i="1"/>
  <c r="EE383" i="1"/>
  <c r="EK383" i="1" s="1"/>
  <c r="EL383" i="1" s="1"/>
  <c r="EM383" i="1" s="1"/>
  <c r="EF383" i="1"/>
  <c r="EG383" i="1"/>
  <c r="EJ383" i="1" s="1"/>
  <c r="EH383" i="1"/>
  <c r="EE387" i="1"/>
  <c r="EK387" i="1" s="1"/>
  <c r="EF387" i="1"/>
  <c r="EG387" i="1"/>
  <c r="EH387" i="1"/>
  <c r="EI387" i="1"/>
  <c r="EE388" i="1"/>
  <c r="EK388" i="1" s="1"/>
  <c r="EN388" i="1" s="1"/>
  <c r="EF388" i="1"/>
  <c r="EG388" i="1"/>
  <c r="EH388" i="1"/>
  <c r="EI388" i="1"/>
  <c r="EE389" i="1"/>
  <c r="EK389" i="1" s="1"/>
  <c r="EF389" i="1"/>
  <c r="EG389" i="1"/>
  <c r="EH389" i="1"/>
  <c r="EI389" i="1"/>
  <c r="EE393" i="1"/>
  <c r="EK393" i="1" s="1"/>
  <c r="EF393" i="1"/>
  <c r="EG393" i="1"/>
  <c r="EH393" i="1"/>
  <c r="EJ393" i="1"/>
  <c r="EE394" i="1"/>
  <c r="EK394" i="1" s="1"/>
  <c r="EF394" i="1"/>
  <c r="EG394" i="1"/>
  <c r="EH394" i="1"/>
  <c r="EE395" i="1"/>
  <c r="EK395" i="1" s="1"/>
  <c r="EL395" i="1" s="1"/>
  <c r="EM395" i="1" s="1"/>
  <c r="EF395" i="1"/>
  <c r="EG395" i="1"/>
  <c r="EH395" i="1"/>
  <c r="EE399" i="1"/>
  <c r="EK399" i="1" s="1"/>
  <c r="EF399" i="1"/>
  <c r="EG399" i="1"/>
  <c r="EH399" i="1"/>
  <c r="EE400" i="1"/>
  <c r="EK400" i="1" s="1"/>
  <c r="EN400" i="1" s="1"/>
  <c r="EF400" i="1"/>
  <c r="EG400" i="1"/>
  <c r="EH400" i="1"/>
  <c r="EE401" i="1"/>
  <c r="EK401" i="1" s="1"/>
  <c r="EF401" i="1"/>
  <c r="EG401" i="1"/>
  <c r="EH401" i="1"/>
  <c r="EI401" i="1"/>
  <c r="EJ401" i="1" s="1"/>
  <c r="EE402" i="1"/>
  <c r="EK402" i="1" s="1"/>
  <c r="EL402" i="1" s="1"/>
  <c r="EM402" i="1" s="1"/>
  <c r="EF402" i="1"/>
  <c r="EG402" i="1"/>
  <c r="EJ402" i="1" s="1"/>
  <c r="EH402" i="1"/>
  <c r="EE403" i="1"/>
  <c r="EK403" i="1" s="1"/>
  <c r="EF403" i="1"/>
  <c r="EG403" i="1"/>
  <c r="EH403" i="1"/>
  <c r="EI403" i="1"/>
  <c r="EE404" i="1"/>
  <c r="EK404" i="1" s="1"/>
  <c r="EN404" i="1" s="1"/>
  <c r="EF404" i="1"/>
  <c r="EG404" i="1"/>
  <c r="EH404" i="1"/>
  <c r="EI404" i="1"/>
  <c r="EE405" i="1"/>
  <c r="EK405" i="1" s="1"/>
  <c r="EF405" i="1"/>
  <c r="EG405" i="1"/>
  <c r="EH405" i="1"/>
  <c r="EI405" i="1"/>
  <c r="EE406" i="1"/>
  <c r="EK406" i="1" s="1"/>
  <c r="EF406" i="1"/>
  <c r="EG406" i="1"/>
  <c r="EH406" i="1"/>
  <c r="EI406" i="1"/>
  <c r="EE407" i="1"/>
  <c r="EK407" i="1" s="1"/>
  <c r="EL407" i="1" s="1"/>
  <c r="EM407" i="1" s="1"/>
  <c r="EF407" i="1"/>
  <c r="EG407" i="1"/>
  <c r="EH407" i="1"/>
  <c r="EE408" i="1"/>
  <c r="EK408" i="1" s="1"/>
  <c r="EF408" i="1"/>
  <c r="EG408" i="1"/>
  <c r="EH408" i="1"/>
  <c r="EE409" i="1"/>
  <c r="EK409" i="1" s="1"/>
  <c r="EF409" i="1"/>
  <c r="EG409" i="1"/>
  <c r="EH409" i="1"/>
  <c r="EE410" i="1"/>
  <c r="EK410" i="1" s="1"/>
  <c r="EF410" i="1"/>
  <c r="EG410" i="1"/>
  <c r="EH410" i="1"/>
  <c r="EE411" i="1"/>
  <c r="EK411" i="1" s="1"/>
  <c r="EF411" i="1"/>
  <c r="EG411" i="1"/>
  <c r="EH411" i="1"/>
  <c r="EE415" i="1"/>
  <c r="EK415" i="1" s="1"/>
  <c r="EL415" i="1" s="1"/>
  <c r="EM415" i="1" s="1"/>
  <c r="EF415" i="1"/>
  <c r="EG415" i="1"/>
  <c r="EH415" i="1"/>
  <c r="EI415" i="1"/>
  <c r="EE416" i="1"/>
  <c r="EK416" i="1" s="1"/>
  <c r="EF416" i="1"/>
  <c r="EG416" i="1"/>
  <c r="EH416" i="1"/>
  <c r="EI416" i="1"/>
  <c r="EE417" i="1"/>
  <c r="EK417" i="1" s="1"/>
  <c r="EN417" i="1" s="1"/>
  <c r="EF417" i="1"/>
  <c r="EG417" i="1"/>
  <c r="EH417" i="1"/>
  <c r="EI417" i="1"/>
  <c r="EE418" i="1"/>
  <c r="EK418" i="1" s="1"/>
  <c r="EF418" i="1"/>
  <c r="EG418" i="1"/>
  <c r="EH418" i="1"/>
  <c r="EI418" i="1"/>
  <c r="EE422" i="1"/>
  <c r="EK422" i="1" s="1"/>
  <c r="EF422" i="1"/>
  <c r="EG422" i="1"/>
  <c r="EH422" i="1"/>
  <c r="EE426" i="1"/>
  <c r="EK426" i="1" s="1"/>
  <c r="EF426" i="1"/>
  <c r="EG426" i="1"/>
  <c r="EH426" i="1"/>
  <c r="EI426" i="1"/>
  <c r="EE427" i="1"/>
  <c r="EK427" i="1" s="1"/>
  <c r="EF427" i="1"/>
  <c r="EG427" i="1"/>
  <c r="EH427" i="1"/>
  <c r="EI427" i="1"/>
  <c r="EE435" i="1"/>
  <c r="EK435" i="1" s="1"/>
  <c r="EF435" i="1"/>
  <c r="EG435" i="1"/>
  <c r="EH435" i="1"/>
  <c r="EI435" i="1"/>
  <c r="EE439" i="1"/>
  <c r="EK439" i="1" s="1"/>
  <c r="EF439" i="1"/>
  <c r="EG439" i="1"/>
  <c r="EJ439" i="1" s="1"/>
  <c r="EH439" i="1"/>
  <c r="EE441" i="1"/>
  <c r="EK441" i="1" s="1"/>
  <c r="EL441" i="1" s="1"/>
  <c r="EM441" i="1" s="1"/>
  <c r="EF441" i="1"/>
  <c r="EG441" i="1"/>
  <c r="EJ441" i="1" s="1"/>
  <c r="EH441" i="1"/>
  <c r="EE446" i="1"/>
  <c r="EK446" i="1" s="1"/>
  <c r="EF446" i="1"/>
  <c r="EG446" i="1"/>
  <c r="EH446" i="1"/>
  <c r="EI446" i="1"/>
  <c r="EE447" i="1"/>
  <c r="EK447" i="1" s="1"/>
  <c r="EF447" i="1"/>
  <c r="EG447" i="1"/>
  <c r="EH447" i="1"/>
  <c r="EE468" i="1"/>
  <c r="EK468" i="1" s="1"/>
  <c r="EL468" i="1" s="1"/>
  <c r="EM468" i="1" s="1"/>
  <c r="EF468" i="1"/>
  <c r="EG468" i="1"/>
  <c r="EH468" i="1"/>
  <c r="EI468" i="1"/>
  <c r="EJ468" i="1" s="1"/>
  <c r="EE469" i="1"/>
  <c r="EK469" i="1" s="1"/>
  <c r="EL469" i="1" s="1"/>
  <c r="EM469" i="1" s="1"/>
  <c r="EF469" i="1"/>
  <c r="EG469" i="1"/>
  <c r="EH469" i="1"/>
  <c r="EI469" i="1"/>
  <c r="EE470" i="1"/>
  <c r="EK470" i="1" s="1"/>
  <c r="EF470" i="1"/>
  <c r="EG470" i="1"/>
  <c r="EH470" i="1"/>
  <c r="EI470" i="1"/>
  <c r="EE476" i="1"/>
  <c r="EK476" i="1" s="1"/>
  <c r="EL476" i="1" s="1"/>
  <c r="EM476" i="1" s="1"/>
  <c r="EF476" i="1"/>
  <c r="EG476" i="1"/>
  <c r="EH476" i="1"/>
  <c r="EI476" i="1"/>
  <c r="EE477" i="1"/>
  <c r="EK477" i="1" s="1"/>
  <c r="EL477" i="1" s="1"/>
  <c r="EM477" i="1" s="1"/>
  <c r="EF477" i="1"/>
  <c r="EG477" i="1"/>
  <c r="EH477" i="1"/>
  <c r="EI477" i="1"/>
  <c r="EE478" i="1"/>
  <c r="EK478" i="1" s="1"/>
  <c r="EF478" i="1"/>
  <c r="EG478" i="1"/>
  <c r="EH478" i="1"/>
  <c r="EI478" i="1"/>
  <c r="EE479" i="1"/>
  <c r="EK479" i="1" s="1"/>
  <c r="EF479" i="1"/>
  <c r="EG479" i="1"/>
  <c r="EH479" i="1"/>
  <c r="EI479" i="1"/>
  <c r="EE480" i="1"/>
  <c r="EK480" i="1" s="1"/>
  <c r="EL480" i="1" s="1"/>
  <c r="EM480" i="1" s="1"/>
  <c r="EF480" i="1"/>
  <c r="EG480" i="1"/>
  <c r="EH480" i="1"/>
  <c r="EI480" i="1"/>
  <c r="EE481" i="1"/>
  <c r="EK481" i="1" s="1"/>
  <c r="EL481" i="1" s="1"/>
  <c r="EM481" i="1" s="1"/>
  <c r="EF481" i="1"/>
  <c r="EG481" i="1"/>
  <c r="EH481" i="1"/>
  <c r="EI481" i="1"/>
  <c r="EE482" i="1"/>
  <c r="EK482" i="1" s="1"/>
  <c r="EF482" i="1"/>
  <c r="EG482" i="1"/>
  <c r="EH482" i="1"/>
  <c r="EI482" i="1"/>
  <c r="EE483" i="1"/>
  <c r="EK483" i="1" s="1"/>
  <c r="EF483" i="1"/>
  <c r="EG483" i="1"/>
  <c r="EH483" i="1"/>
  <c r="EI483" i="1"/>
  <c r="EE487" i="1"/>
  <c r="EK487" i="1" s="1"/>
  <c r="EF487" i="1"/>
  <c r="EG487" i="1"/>
  <c r="EH487" i="1"/>
  <c r="EI487" i="1"/>
  <c r="EE496" i="1"/>
  <c r="EK496" i="1" s="1"/>
  <c r="EF496" i="1"/>
  <c r="EG496" i="1"/>
  <c r="EH496" i="1"/>
  <c r="EI496" i="1"/>
  <c r="EJ180" i="1" l="1"/>
  <c r="EJ156" i="1"/>
  <c r="EJ188" i="1"/>
  <c r="EJ184" i="1"/>
  <c r="EJ496" i="1"/>
  <c r="EJ176" i="1"/>
  <c r="EJ151" i="1"/>
  <c r="EN383" i="1"/>
  <c r="EJ479" i="1"/>
  <c r="EJ388" i="1"/>
  <c r="EJ191" i="1"/>
  <c r="EJ152" i="1"/>
  <c r="EJ155" i="1"/>
  <c r="EL78" i="1"/>
  <c r="EM78" i="1" s="1"/>
  <c r="EJ41" i="1"/>
  <c r="EJ478" i="1"/>
  <c r="EJ416" i="1"/>
  <c r="EJ182" i="1"/>
  <c r="EJ174" i="1"/>
  <c r="EL85" i="1"/>
  <c r="EM85" i="1" s="1"/>
  <c r="EN85" i="1"/>
  <c r="EL236" i="1"/>
  <c r="EM236" i="1" s="1"/>
  <c r="EN236" i="1"/>
  <c r="EN93" i="1"/>
  <c r="EJ418" i="1"/>
  <c r="EJ194" i="1"/>
  <c r="EN162" i="1"/>
  <c r="EL79" i="1"/>
  <c r="EM79" i="1" s="1"/>
  <c r="EJ248" i="1"/>
  <c r="EJ207" i="1"/>
  <c r="EJ426" i="1"/>
  <c r="EJ192" i="1"/>
  <c r="EJ173" i="1"/>
  <c r="EJ205" i="1"/>
  <c r="EL394" i="1"/>
  <c r="EM394" i="1" s="1"/>
  <c r="EN394" i="1"/>
  <c r="EN167" i="1"/>
  <c r="EL167" i="1"/>
  <c r="EM167" i="1" s="1"/>
  <c r="EN183" i="1"/>
  <c r="EL183" i="1"/>
  <c r="EM183" i="1" s="1"/>
  <c r="EJ149" i="1"/>
  <c r="EJ446" i="1"/>
  <c r="EJ144" i="1"/>
  <c r="EJ130" i="1"/>
  <c r="EJ405" i="1"/>
  <c r="EJ483" i="1"/>
  <c r="EJ389" i="1"/>
  <c r="EJ179" i="1"/>
  <c r="EJ153" i="1"/>
  <c r="EJ147" i="1"/>
  <c r="EN145" i="1"/>
  <c r="EL94" i="1"/>
  <c r="EM94" i="1" s="1"/>
  <c r="EJ481" i="1"/>
  <c r="EJ406" i="1"/>
  <c r="EJ267" i="1"/>
  <c r="EJ244" i="1"/>
  <c r="EJ190" i="1"/>
  <c r="EL187" i="1"/>
  <c r="EM187" i="1" s="1"/>
  <c r="EJ158" i="1"/>
  <c r="EN110" i="1"/>
  <c r="EN81" i="1"/>
  <c r="EN28" i="1"/>
  <c r="EN20" i="1"/>
  <c r="EJ476" i="1"/>
  <c r="EJ470" i="1"/>
  <c r="EL400" i="1"/>
  <c r="EM400" i="1" s="1"/>
  <c r="EJ247" i="1"/>
  <c r="EJ206" i="1"/>
  <c r="EJ178" i="1"/>
  <c r="EJ172" i="1"/>
  <c r="EJ148" i="1"/>
  <c r="EJ146" i="1"/>
  <c r="EL113" i="1"/>
  <c r="EM113" i="1" s="1"/>
  <c r="EJ39" i="1"/>
  <c r="EL135" i="1"/>
  <c r="EM135" i="1" s="1"/>
  <c r="EL403" i="1"/>
  <c r="EM403" i="1" s="1"/>
  <c r="EN403" i="1"/>
  <c r="EL387" i="1"/>
  <c r="EM387" i="1" s="1"/>
  <c r="EN387" i="1"/>
  <c r="EL399" i="1"/>
  <c r="EM399" i="1" s="1"/>
  <c r="EN399" i="1"/>
  <c r="EL157" i="1"/>
  <c r="EM157" i="1" s="1"/>
  <c r="EN157" i="1"/>
  <c r="EJ482" i="1"/>
  <c r="EJ469" i="1"/>
  <c r="EJ415" i="1"/>
  <c r="EJ409" i="1"/>
  <c r="EN395" i="1"/>
  <c r="EN155" i="1"/>
  <c r="EL155" i="1"/>
  <c r="EM155" i="1" s="1"/>
  <c r="EN151" i="1"/>
  <c r="EL151" i="1"/>
  <c r="EM151" i="1" s="1"/>
  <c r="EL335" i="1"/>
  <c r="EM335" i="1" s="1"/>
  <c r="EN335" i="1"/>
  <c r="EN179" i="1"/>
  <c r="EL179" i="1"/>
  <c r="EM179" i="1" s="1"/>
  <c r="EL173" i="1"/>
  <c r="EM173" i="1" s="1"/>
  <c r="EN173" i="1"/>
  <c r="EL189" i="1"/>
  <c r="EM189" i="1" s="1"/>
  <c r="EN189" i="1"/>
  <c r="EL181" i="1"/>
  <c r="EM181" i="1" s="1"/>
  <c r="EN181" i="1"/>
  <c r="EJ447" i="1"/>
  <c r="EL417" i="1"/>
  <c r="EM417" i="1" s="1"/>
  <c r="EN407" i="1"/>
  <c r="EL102" i="1"/>
  <c r="EM102" i="1" s="1"/>
  <c r="EN102" i="1"/>
  <c r="EL92" i="1"/>
  <c r="EM92" i="1" s="1"/>
  <c r="EN92" i="1"/>
  <c r="EL66" i="1"/>
  <c r="EM66" i="1" s="1"/>
  <c r="EN66" i="1"/>
  <c r="EL42" i="1"/>
  <c r="EM42" i="1" s="1"/>
  <c r="EN42" i="1"/>
  <c r="EN22" i="1"/>
  <c r="EL22" i="1"/>
  <c r="EM22" i="1" s="1"/>
  <c r="EJ480" i="1"/>
  <c r="EJ477" i="1"/>
  <c r="EJ487" i="1"/>
  <c r="EJ435" i="1"/>
  <c r="EJ408" i="1"/>
  <c r="EJ400" i="1"/>
  <c r="EN207" i="1"/>
  <c r="EL207" i="1"/>
  <c r="EM207" i="1" s="1"/>
  <c r="EL108" i="1"/>
  <c r="EM108" i="1" s="1"/>
  <c r="EN108" i="1"/>
  <c r="EN97" i="1"/>
  <c r="EL97" i="1"/>
  <c r="EM97" i="1" s="1"/>
  <c r="EL202" i="1"/>
  <c r="EM202" i="1" s="1"/>
  <c r="EN202" i="1"/>
  <c r="EN191" i="1"/>
  <c r="EL191" i="1"/>
  <c r="EM191" i="1" s="1"/>
  <c r="EL149" i="1"/>
  <c r="EM149" i="1" s="1"/>
  <c r="EN149" i="1"/>
  <c r="EN143" i="1"/>
  <c r="EL143" i="1"/>
  <c r="EM143" i="1" s="1"/>
  <c r="EL125" i="1"/>
  <c r="EM125" i="1" s="1"/>
  <c r="EN125" i="1"/>
  <c r="EL100" i="1"/>
  <c r="EM100" i="1" s="1"/>
  <c r="EN100" i="1"/>
  <c r="EL90" i="1"/>
  <c r="EM90" i="1" s="1"/>
  <c r="EN90" i="1"/>
  <c r="EL69" i="1"/>
  <c r="EM69" i="1" s="1"/>
  <c r="EN69" i="1"/>
  <c r="EN34" i="1"/>
  <c r="EL34" i="1"/>
  <c r="EM34" i="1" s="1"/>
  <c r="EJ394" i="1"/>
  <c r="EJ334" i="1"/>
  <c r="EJ290" i="1"/>
  <c r="EJ246" i="1"/>
  <c r="EJ240" i="1"/>
  <c r="EJ236" i="1"/>
  <c r="EJ185" i="1"/>
  <c r="EL153" i="1"/>
  <c r="EM153" i="1" s="1"/>
  <c r="EN153" i="1"/>
  <c r="EL29" i="1"/>
  <c r="EM29" i="1" s="1"/>
  <c r="EN29" i="1"/>
  <c r="EN26" i="1"/>
  <c r="EL26" i="1"/>
  <c r="EM26" i="1" s="1"/>
  <c r="EJ175" i="1"/>
  <c r="EN147" i="1"/>
  <c r="EL147" i="1"/>
  <c r="EM147" i="1" s="1"/>
  <c r="EL123" i="1"/>
  <c r="EM123" i="1" s="1"/>
  <c r="EN123" i="1"/>
  <c r="EL106" i="1"/>
  <c r="EM106" i="1" s="1"/>
  <c r="EN106" i="1"/>
  <c r="EL98" i="1"/>
  <c r="EM98" i="1" s="1"/>
  <c r="EN98" i="1"/>
  <c r="EL88" i="1"/>
  <c r="EM88" i="1" s="1"/>
  <c r="EN88" i="1"/>
  <c r="EL80" i="1"/>
  <c r="EM80" i="1" s="1"/>
  <c r="EN80" i="1"/>
  <c r="EL57" i="1"/>
  <c r="EM57" i="1" s="1"/>
  <c r="EN57" i="1"/>
  <c r="EL178" i="1"/>
  <c r="EM178" i="1" s="1"/>
  <c r="EN178" i="1"/>
  <c r="EL137" i="1"/>
  <c r="EM137" i="1" s="1"/>
  <c r="EN137" i="1"/>
  <c r="EJ427" i="1"/>
  <c r="EJ417" i="1"/>
  <c r="EJ335" i="1"/>
  <c r="EJ323" i="1"/>
  <c r="EJ291" i="1"/>
  <c r="EJ288" i="1"/>
  <c r="EJ272" i="1"/>
  <c r="EJ258" i="1"/>
  <c r="EL177" i="1"/>
  <c r="EM177" i="1" s="1"/>
  <c r="EN177" i="1"/>
  <c r="EN175" i="1"/>
  <c r="EL175" i="1"/>
  <c r="EM175" i="1" s="1"/>
  <c r="EJ143" i="1"/>
  <c r="EN129" i="1"/>
  <c r="EL104" i="1"/>
  <c r="EM104" i="1" s="1"/>
  <c r="EN104" i="1"/>
  <c r="EL41" i="1"/>
  <c r="EM41" i="1" s="1"/>
  <c r="EN41" i="1"/>
  <c r="EN30" i="1"/>
  <c r="EL30" i="1"/>
  <c r="EM30" i="1" s="1"/>
  <c r="EL21" i="1"/>
  <c r="EM21" i="1" s="1"/>
  <c r="EN21" i="1"/>
  <c r="EJ422" i="1"/>
  <c r="EJ407" i="1"/>
  <c r="EJ282" i="1"/>
  <c r="EJ278" i="1"/>
  <c r="EL185" i="1"/>
  <c r="EM185" i="1" s="1"/>
  <c r="EN185" i="1"/>
  <c r="EL142" i="1"/>
  <c r="EM142" i="1" s="1"/>
  <c r="EN142" i="1"/>
  <c r="EL96" i="1"/>
  <c r="EM96" i="1" s="1"/>
  <c r="EN96" i="1"/>
  <c r="EL49" i="1"/>
  <c r="EM49" i="1" s="1"/>
  <c r="EN49" i="1"/>
  <c r="EL33" i="1"/>
  <c r="EM33" i="1" s="1"/>
  <c r="EN33" i="1"/>
  <c r="EJ186" i="1"/>
  <c r="EJ181" i="1"/>
  <c r="EJ150" i="1"/>
  <c r="EJ113" i="1"/>
  <c r="EJ109" i="1"/>
  <c r="EJ93" i="1"/>
  <c r="EJ69" i="1"/>
  <c r="EJ57" i="1"/>
  <c r="EJ167" i="1"/>
  <c r="EJ145" i="1"/>
  <c r="EJ157" i="1"/>
  <c r="EL103" i="1"/>
  <c r="EM103" i="1" s="1"/>
  <c r="EN101" i="1"/>
  <c r="EN89" i="1"/>
  <c r="EN40" i="1"/>
  <c r="EN32" i="1"/>
  <c r="EJ202" i="1"/>
  <c r="EJ193" i="1"/>
  <c r="EJ187" i="1"/>
  <c r="EN154" i="1"/>
  <c r="EJ142" i="1"/>
  <c r="EJ129" i="1"/>
  <c r="EN118" i="1"/>
  <c r="EN117" i="1"/>
  <c r="EL107" i="1"/>
  <c r="EM107" i="1" s="1"/>
  <c r="EN105" i="1"/>
  <c r="EJ49" i="1"/>
  <c r="EJ40" i="1"/>
  <c r="EJ32" i="1"/>
  <c r="EN194" i="1"/>
  <c r="EJ189" i="1"/>
  <c r="EJ183" i="1"/>
  <c r="EJ166" i="1"/>
  <c r="EJ154" i="1"/>
  <c r="EJ138" i="1"/>
  <c r="EJ101" i="1"/>
  <c r="EJ89" i="1"/>
  <c r="EL77" i="1"/>
  <c r="EM77" i="1" s="1"/>
  <c r="EN70" i="1"/>
  <c r="EJ16" i="1"/>
  <c r="EL470" i="1"/>
  <c r="EM470" i="1" s="1"/>
  <c r="EN470" i="1"/>
  <c r="EL422" i="1"/>
  <c r="EM422" i="1" s="1"/>
  <c r="EN422" i="1"/>
  <c r="EL418" i="1"/>
  <c r="EM418" i="1" s="1"/>
  <c r="EN418" i="1"/>
  <c r="EN496" i="1"/>
  <c r="EL496" i="1"/>
  <c r="EM496" i="1" s="1"/>
  <c r="EN447" i="1"/>
  <c r="EL447" i="1"/>
  <c r="EM447" i="1" s="1"/>
  <c r="EN435" i="1"/>
  <c r="EL435" i="1"/>
  <c r="EM435" i="1" s="1"/>
  <c r="EL411" i="1"/>
  <c r="EM411" i="1" s="1"/>
  <c r="EN411" i="1"/>
  <c r="EN408" i="1"/>
  <c r="EL408" i="1"/>
  <c r="EM408" i="1" s="1"/>
  <c r="EN483" i="1"/>
  <c r="EL483" i="1"/>
  <c r="EM483" i="1" s="1"/>
  <c r="EL426" i="1"/>
  <c r="EM426" i="1" s="1"/>
  <c r="EN426" i="1"/>
  <c r="EN439" i="1"/>
  <c r="EL439" i="1"/>
  <c r="EM439" i="1" s="1"/>
  <c r="EL405" i="1"/>
  <c r="EM405" i="1" s="1"/>
  <c r="EN405" i="1"/>
  <c r="EN487" i="1"/>
  <c r="EL487" i="1"/>
  <c r="EM487" i="1" s="1"/>
  <c r="EL478" i="1"/>
  <c r="EM478" i="1" s="1"/>
  <c r="EN478" i="1"/>
  <c r="EL446" i="1"/>
  <c r="EM446" i="1" s="1"/>
  <c r="EN446" i="1"/>
  <c r="EL416" i="1"/>
  <c r="EM416" i="1" s="1"/>
  <c r="EN416" i="1"/>
  <c r="EN427" i="1"/>
  <c r="EL427" i="1"/>
  <c r="EM427" i="1" s="1"/>
  <c r="EL406" i="1"/>
  <c r="EM406" i="1" s="1"/>
  <c r="EN406" i="1"/>
  <c r="EN479" i="1"/>
  <c r="EL479" i="1"/>
  <c r="EM479" i="1" s="1"/>
  <c r="EL482" i="1"/>
  <c r="EM482" i="1" s="1"/>
  <c r="EN482" i="1"/>
  <c r="EL410" i="1"/>
  <c r="EM410" i="1" s="1"/>
  <c r="EN410" i="1"/>
  <c r="EJ399" i="1"/>
  <c r="EL334" i="1"/>
  <c r="EM334" i="1" s="1"/>
  <c r="EN334" i="1"/>
  <c r="EN318" i="1"/>
  <c r="EL318" i="1"/>
  <c r="EM318" i="1" s="1"/>
  <c r="EN238" i="1"/>
  <c r="EL238" i="1"/>
  <c r="EM238" i="1" s="1"/>
  <c r="EL393" i="1"/>
  <c r="EM393" i="1" s="1"/>
  <c r="EN393" i="1"/>
  <c r="EL273" i="1"/>
  <c r="EM273" i="1" s="1"/>
  <c r="EN273" i="1"/>
  <c r="EN481" i="1"/>
  <c r="EN477" i="1"/>
  <c r="EN469" i="1"/>
  <c r="EN441" i="1"/>
  <c r="EL409" i="1"/>
  <c r="EM409" i="1" s="1"/>
  <c r="EN409" i="1"/>
  <c r="EN246" i="1"/>
  <c r="EL246" i="1"/>
  <c r="EM246" i="1" s="1"/>
  <c r="EN415" i="1"/>
  <c r="EL325" i="1"/>
  <c r="EM325" i="1" s="1"/>
  <c r="EN325" i="1"/>
  <c r="EN306" i="1"/>
  <c r="EL306" i="1"/>
  <c r="EM306" i="1" s="1"/>
  <c r="EL401" i="1"/>
  <c r="EM401" i="1" s="1"/>
  <c r="EN401" i="1"/>
  <c r="EN480" i="1"/>
  <c r="EN476" i="1"/>
  <c r="EN468" i="1"/>
  <c r="EJ411" i="1"/>
  <c r="EJ410" i="1"/>
  <c r="EL404" i="1"/>
  <c r="EM404" i="1" s="1"/>
  <c r="EJ403" i="1"/>
  <c r="EL389" i="1"/>
  <c r="EM389" i="1" s="1"/>
  <c r="EN389" i="1"/>
  <c r="EL388" i="1"/>
  <c r="EM388" i="1" s="1"/>
  <c r="EJ404" i="1"/>
  <c r="EJ395" i="1"/>
  <c r="EJ387" i="1"/>
  <c r="EL317" i="1"/>
  <c r="EM317" i="1" s="1"/>
  <c r="EN317" i="1"/>
  <c r="EN258" i="1"/>
  <c r="EL258" i="1"/>
  <c r="EM258" i="1" s="1"/>
  <c r="EJ325" i="1"/>
  <c r="EN266" i="1"/>
  <c r="EL266" i="1"/>
  <c r="EM266" i="1" s="1"/>
  <c r="EJ257" i="1"/>
  <c r="EJ249" i="1"/>
  <c r="EJ245" i="1"/>
  <c r="EJ265" i="1"/>
  <c r="EN402" i="1"/>
  <c r="EL287" i="1"/>
  <c r="EM287" i="1" s="1"/>
  <c r="EN287" i="1"/>
  <c r="EN274" i="1"/>
  <c r="EL274" i="1"/>
  <c r="EM274" i="1" s="1"/>
  <c r="EL180" i="1"/>
  <c r="EM180" i="1" s="1"/>
  <c r="EN180" i="1"/>
  <c r="EJ317" i="1"/>
  <c r="EL291" i="1"/>
  <c r="EM291" i="1" s="1"/>
  <c r="EN291" i="1"/>
  <c r="EL289" i="1"/>
  <c r="EM289" i="1" s="1"/>
  <c r="EN289" i="1"/>
  <c r="EN278" i="1"/>
  <c r="EL278" i="1"/>
  <c r="EM278" i="1" s="1"/>
  <c r="EJ273" i="1"/>
  <c r="EL259" i="1"/>
  <c r="EM259" i="1" s="1"/>
  <c r="EN259" i="1"/>
  <c r="EL247" i="1"/>
  <c r="EM247" i="1" s="1"/>
  <c r="EN247" i="1"/>
  <c r="EL239" i="1"/>
  <c r="EM239" i="1" s="1"/>
  <c r="EN239" i="1"/>
  <c r="EL319" i="1"/>
  <c r="EM319" i="1" s="1"/>
  <c r="EN319" i="1"/>
  <c r="EJ318" i="1"/>
  <c r="EJ306" i="1"/>
  <c r="EN282" i="1"/>
  <c r="EL282" i="1"/>
  <c r="EM282" i="1" s="1"/>
  <c r="EL257" i="1"/>
  <c r="EM257" i="1" s="1"/>
  <c r="EN257" i="1"/>
  <c r="EL249" i="1"/>
  <c r="EM249" i="1" s="1"/>
  <c r="EN249" i="1"/>
  <c r="EL245" i="1"/>
  <c r="EM245" i="1" s="1"/>
  <c r="EN245" i="1"/>
  <c r="EL237" i="1"/>
  <c r="EM237" i="1" s="1"/>
  <c r="EN237" i="1"/>
  <c r="EL235" i="1"/>
  <c r="EM235" i="1" s="1"/>
  <c r="EN235" i="1"/>
  <c r="EL323" i="1"/>
  <c r="EM323" i="1" s="1"/>
  <c r="EN323" i="1"/>
  <c r="EJ319" i="1"/>
  <c r="EL267" i="1"/>
  <c r="EM267" i="1" s="1"/>
  <c r="EN267" i="1"/>
  <c r="EL265" i="1"/>
  <c r="EM265" i="1" s="1"/>
  <c r="EN265" i="1"/>
  <c r="EL324" i="1"/>
  <c r="EM324" i="1" s="1"/>
  <c r="EN324" i="1"/>
  <c r="EL305" i="1"/>
  <c r="EM305" i="1" s="1"/>
  <c r="EN305" i="1"/>
  <c r="EN290" i="1"/>
  <c r="EL290" i="1"/>
  <c r="EM290" i="1" s="1"/>
  <c r="EL271" i="1"/>
  <c r="EM271" i="1" s="1"/>
  <c r="EN271" i="1"/>
  <c r="EL152" i="1"/>
  <c r="EM152" i="1" s="1"/>
  <c r="EN152" i="1"/>
  <c r="EL124" i="1"/>
  <c r="EM124" i="1" s="1"/>
  <c r="EN124" i="1"/>
  <c r="EL82" i="1"/>
  <c r="EM82" i="1" s="1"/>
  <c r="EN82" i="1"/>
  <c r="EL192" i="1"/>
  <c r="EM192" i="1" s="1"/>
  <c r="EN192" i="1"/>
  <c r="EN190" i="1"/>
  <c r="EL176" i="1"/>
  <c r="EM176" i="1" s="1"/>
  <c r="EN176" i="1"/>
  <c r="EN174" i="1"/>
  <c r="EN150" i="1"/>
  <c r="EN138" i="1"/>
  <c r="EN130" i="1"/>
  <c r="EN288" i="1"/>
  <c r="EN272" i="1"/>
  <c r="EN264" i="1"/>
  <c r="EN260" i="1"/>
  <c r="EN248" i="1"/>
  <c r="EN244" i="1"/>
  <c r="EN240" i="1"/>
  <c r="EN122" i="1"/>
  <c r="EN83" i="1"/>
  <c r="EL83" i="1"/>
  <c r="EM83" i="1" s="1"/>
  <c r="EL188" i="1"/>
  <c r="EM188" i="1" s="1"/>
  <c r="EN188" i="1"/>
  <c r="EN186" i="1"/>
  <c r="EL172" i="1"/>
  <c r="EM172" i="1" s="1"/>
  <c r="EN172" i="1"/>
  <c r="EN158" i="1"/>
  <c r="EL148" i="1"/>
  <c r="EM148" i="1" s="1"/>
  <c r="EN148" i="1"/>
  <c r="EL136" i="1"/>
  <c r="EM136" i="1" s="1"/>
  <c r="EN136" i="1"/>
  <c r="EL212" i="1"/>
  <c r="EM212" i="1" s="1"/>
  <c r="EN212" i="1"/>
  <c r="EN146" i="1"/>
  <c r="EL109" i="1"/>
  <c r="EM109" i="1" s="1"/>
  <c r="EN109" i="1"/>
  <c r="EN206" i="1"/>
  <c r="EL184" i="1"/>
  <c r="EM184" i="1" s="1"/>
  <c r="EN184" i="1"/>
  <c r="EN182" i="1"/>
  <c r="EN166" i="1"/>
  <c r="EL156" i="1"/>
  <c r="EM156" i="1" s="1"/>
  <c r="EN156" i="1"/>
  <c r="EN134" i="1"/>
  <c r="EL144" i="1"/>
  <c r="EM144" i="1" s="1"/>
  <c r="EN144" i="1"/>
  <c r="EN205" i="1"/>
  <c r="EN193" i="1"/>
  <c r="EL111" i="1"/>
  <c r="EM111" i="1" s="1"/>
  <c r="EN86" i="1"/>
  <c r="EN84" i="1"/>
  <c r="EL67" i="1"/>
  <c r="EM67" i="1" s="1"/>
  <c r="EL35" i="1"/>
  <c r="EM35" i="1" s="1"/>
  <c r="EN35" i="1"/>
  <c r="EL27" i="1"/>
  <c r="EM27" i="1" s="1"/>
  <c r="EN27" i="1"/>
  <c r="EN112" i="1"/>
  <c r="EL87" i="1"/>
  <c r="EM87" i="1" s="1"/>
  <c r="EN68" i="1"/>
  <c r="EL43" i="1"/>
  <c r="EM43" i="1" s="1"/>
  <c r="EN16" i="1"/>
  <c r="EN114" i="1"/>
  <c r="EL91" i="1"/>
  <c r="EM91" i="1" s="1"/>
  <c r="EL47" i="1"/>
  <c r="EM47" i="1" s="1"/>
  <c r="EL115" i="1"/>
  <c r="EM115" i="1" s="1"/>
  <c r="EL95" i="1"/>
  <c r="EM95" i="1" s="1"/>
  <c r="EN48" i="1"/>
  <c r="EN116" i="1"/>
  <c r="EL99" i="1"/>
  <c r="EM99" i="1" s="1"/>
  <c r="EL39" i="1"/>
  <c r="EM39" i="1" s="1"/>
  <c r="EN39" i="1"/>
  <c r="EL31" i="1"/>
  <c r="EM31" i="1" s="1"/>
  <c r="EN31" i="1"/>
  <c r="DZ452" i="1" l="1"/>
  <c r="EA452" i="1" s="1"/>
  <c r="DZ453" i="1"/>
  <c r="EA453" i="1" s="1"/>
  <c r="DZ454" i="1"/>
  <c r="EA454" i="1" s="1"/>
  <c r="DZ455" i="1"/>
  <c r="EA455" i="1" s="1"/>
  <c r="DZ456" i="1"/>
  <c r="EA456" i="1" s="1"/>
  <c r="DZ457" i="1"/>
  <c r="EA457" i="1" s="1"/>
  <c r="DZ458" i="1"/>
  <c r="EA458" i="1" s="1"/>
  <c r="DZ459" i="1"/>
  <c r="EA459" i="1" s="1"/>
  <c r="DZ460" i="1"/>
  <c r="EA460" i="1" s="1"/>
  <c r="DZ461" i="1"/>
  <c r="EA461" i="1" s="1"/>
  <c r="DZ462" i="1"/>
  <c r="EA462" i="1" s="1"/>
  <c r="DZ463" i="1"/>
  <c r="EA463" i="1" s="1"/>
  <c r="DZ464" i="1"/>
  <c r="EA464" i="1" s="1"/>
  <c r="DZ451" i="1"/>
  <c r="EA451" i="1" s="1"/>
  <c r="EH464" i="1" l="1"/>
  <c r="EE464" i="1"/>
  <c r="EK464" i="1" s="1"/>
  <c r="EF464" i="1"/>
  <c r="EG464" i="1"/>
  <c r="EE456" i="1"/>
  <c r="EK456" i="1" s="1"/>
  <c r="EG456" i="1"/>
  <c r="EF456" i="1"/>
  <c r="EH456" i="1"/>
  <c r="EE459" i="1"/>
  <c r="EK459" i="1" s="1"/>
  <c r="EF459" i="1"/>
  <c r="EG459" i="1"/>
  <c r="EJ459" i="1" s="1"/>
  <c r="EH459" i="1"/>
  <c r="EF457" i="1"/>
  <c r="EG457" i="1"/>
  <c r="EJ457" i="1" s="1"/>
  <c r="EH457" i="1"/>
  <c r="EE457" i="1"/>
  <c r="EK457" i="1" s="1"/>
  <c r="EF454" i="1"/>
  <c r="EG454" i="1"/>
  <c r="EJ454" i="1" s="1"/>
  <c r="EH454" i="1"/>
  <c r="EE454" i="1"/>
  <c r="EK454" i="1" s="1"/>
  <c r="EH458" i="1"/>
  <c r="EG458" i="1"/>
  <c r="EE458" i="1"/>
  <c r="EK458" i="1" s="1"/>
  <c r="EF458" i="1"/>
  <c r="EE463" i="1"/>
  <c r="EK463" i="1" s="1"/>
  <c r="EH463" i="1"/>
  <c r="EF463" i="1"/>
  <c r="EG463" i="1"/>
  <c r="EH455" i="1"/>
  <c r="EE455" i="1"/>
  <c r="EK455" i="1" s="1"/>
  <c r="EG455" i="1"/>
  <c r="EJ455" i="1" s="1"/>
  <c r="EF455" i="1"/>
  <c r="EH461" i="1"/>
  <c r="EF461" i="1"/>
  <c r="EE461" i="1"/>
  <c r="EK461" i="1" s="1"/>
  <c r="EG461" i="1"/>
  <c r="EE453" i="1"/>
  <c r="EK453" i="1" s="1"/>
  <c r="EF453" i="1"/>
  <c r="EG453" i="1"/>
  <c r="EH453" i="1"/>
  <c r="EG451" i="1"/>
  <c r="EH451" i="1"/>
  <c r="EF451" i="1"/>
  <c r="EE451" i="1"/>
  <c r="EK451" i="1" s="1"/>
  <c r="EE462" i="1"/>
  <c r="EK462" i="1" s="1"/>
  <c r="EF462" i="1"/>
  <c r="EH462" i="1"/>
  <c r="EG462" i="1"/>
  <c r="EJ462" i="1" s="1"/>
  <c r="EF460" i="1"/>
  <c r="EG460" i="1"/>
  <c r="EH460" i="1"/>
  <c r="EE460" i="1"/>
  <c r="EK460" i="1" s="1"/>
  <c r="EE452" i="1"/>
  <c r="EK452" i="1" s="1"/>
  <c r="EH452" i="1"/>
  <c r="EF452" i="1"/>
  <c r="EG452" i="1"/>
  <c r="EJ452" i="1" s="1"/>
  <c r="DX442" i="1"/>
  <c r="DX440" i="1"/>
  <c r="DX211" i="1"/>
  <c r="DX204" i="1"/>
  <c r="DV203" i="1"/>
  <c r="DX203" i="1" s="1"/>
  <c r="EJ460" i="1" l="1"/>
  <c r="EL453" i="1"/>
  <c r="EM453" i="1" s="1"/>
  <c r="EN453" i="1"/>
  <c r="EN455" i="1"/>
  <c r="EL455" i="1"/>
  <c r="EM455" i="1" s="1"/>
  <c r="EL456" i="1"/>
  <c r="EM456" i="1" s="1"/>
  <c r="EN456" i="1"/>
  <c r="EL462" i="1"/>
  <c r="EM462" i="1" s="1"/>
  <c r="EN462" i="1"/>
  <c r="EH442" i="1"/>
  <c r="EG442" i="1"/>
  <c r="EI442" i="1"/>
  <c r="EJ442" i="1" s="1"/>
  <c r="EF442" i="1"/>
  <c r="EE442" i="1"/>
  <c r="EK442" i="1" s="1"/>
  <c r="EN463" i="1"/>
  <c r="EL463" i="1"/>
  <c r="EM463" i="1" s="1"/>
  <c r="EL458" i="1"/>
  <c r="EM458" i="1" s="1"/>
  <c r="EN458" i="1"/>
  <c r="EL451" i="1"/>
  <c r="EM451" i="1" s="1"/>
  <c r="EN451" i="1"/>
  <c r="EL461" i="1"/>
  <c r="EM461" i="1" s="1"/>
  <c r="EN461" i="1"/>
  <c r="EL457" i="1"/>
  <c r="EM457" i="1" s="1"/>
  <c r="EN457" i="1"/>
  <c r="EL459" i="1"/>
  <c r="EM459" i="1" s="1"/>
  <c r="EN459" i="1"/>
  <c r="EH203" i="1"/>
  <c r="EE203" i="1"/>
  <c r="EK203" i="1" s="1"/>
  <c r="EF203" i="1"/>
  <c r="EG203" i="1"/>
  <c r="EI203" i="1"/>
  <c r="EJ451" i="1"/>
  <c r="EJ458" i="1"/>
  <c r="EL464" i="1"/>
  <c r="EM464" i="1" s="1"/>
  <c r="EN464" i="1"/>
  <c r="EL452" i="1"/>
  <c r="EM452" i="1" s="1"/>
  <c r="EN452" i="1"/>
  <c r="EJ453" i="1"/>
  <c r="EJ461" i="1"/>
  <c r="EJ463" i="1"/>
  <c r="EJ456" i="1"/>
  <c r="EJ464" i="1"/>
  <c r="EE204" i="1"/>
  <c r="EK204" i="1" s="1"/>
  <c r="EH204" i="1"/>
  <c r="EI204" i="1"/>
  <c r="EF204" i="1"/>
  <c r="EG204" i="1"/>
  <c r="EI211" i="1"/>
  <c r="EJ211" i="1" s="1"/>
  <c r="EE211" i="1"/>
  <c r="EK211" i="1" s="1"/>
  <c r="EF211" i="1"/>
  <c r="EG211" i="1"/>
  <c r="EH211" i="1"/>
  <c r="EL460" i="1"/>
  <c r="EM460" i="1" s="1"/>
  <c r="EN460" i="1"/>
  <c r="EN454" i="1"/>
  <c r="EL454" i="1"/>
  <c r="EM454" i="1" s="1"/>
  <c r="DN216" i="1"/>
  <c r="DO216" i="1" s="1"/>
  <c r="EJ203" i="1" l="1"/>
  <c r="EL442" i="1"/>
  <c r="EM442" i="1" s="1"/>
  <c r="EN442" i="1"/>
  <c r="EJ204" i="1"/>
  <c r="EN203" i="1"/>
  <c r="EL203" i="1"/>
  <c r="EM203" i="1" s="1"/>
  <c r="EL204" i="1"/>
  <c r="EM204" i="1" s="1"/>
  <c r="EN204" i="1"/>
  <c r="EF216" i="1"/>
  <c r="EG216" i="1"/>
  <c r="EJ216" i="1" s="1"/>
  <c r="EH216" i="1"/>
  <c r="EE216" i="1"/>
  <c r="EK216" i="1" s="1"/>
  <c r="EN211" i="1"/>
  <c r="EL211" i="1"/>
  <c r="EM211" i="1" s="1"/>
  <c r="DF491" i="1"/>
  <c r="DF62" i="1"/>
  <c r="DF61" i="1"/>
  <c r="EL216" i="1" l="1"/>
  <c r="EM216" i="1" s="1"/>
  <c r="EN216" i="1"/>
  <c r="EE62" i="1"/>
  <c r="EK62" i="1" s="1"/>
  <c r="EF62" i="1"/>
  <c r="EG62" i="1"/>
  <c r="EJ62" i="1" s="1"/>
  <c r="EH62" i="1"/>
  <c r="EE61" i="1"/>
  <c r="EK61" i="1" s="1"/>
  <c r="EF61" i="1"/>
  <c r="EG61" i="1"/>
  <c r="EJ61" i="1" s="1"/>
  <c r="EH61" i="1"/>
  <c r="CT296" i="1"/>
  <c r="CT297" i="1"/>
  <c r="CT298" i="1"/>
  <c r="CT299" i="1"/>
  <c r="CT300" i="1"/>
  <c r="CT295" i="1"/>
  <c r="CO330" i="1"/>
  <c r="CP330" i="1" s="1"/>
  <c r="CQ330" i="1" s="1"/>
  <c r="CO329" i="1"/>
  <c r="CP329" i="1" s="1"/>
  <c r="CQ329" i="1" s="1"/>
  <c r="CO53" i="1"/>
  <c r="CP53" i="1" s="1"/>
  <c r="CQ53" i="1" s="1"/>
  <c r="EE299" i="1" l="1"/>
  <c r="EK299" i="1" s="1"/>
  <c r="EF299" i="1"/>
  <c r="EG299" i="1"/>
  <c r="EJ299" i="1" s="1"/>
  <c r="EH299" i="1"/>
  <c r="EE298" i="1"/>
  <c r="EK298" i="1" s="1"/>
  <c r="EF298" i="1"/>
  <c r="EG298" i="1"/>
  <c r="EJ298" i="1" s="1"/>
  <c r="EH298" i="1"/>
  <c r="EE53" i="1"/>
  <c r="EK53" i="1" s="1"/>
  <c r="EF53" i="1"/>
  <c r="EG53" i="1"/>
  <c r="EJ53" i="1" s="1"/>
  <c r="EH53" i="1"/>
  <c r="EE296" i="1"/>
  <c r="EK296" i="1" s="1"/>
  <c r="EF296" i="1"/>
  <c r="EG296" i="1"/>
  <c r="EJ296" i="1" s="1"/>
  <c r="EH296" i="1"/>
  <c r="EN61" i="1"/>
  <c r="EL61" i="1"/>
  <c r="EM61" i="1" s="1"/>
  <c r="EL62" i="1"/>
  <c r="EM62" i="1" s="1"/>
  <c r="EN62" i="1"/>
  <c r="EF297" i="1"/>
  <c r="EG297" i="1"/>
  <c r="EJ297" i="1" s="1"/>
  <c r="EH297" i="1"/>
  <c r="EE297" i="1"/>
  <c r="EK297" i="1" s="1"/>
  <c r="EE329" i="1"/>
  <c r="EK329" i="1" s="1"/>
  <c r="EF329" i="1"/>
  <c r="EG329" i="1"/>
  <c r="EH329" i="1"/>
  <c r="EI329" i="1"/>
  <c r="EF330" i="1"/>
  <c r="EG330" i="1"/>
  <c r="EH330" i="1"/>
  <c r="EI330" i="1"/>
  <c r="EE330" i="1"/>
  <c r="EK330" i="1" s="1"/>
  <c r="EE295" i="1"/>
  <c r="EK295" i="1" s="1"/>
  <c r="EF295" i="1"/>
  <c r="EG295" i="1"/>
  <c r="EJ295" i="1" s="1"/>
  <c r="EH295" i="1"/>
  <c r="EF300" i="1"/>
  <c r="EG300" i="1"/>
  <c r="EJ300" i="1" s="1"/>
  <c r="EH300" i="1"/>
  <c r="EE300" i="1"/>
  <c r="EK300" i="1" s="1"/>
  <c r="CF339" i="1"/>
  <c r="CG339" i="1" s="1"/>
  <c r="CF340" i="1"/>
  <c r="CG340" i="1" s="1"/>
  <c r="CH340" i="1" s="1"/>
  <c r="CG472" i="1"/>
  <c r="CH472" i="1" s="1"/>
  <c r="CH471" i="1"/>
  <c r="CH491" i="1"/>
  <c r="CG378" i="1"/>
  <c r="CG379" i="1"/>
  <c r="CH379" i="1" s="1"/>
  <c r="CG377" i="1"/>
  <c r="CH377" i="1" s="1"/>
  <c r="CH364" i="1"/>
  <c r="CH365" i="1"/>
  <c r="CH366" i="1"/>
  <c r="CH367" i="1"/>
  <c r="CH368" i="1"/>
  <c r="CH369" i="1"/>
  <c r="CH370" i="1"/>
  <c r="CH371" i="1"/>
  <c r="CH372" i="1"/>
  <c r="CH373" i="1"/>
  <c r="CH374" i="1"/>
  <c r="CH375" i="1"/>
  <c r="CH376" i="1"/>
  <c r="CH378" i="1"/>
  <c r="CH363" i="1"/>
  <c r="CG359" i="1"/>
  <c r="CH359" i="1" s="1"/>
  <c r="CH358" i="1"/>
  <c r="CH357" i="1"/>
  <c r="CG353" i="1"/>
  <c r="CH353" i="1" s="1"/>
  <c r="CG352" i="1"/>
  <c r="CH352" i="1" s="1"/>
  <c r="CG351" i="1"/>
  <c r="CH351" i="1" s="1"/>
  <c r="CG350" i="1"/>
  <c r="CH350" i="1" s="1"/>
  <c r="CG349" i="1"/>
  <c r="CH349" i="1" s="1"/>
  <c r="CG344" i="1"/>
  <c r="CH344" i="1" s="1"/>
  <c r="CG345" i="1"/>
  <c r="CH345" i="1" s="1"/>
  <c r="CG346" i="1"/>
  <c r="CH346" i="1" s="1"/>
  <c r="CG347" i="1"/>
  <c r="CH347" i="1" s="1"/>
  <c r="CG348" i="1"/>
  <c r="CH348" i="1" s="1"/>
  <c r="CG343" i="1"/>
  <c r="CH343" i="1" s="1"/>
  <c r="CH341" i="1"/>
  <c r="CH342" i="1"/>
  <c r="CH283" i="1"/>
  <c r="CA7" i="1"/>
  <c r="CB7" i="1" s="1"/>
  <c r="CA8" i="1"/>
  <c r="CB8" i="1" s="1"/>
  <c r="CA9" i="1"/>
  <c r="CB9" i="1" s="1"/>
  <c r="CA10" i="1"/>
  <c r="CB10" i="1" s="1"/>
  <c r="CA11" i="1"/>
  <c r="CB11" i="1" s="1"/>
  <c r="CA6" i="1"/>
  <c r="CB6" i="1" s="1"/>
  <c r="CB5" i="1"/>
  <c r="BS221" i="1"/>
  <c r="BS222" i="1"/>
  <c r="BS223" i="1"/>
  <c r="BS224" i="1"/>
  <c r="BS225" i="1"/>
  <c r="BS226" i="1"/>
  <c r="BS227" i="1"/>
  <c r="BS228" i="1"/>
  <c r="BS220" i="1"/>
  <c r="BM440" i="1"/>
  <c r="BL339" i="1"/>
  <c r="BM339" i="1" s="1"/>
  <c r="BL15" i="1"/>
  <c r="BM15" i="1" s="1"/>
  <c r="EJ330" i="1" l="1"/>
  <c r="EE8" i="1"/>
  <c r="EK8" i="1" s="1"/>
  <c r="EF8" i="1"/>
  <c r="EG8" i="1"/>
  <c r="EJ8" i="1" s="1"/>
  <c r="EH8" i="1"/>
  <c r="EE370" i="1"/>
  <c r="EK370" i="1" s="1"/>
  <c r="EF370" i="1"/>
  <c r="EG370" i="1"/>
  <c r="EJ370" i="1" s="1"/>
  <c r="EH370" i="1"/>
  <c r="EF341" i="1"/>
  <c r="EG341" i="1"/>
  <c r="EJ341" i="1" s="1"/>
  <c r="EH341" i="1"/>
  <c r="EE341" i="1"/>
  <c r="EK341" i="1" s="1"/>
  <c r="EG350" i="1"/>
  <c r="EH350" i="1"/>
  <c r="EE350" i="1"/>
  <c r="EK350" i="1" s="1"/>
  <c r="EF350" i="1"/>
  <c r="EH369" i="1"/>
  <c r="EE369" i="1"/>
  <c r="EK369" i="1" s="1"/>
  <c r="EF369" i="1"/>
  <c r="EG369" i="1"/>
  <c r="EJ369" i="1" s="1"/>
  <c r="EN298" i="1"/>
  <c r="EL298" i="1"/>
  <c r="EM298" i="1" s="1"/>
  <c r="EE440" i="1"/>
  <c r="EK440" i="1" s="1"/>
  <c r="EG440" i="1"/>
  <c r="EF440" i="1"/>
  <c r="EH440" i="1"/>
  <c r="EI440" i="1"/>
  <c r="EJ440" i="1" s="1"/>
  <c r="EF10" i="1"/>
  <c r="EG10" i="1"/>
  <c r="EJ10" i="1" s="1"/>
  <c r="EH10" i="1"/>
  <c r="EE10" i="1"/>
  <c r="EK10" i="1" s="1"/>
  <c r="EH343" i="1"/>
  <c r="EF343" i="1"/>
  <c r="EE343" i="1"/>
  <c r="EK343" i="1" s="1"/>
  <c r="EG343" i="1"/>
  <c r="EJ343" i="1" s="1"/>
  <c r="EH351" i="1"/>
  <c r="EG351" i="1"/>
  <c r="EJ351" i="1" s="1"/>
  <c r="EF351" i="1"/>
  <c r="EE351" i="1"/>
  <c r="EK351" i="1" s="1"/>
  <c r="EF376" i="1"/>
  <c r="EE376" i="1"/>
  <c r="EK376" i="1" s="1"/>
  <c r="EG376" i="1"/>
  <c r="EH376" i="1"/>
  <c r="EF368" i="1"/>
  <c r="EG368" i="1"/>
  <c r="EE368" i="1"/>
  <c r="EK368" i="1" s="1"/>
  <c r="EH368" i="1"/>
  <c r="EF491" i="1"/>
  <c r="EI491" i="1"/>
  <c r="EE491" i="1"/>
  <c r="EK491" i="1" s="1"/>
  <c r="EG491" i="1"/>
  <c r="EH491" i="1"/>
  <c r="EL329" i="1"/>
  <c r="EM329" i="1" s="1"/>
  <c r="EN329" i="1"/>
  <c r="EG15" i="1"/>
  <c r="EH15" i="1"/>
  <c r="EI15" i="1"/>
  <c r="EE15" i="1"/>
  <c r="EK15" i="1" s="1"/>
  <c r="EF15" i="1"/>
  <c r="EG342" i="1"/>
  <c r="EJ342" i="1" s="1"/>
  <c r="EH342" i="1"/>
  <c r="EF342" i="1"/>
  <c r="EE342" i="1"/>
  <c r="EK342" i="1" s="1"/>
  <c r="EE9" i="1"/>
  <c r="EK9" i="1" s="1"/>
  <c r="EF9" i="1"/>
  <c r="EG9" i="1"/>
  <c r="EH9" i="1"/>
  <c r="EE348" i="1"/>
  <c r="EK348" i="1" s="1"/>
  <c r="EH348" i="1"/>
  <c r="EF348" i="1"/>
  <c r="EG348" i="1"/>
  <c r="EH352" i="1"/>
  <c r="EF352" i="1"/>
  <c r="EE352" i="1"/>
  <c r="EK352" i="1" s="1"/>
  <c r="EG352" i="1"/>
  <c r="EF375" i="1"/>
  <c r="EE375" i="1"/>
  <c r="EK375" i="1" s="1"/>
  <c r="EG375" i="1"/>
  <c r="EJ375" i="1" s="1"/>
  <c r="EH375" i="1"/>
  <c r="EF367" i="1"/>
  <c r="EG367" i="1"/>
  <c r="EJ367" i="1" s="1"/>
  <c r="EE367" i="1"/>
  <c r="EK367" i="1" s="1"/>
  <c r="EH367" i="1"/>
  <c r="EI471" i="1"/>
  <c r="EG471" i="1"/>
  <c r="EE471" i="1"/>
  <c r="EK471" i="1" s="1"/>
  <c r="EF471" i="1"/>
  <c r="EH471" i="1"/>
  <c r="EL297" i="1"/>
  <c r="EM297" i="1" s="1"/>
  <c r="EN297" i="1"/>
  <c r="EE6" i="1"/>
  <c r="EK6" i="1" s="1"/>
  <c r="EF6" i="1"/>
  <c r="EG6" i="1"/>
  <c r="EJ6" i="1" s="1"/>
  <c r="EH6" i="1"/>
  <c r="EH363" i="1"/>
  <c r="EE363" i="1"/>
  <c r="EK363" i="1" s="1"/>
  <c r="EF363" i="1"/>
  <c r="EG363" i="1"/>
  <c r="EJ363" i="1" s="1"/>
  <c r="EH379" i="1"/>
  <c r="EE379" i="1"/>
  <c r="EK379" i="1" s="1"/>
  <c r="EF379" i="1"/>
  <c r="EG379" i="1"/>
  <c r="EN330" i="1"/>
  <c r="EL330" i="1"/>
  <c r="EM330" i="1" s="1"/>
  <c r="EE347" i="1"/>
  <c r="EK347" i="1" s="1"/>
  <c r="EH347" i="1"/>
  <c r="EF347" i="1"/>
  <c r="EI347" i="1"/>
  <c r="EG347" i="1"/>
  <c r="EF353" i="1"/>
  <c r="EH353" i="1"/>
  <c r="EG353" i="1"/>
  <c r="EJ353" i="1" s="1"/>
  <c r="EE353" i="1"/>
  <c r="EK353" i="1" s="1"/>
  <c r="EG374" i="1"/>
  <c r="EJ374" i="1" s="1"/>
  <c r="EH374" i="1"/>
  <c r="EE374" i="1"/>
  <c r="EK374" i="1" s="1"/>
  <c r="EF374" i="1"/>
  <c r="EG366" i="1"/>
  <c r="EF366" i="1"/>
  <c r="EH366" i="1"/>
  <c r="EE366" i="1"/>
  <c r="EK366" i="1" s="1"/>
  <c r="EG472" i="1"/>
  <c r="EE472" i="1"/>
  <c r="EK472" i="1" s="1"/>
  <c r="EF472" i="1"/>
  <c r="EH472" i="1"/>
  <c r="EI472" i="1"/>
  <c r="EL295" i="1"/>
  <c r="EM295" i="1" s="1"/>
  <c r="EN295" i="1"/>
  <c r="EL53" i="1"/>
  <c r="EM53" i="1" s="1"/>
  <c r="EN53" i="1"/>
  <c r="EF349" i="1"/>
  <c r="EG349" i="1"/>
  <c r="EE349" i="1"/>
  <c r="EK349" i="1" s="1"/>
  <c r="EH349" i="1"/>
  <c r="EL296" i="1"/>
  <c r="EM296" i="1" s="1"/>
  <c r="EN296" i="1"/>
  <c r="EE11" i="1"/>
  <c r="EK11" i="1" s="1"/>
  <c r="EF11" i="1"/>
  <c r="EG11" i="1"/>
  <c r="EH11" i="1"/>
  <c r="EE378" i="1"/>
  <c r="EK378" i="1" s="1"/>
  <c r="EF378" i="1"/>
  <c r="EG378" i="1"/>
  <c r="EJ378" i="1" s="1"/>
  <c r="EH378" i="1"/>
  <c r="EG346" i="1"/>
  <c r="EF346" i="1"/>
  <c r="EH346" i="1"/>
  <c r="EE346" i="1"/>
  <c r="EK346" i="1" s="1"/>
  <c r="EE340" i="1"/>
  <c r="EK340" i="1" s="1"/>
  <c r="EF340" i="1"/>
  <c r="EH340" i="1"/>
  <c r="EG340" i="1"/>
  <c r="EH7" i="1"/>
  <c r="EE7" i="1"/>
  <c r="EK7" i="1" s="1"/>
  <c r="EF7" i="1"/>
  <c r="EG7" i="1"/>
  <c r="EJ7" i="1" s="1"/>
  <c r="EF345" i="1"/>
  <c r="EE345" i="1"/>
  <c r="EK345" i="1" s="1"/>
  <c r="EG345" i="1"/>
  <c r="EH345" i="1"/>
  <c r="EI345" i="1"/>
  <c r="EG358" i="1"/>
  <c r="EH358" i="1"/>
  <c r="EE358" i="1"/>
  <c r="EK358" i="1" s="1"/>
  <c r="EF358" i="1"/>
  <c r="EE372" i="1"/>
  <c r="EK372" i="1" s="1"/>
  <c r="EH372" i="1"/>
  <c r="EF372" i="1"/>
  <c r="EG372" i="1"/>
  <c r="EJ372" i="1" s="1"/>
  <c r="EH364" i="1"/>
  <c r="EF364" i="1"/>
  <c r="EG364" i="1"/>
  <c r="EE364" i="1"/>
  <c r="EK364" i="1" s="1"/>
  <c r="EJ329" i="1"/>
  <c r="EF357" i="1"/>
  <c r="EG357" i="1"/>
  <c r="EE357" i="1"/>
  <c r="EK357" i="1" s="1"/>
  <c r="EH357" i="1"/>
  <c r="EF373" i="1"/>
  <c r="EG373" i="1"/>
  <c r="EE373" i="1"/>
  <c r="EK373" i="1" s="1"/>
  <c r="EI373" i="1"/>
  <c r="EH373" i="1"/>
  <c r="EF365" i="1"/>
  <c r="EE365" i="1"/>
  <c r="EK365" i="1" s="1"/>
  <c r="EG365" i="1"/>
  <c r="EH365" i="1"/>
  <c r="EG5" i="1"/>
  <c r="EJ5" i="1" s="1"/>
  <c r="EF5" i="1"/>
  <c r="EE5" i="1"/>
  <c r="EK5" i="1" s="1"/>
  <c r="EH5" i="1"/>
  <c r="EE283" i="1"/>
  <c r="EF283" i="1"/>
  <c r="EG283" i="1"/>
  <c r="EH283" i="1"/>
  <c r="EI283" i="1"/>
  <c r="EH344" i="1"/>
  <c r="EF344" i="1"/>
  <c r="EG344" i="1"/>
  <c r="EE344" i="1"/>
  <c r="EK344" i="1" s="1"/>
  <c r="EF359" i="1"/>
  <c r="EE359" i="1"/>
  <c r="EK359" i="1" s="1"/>
  <c r="EH359" i="1"/>
  <c r="EG359" i="1"/>
  <c r="EE371" i="1"/>
  <c r="EK371" i="1" s="1"/>
  <c r="EH371" i="1"/>
  <c r="EF371" i="1"/>
  <c r="EG371" i="1"/>
  <c r="EE377" i="1"/>
  <c r="EK377" i="1" s="1"/>
  <c r="EH377" i="1"/>
  <c r="EF377" i="1"/>
  <c r="EG377" i="1"/>
  <c r="EL300" i="1"/>
  <c r="EM300" i="1" s="1"/>
  <c r="EN300" i="1"/>
  <c r="EN299" i="1"/>
  <c r="EL299" i="1"/>
  <c r="EM299" i="1" s="1"/>
  <c r="CH339" i="1"/>
  <c r="EE339" i="1" s="1"/>
  <c r="EK339" i="1" s="1"/>
  <c r="AX198" i="1"/>
  <c r="EJ491" i="1" l="1"/>
  <c r="EJ283" i="1"/>
  <c r="EJ472" i="1"/>
  <c r="EJ347" i="1"/>
  <c r="EJ373" i="1"/>
  <c r="EJ471" i="1"/>
  <c r="EI339" i="1"/>
  <c r="EJ15" i="1"/>
  <c r="EN339" i="1"/>
  <c r="EL339" i="1"/>
  <c r="EM339" i="1" s="1"/>
  <c r="EN344" i="1"/>
  <c r="EL344" i="1"/>
  <c r="EM344" i="1" s="1"/>
  <c r="EL349" i="1"/>
  <c r="EM349" i="1" s="1"/>
  <c r="EN349" i="1"/>
  <c r="EN363" i="1"/>
  <c r="EL363" i="1"/>
  <c r="EM363" i="1" s="1"/>
  <c r="EL369" i="1"/>
  <c r="EM369" i="1" s="1"/>
  <c r="EN369" i="1"/>
  <c r="EL370" i="1"/>
  <c r="EM370" i="1" s="1"/>
  <c r="EN370" i="1"/>
  <c r="EN371" i="1"/>
  <c r="EL371" i="1"/>
  <c r="EM371" i="1" s="1"/>
  <c r="EN365" i="1"/>
  <c r="EL365" i="1"/>
  <c r="EM365" i="1" s="1"/>
  <c r="EN357" i="1"/>
  <c r="EL357" i="1"/>
  <c r="EM357" i="1" s="1"/>
  <c r="EJ364" i="1"/>
  <c r="EN358" i="1"/>
  <c r="EL358" i="1"/>
  <c r="EM358" i="1" s="1"/>
  <c r="EN11" i="1"/>
  <c r="EL11" i="1"/>
  <c r="EM11" i="1" s="1"/>
  <c r="EL472" i="1"/>
  <c r="EM472" i="1" s="1"/>
  <c r="EN472" i="1"/>
  <c r="EL367" i="1"/>
  <c r="EM367" i="1" s="1"/>
  <c r="EN367" i="1"/>
  <c r="EG339" i="1"/>
  <c r="EL341" i="1"/>
  <c r="EM341" i="1" s="1"/>
  <c r="EN341" i="1"/>
  <c r="EN6" i="1"/>
  <c r="EL6" i="1"/>
  <c r="EM6" i="1" s="1"/>
  <c r="EL9" i="1"/>
  <c r="EM9" i="1" s="1"/>
  <c r="EN9" i="1"/>
  <c r="EN351" i="1"/>
  <c r="EL351" i="1"/>
  <c r="EM351" i="1" s="1"/>
  <c r="EJ377" i="1"/>
  <c r="EG198" i="1"/>
  <c r="EE198" i="1"/>
  <c r="EK198" i="1" s="1"/>
  <c r="EF198" i="1"/>
  <c r="EH198" i="1"/>
  <c r="EJ344" i="1"/>
  <c r="EN5" i="1"/>
  <c r="EL5" i="1"/>
  <c r="EM5" i="1" s="1"/>
  <c r="EJ357" i="1"/>
  <c r="EJ358" i="1"/>
  <c r="EJ11" i="1"/>
  <c r="EL374" i="1"/>
  <c r="EM374" i="1" s="1"/>
  <c r="EN374" i="1"/>
  <c r="EL352" i="1"/>
  <c r="EM352" i="1" s="1"/>
  <c r="EN352" i="1"/>
  <c r="EN348" i="1"/>
  <c r="EL348" i="1"/>
  <c r="EM348" i="1" s="1"/>
  <c r="EH339" i="1"/>
  <c r="EN10" i="1"/>
  <c r="EL10" i="1"/>
  <c r="EM10" i="1" s="1"/>
  <c r="EN340" i="1"/>
  <c r="EL340" i="1"/>
  <c r="EM340" i="1" s="1"/>
  <c r="EJ366" i="1"/>
  <c r="EN379" i="1"/>
  <c r="EL379" i="1"/>
  <c r="EM379" i="1" s="1"/>
  <c r="EF339" i="1"/>
  <c r="EN15" i="1"/>
  <c r="EL15" i="1"/>
  <c r="EM15" i="1" s="1"/>
  <c r="EN491" i="1"/>
  <c r="EL491" i="1"/>
  <c r="EM491" i="1" s="1"/>
  <c r="EL440" i="1"/>
  <c r="EM440" i="1" s="1"/>
  <c r="EN440" i="1"/>
  <c r="EN372" i="1"/>
  <c r="EL372" i="1"/>
  <c r="EM372" i="1" s="1"/>
  <c r="EL375" i="1"/>
  <c r="EM375" i="1" s="1"/>
  <c r="EN375" i="1"/>
  <c r="EL377" i="1"/>
  <c r="EM377" i="1" s="1"/>
  <c r="EN377" i="1"/>
  <c r="EL7" i="1"/>
  <c r="EM7" i="1" s="1"/>
  <c r="EN7" i="1"/>
  <c r="EJ346" i="1"/>
  <c r="EL366" i="1"/>
  <c r="EM366" i="1" s="1"/>
  <c r="EN366" i="1"/>
  <c r="EJ379" i="1"/>
  <c r="EN471" i="1"/>
  <c r="EL471" i="1"/>
  <c r="EM471" i="1" s="1"/>
  <c r="EJ352" i="1"/>
  <c r="EJ350" i="1"/>
  <c r="EL283" i="1"/>
  <c r="EM283" i="1" s="1"/>
  <c r="EN283" i="1"/>
  <c r="EJ340" i="1"/>
  <c r="EL368" i="1"/>
  <c r="EM368" i="1" s="1"/>
  <c r="EN368" i="1"/>
  <c r="EL359" i="1"/>
  <c r="EM359" i="1" s="1"/>
  <c r="EN359" i="1"/>
  <c r="EJ371" i="1"/>
  <c r="EJ359" i="1"/>
  <c r="EN373" i="1"/>
  <c r="EL373" i="1"/>
  <c r="EM373" i="1" s="1"/>
  <c r="EJ345" i="1"/>
  <c r="EL346" i="1"/>
  <c r="EM346" i="1" s="1"/>
  <c r="EN346" i="1"/>
  <c r="EL378" i="1"/>
  <c r="EM378" i="1" s="1"/>
  <c r="EN378" i="1"/>
  <c r="EJ349" i="1"/>
  <c r="EL353" i="1"/>
  <c r="EM353" i="1" s="1"/>
  <c r="EN353" i="1"/>
  <c r="EJ9" i="1"/>
  <c r="EL342" i="1"/>
  <c r="EM342" i="1" s="1"/>
  <c r="EN342" i="1"/>
  <c r="EJ376" i="1"/>
  <c r="EL350" i="1"/>
  <c r="EM350" i="1" s="1"/>
  <c r="EN350" i="1"/>
  <c r="EL345" i="1"/>
  <c r="EM345" i="1" s="1"/>
  <c r="EN345" i="1"/>
  <c r="EJ365" i="1"/>
  <c r="EN364" i="1"/>
  <c r="EL364" i="1"/>
  <c r="EM364" i="1" s="1"/>
  <c r="EN347" i="1"/>
  <c r="EL347" i="1"/>
  <c r="EM347" i="1" s="1"/>
  <c r="EJ348" i="1"/>
  <c r="EJ368" i="1"/>
  <c r="EN376" i="1"/>
  <c r="EL376" i="1"/>
  <c r="EM376" i="1" s="1"/>
  <c r="EN343" i="1"/>
  <c r="EL343" i="1"/>
  <c r="EM343" i="1" s="1"/>
  <c r="EL8" i="1"/>
  <c r="EM8" i="1" s="1"/>
  <c r="EN8" i="1"/>
  <c r="AR221" i="1"/>
  <c r="AR222" i="1"/>
  <c r="AR223" i="1"/>
  <c r="AR224" i="1"/>
  <c r="AR225" i="1"/>
  <c r="AR226" i="1"/>
  <c r="AR227" i="1"/>
  <c r="AR228" i="1"/>
  <c r="AR229" i="1"/>
  <c r="AR230" i="1"/>
  <c r="AR231" i="1"/>
  <c r="AR220" i="1"/>
  <c r="AO311" i="1"/>
  <c r="AO312" i="1"/>
  <c r="AO313" i="1"/>
  <c r="AO310" i="1"/>
  <c r="EJ339" i="1" l="1"/>
  <c r="EE230" i="1"/>
  <c r="EK230" i="1" s="1"/>
  <c r="EF230" i="1"/>
  <c r="EG230" i="1"/>
  <c r="EH230" i="1"/>
  <c r="EI230" i="1"/>
  <c r="EE221" i="1"/>
  <c r="EK221" i="1" s="1"/>
  <c r="EF221" i="1"/>
  <c r="EG221" i="1"/>
  <c r="EH221" i="1"/>
  <c r="EI221" i="1"/>
  <c r="EJ198" i="1"/>
  <c r="EH310" i="1"/>
  <c r="EE310" i="1"/>
  <c r="EK310" i="1" s="1"/>
  <c r="EF310" i="1"/>
  <c r="EG310" i="1"/>
  <c r="EH228" i="1"/>
  <c r="EE228" i="1"/>
  <c r="EK228" i="1" s="1"/>
  <c r="EF228" i="1"/>
  <c r="EG228" i="1"/>
  <c r="EI228" i="1"/>
  <c r="EH313" i="1"/>
  <c r="EE313" i="1"/>
  <c r="EK313" i="1" s="1"/>
  <c r="EF313" i="1"/>
  <c r="EG313" i="1"/>
  <c r="EJ313" i="1" s="1"/>
  <c r="EG222" i="1"/>
  <c r="EH222" i="1"/>
  <c r="EF222" i="1"/>
  <c r="EI222" i="1"/>
  <c r="EE222" i="1"/>
  <c r="EK222" i="1" s="1"/>
  <c r="EE229" i="1"/>
  <c r="EK229" i="1" s="1"/>
  <c r="EF229" i="1"/>
  <c r="EG229" i="1"/>
  <c r="EH229" i="1"/>
  <c r="EI229" i="1"/>
  <c r="EG227" i="1"/>
  <c r="EH227" i="1"/>
  <c r="EF227" i="1"/>
  <c r="EI227" i="1"/>
  <c r="EE227" i="1"/>
  <c r="EK227" i="1" s="1"/>
  <c r="EF312" i="1"/>
  <c r="EG312" i="1"/>
  <c r="EJ312" i="1" s="1"/>
  <c r="EH312" i="1"/>
  <c r="EE312" i="1"/>
  <c r="EK312" i="1" s="1"/>
  <c r="EF226" i="1"/>
  <c r="EG226" i="1"/>
  <c r="EE226" i="1"/>
  <c r="EK226" i="1" s="1"/>
  <c r="EH226" i="1"/>
  <c r="EI226" i="1"/>
  <c r="EE225" i="1"/>
  <c r="EK225" i="1" s="1"/>
  <c r="EI225" i="1"/>
  <c r="EF225" i="1"/>
  <c r="EG225" i="1"/>
  <c r="EH225" i="1"/>
  <c r="EH220" i="1"/>
  <c r="EI220" i="1"/>
  <c r="EE220" i="1"/>
  <c r="EK220" i="1" s="1"/>
  <c r="EG220" i="1"/>
  <c r="EF220" i="1"/>
  <c r="EF224" i="1"/>
  <c r="EG224" i="1"/>
  <c r="EH224" i="1"/>
  <c r="EI224" i="1"/>
  <c r="EE224" i="1"/>
  <c r="EK224" i="1" s="1"/>
  <c r="EE311" i="1"/>
  <c r="EK311" i="1" s="1"/>
  <c r="EF311" i="1"/>
  <c r="EG311" i="1"/>
  <c r="EJ311" i="1" s="1"/>
  <c r="EH311" i="1"/>
  <c r="EE231" i="1"/>
  <c r="EK231" i="1" s="1"/>
  <c r="EF231" i="1"/>
  <c r="EG231" i="1"/>
  <c r="EH231" i="1"/>
  <c r="EI231" i="1"/>
  <c r="EI223" i="1"/>
  <c r="EE223" i="1"/>
  <c r="EK223" i="1" s="1"/>
  <c r="EF223" i="1"/>
  <c r="EG223" i="1"/>
  <c r="EH223" i="1"/>
  <c r="EL198" i="1"/>
  <c r="EM198" i="1" s="1"/>
  <c r="EN198" i="1"/>
  <c r="W73" i="1"/>
  <c r="W431" i="1"/>
  <c r="EJ230" i="1" l="1"/>
  <c r="EJ222" i="1"/>
  <c r="EJ227" i="1"/>
  <c r="EJ231" i="1"/>
  <c r="EJ229" i="1"/>
  <c r="EN223" i="1"/>
  <c r="EL223" i="1"/>
  <c r="EM223" i="1" s="1"/>
  <c r="EN312" i="1"/>
  <c r="EL312" i="1"/>
  <c r="EM312" i="1" s="1"/>
  <c r="EL310" i="1"/>
  <c r="EM310" i="1" s="1"/>
  <c r="EN310" i="1"/>
  <c r="EL221" i="1"/>
  <c r="EM221" i="1" s="1"/>
  <c r="EN221" i="1"/>
  <c r="EJ223" i="1"/>
  <c r="EJ225" i="1"/>
  <c r="EJ228" i="1"/>
  <c r="EJ310" i="1"/>
  <c r="EN231" i="1"/>
  <c r="EL231" i="1"/>
  <c r="EM231" i="1" s="1"/>
  <c r="EG73" i="1"/>
  <c r="EH73" i="1"/>
  <c r="EE73" i="1"/>
  <c r="EK73" i="1" s="1"/>
  <c r="EF73" i="1"/>
  <c r="EN225" i="1"/>
  <c r="EL225" i="1"/>
  <c r="EM225" i="1" s="1"/>
  <c r="EL229" i="1"/>
  <c r="EM229" i="1" s="1"/>
  <c r="EN229" i="1"/>
  <c r="EH431" i="1"/>
  <c r="EI431" i="1"/>
  <c r="EF431" i="1"/>
  <c r="EE431" i="1"/>
  <c r="EK431" i="1" s="1"/>
  <c r="EG431" i="1"/>
  <c r="EL311" i="1"/>
  <c r="EM311" i="1" s="1"/>
  <c r="EN311" i="1"/>
  <c r="EL220" i="1"/>
  <c r="EM220" i="1" s="1"/>
  <c r="EN220" i="1"/>
  <c r="EJ226" i="1"/>
  <c r="EL313" i="1"/>
  <c r="EM313" i="1" s="1"/>
  <c r="EN313" i="1"/>
  <c r="EL224" i="1"/>
  <c r="EM224" i="1" s="1"/>
  <c r="EN224" i="1"/>
  <c r="EJ220" i="1"/>
  <c r="EL228" i="1"/>
  <c r="EM228" i="1" s="1"/>
  <c r="EN228" i="1"/>
  <c r="EJ221" i="1"/>
  <c r="EL222" i="1"/>
  <c r="EM222" i="1" s="1"/>
  <c r="EN222" i="1"/>
  <c r="EJ224" i="1"/>
  <c r="EL226" i="1"/>
  <c r="EM226" i="1" s="1"/>
  <c r="EN226" i="1"/>
  <c r="EN227" i="1"/>
  <c r="EL227" i="1"/>
  <c r="EM227" i="1" s="1"/>
  <c r="EN230" i="1"/>
  <c r="EL230" i="1"/>
  <c r="EM230" i="1" s="1"/>
  <c r="EJ431" i="1" l="1"/>
  <c r="EN431" i="1"/>
  <c r="EL431" i="1"/>
  <c r="EM431" i="1" s="1"/>
  <c r="EL73" i="1"/>
  <c r="EM73" i="1" s="1"/>
  <c r="EN73" i="1"/>
  <c r="EJ73" i="1"/>
</calcChain>
</file>

<file path=xl/sharedStrings.xml><?xml version="1.0" encoding="utf-8"?>
<sst xmlns="http://schemas.openxmlformats.org/spreadsheetml/2006/main" count="3344" uniqueCount="884">
  <si>
    <t>No. ítem</t>
  </si>
  <si>
    <t>CANTIDAD</t>
  </si>
  <si>
    <t xml:space="preserve">PORCENTAJE IVA </t>
  </si>
  <si>
    <t>VALOR UNITARIO</t>
  </si>
  <si>
    <t>VALOR IVA  
(SEGÚN APLIQUE )</t>
  </si>
  <si>
    <t>VALOR UNITARIO 
IVA INCLUIDO
(SEGÚN APLIQUE)</t>
  </si>
  <si>
    <t>TOTAL</t>
  </si>
  <si>
    <t>CÓDIGO INTERNO</t>
  </si>
  <si>
    <t xml:space="preserve">CÓDIGO UNSPCS </t>
  </si>
  <si>
    <t>DESCRIPCION</t>
  </si>
  <si>
    <t xml:space="preserve">ESPECIFICACIÒN TÈCNICA </t>
  </si>
  <si>
    <t>UNIDAD DE MEDIDA</t>
  </si>
  <si>
    <t>UNIDAD</t>
  </si>
  <si>
    <t>LOTE No. 1</t>
  </si>
  <si>
    <t>INSUMOS METODO DE ESTERILIZACIÒN FORMALDEHIDO</t>
  </si>
  <si>
    <t>CENTRAL DE ESTERILIZACIÒN</t>
  </si>
  <si>
    <t>ITEM</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</si>
  <si>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</si>
  <si>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</si>
  <si>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</si>
  <si>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</si>
  <si>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</si>
  <si>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</si>
  <si>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</si>
  <si>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</si>
  <si>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</si>
  <si>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</si>
  <si>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</si>
  <si>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</si>
  <si>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</si>
  <si>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</si>
  <si>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</si>
  <si>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LOTE No. 2</t>
  </si>
  <si>
    <t xml:space="preserve">CATETER DE HISTEROSONOGRAFIA </t>
  </si>
  <si>
    <t xml:space="preserve"> GINECOLOGIA</t>
  </si>
  <si>
    <t xml:space="preserve">ESPECIFICACION TECNICA </t>
  </si>
  <si>
    <t xml:space="preserve">BALON DE BAKRI 
PARA HEMORRAGIA UTERINA </t>
  </si>
  <si>
    <t xml:space="preserve">BALON DE BAKRI PARA HEMORRAGIA UTERINA </t>
  </si>
  <si>
    <t>LOTE No. 3</t>
  </si>
  <si>
    <t xml:space="preserve">ASAS PARA HISTEROSCOPIA </t>
  </si>
  <si>
    <t>GINECOLOGIA</t>
  </si>
  <si>
    <t xml:space="preserve">ASA PARA HISTEROSCOPIA </t>
  </si>
  <si>
    <t>ASA PARA HISTEROSCOPIA CON PUNTA DE BALÓN ROLLER BALL FORMA CILINDRICA DE DIAMETRO 3MM, COMPATIBLE CON EQUIPO DE LA INSTITUCIÓN, NO ESTERIL. REF. 90X0439-F  P/N 9524NB  SERIAL 11-178769   MODEL SC-WU24-A1511</t>
  </si>
  <si>
    <t>ASA HISTEROSCOPIO CON  PUNTA DE  BALON</t>
  </si>
  <si>
    <r>
      <rPr>
        <sz val="8"/>
        <color theme="1"/>
        <rFont val="Arial Narrow"/>
        <family val="2"/>
      </rPr>
      <t xml:space="preserve">ASA HISTEROSCOPIO ESPECIALIZADO CON PUNTA DE BALON DE </t>
    </r>
    <r>
      <rPr>
        <b/>
        <sz val="8"/>
        <color theme="1"/>
        <rFont val="Arial Narrow"/>
        <family val="2"/>
      </rPr>
      <t>3MM</t>
    </r>
    <r>
      <rPr>
        <sz val="8"/>
        <color theme="1"/>
        <rFont val="Arial Narrow"/>
        <family val="2"/>
      </rPr>
      <t xml:space="preserve">  COMPATIBLE CON EQUIPO DE LA INSTITUCIÓN, NO ESTERIL. REF. 90X0439-F  P/N 9524NB  SERIAL 11-178769   MODEL SC-WU24-A1511</t>
    </r>
  </si>
  <si>
    <t xml:space="preserve">ASA HISTEROSCOPIA BIPOLAR </t>
  </si>
  <si>
    <t xml:space="preserve">UNIDAD </t>
  </si>
  <si>
    <t>LOTE No. 4</t>
  </si>
  <si>
    <t>ASAS PARA COLPOSCOPIA (APOYO TECNOLOGICO)</t>
  </si>
  <si>
    <r>
      <rPr>
        <sz val="8"/>
        <color theme="1"/>
        <rFont val="Arial Narrow"/>
        <family val="2"/>
      </rPr>
      <t>ASA PARA COLPOSCOPIA BOLA  D</t>
    </r>
    <r>
      <rPr>
        <b/>
        <sz val="8"/>
        <color theme="1"/>
        <rFont val="Arial Narrow"/>
        <family val="2"/>
      </rPr>
      <t xml:space="preserve">E 3mm </t>
    </r>
    <r>
      <rPr>
        <sz val="8"/>
        <color theme="1"/>
        <rFont val="Arial Narrow"/>
        <family val="2"/>
      </rPr>
      <t xml:space="preserve">CON EQUIPO EN APOYO TECNOLOGICO </t>
    </r>
  </si>
  <si>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</si>
  <si>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</si>
  <si>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</si>
  <si>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</si>
  <si>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</si>
  <si>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</si>
  <si>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</si>
  <si>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</si>
  <si>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</si>
  <si>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</si>
  <si>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</si>
  <si>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PUNCH  PARA BIOPSIA COLOPOSCOPIA CON EQUIPO EN APOYO TECNOLOGICO </t>
  </si>
  <si>
    <t>PUNCH  PARA BIOPSIA COLOPOSCOPIA DE 4 A 5 MM</t>
  </si>
  <si>
    <t xml:space="preserve">PIEZA DE MANO PARA EQUIPO DE RADIOCIRUGIA CON EQUIPO EN APOYO TECNOLOGICO </t>
  </si>
  <si>
    <t>PIEZA O LAPIZ  PARA EQUIPO DE RADIOCIRUGIA GINECOLOGICA</t>
  </si>
  <si>
    <t>LOTE No. 5</t>
  </si>
  <si>
    <t>FIBRAS DEL LASER PARA EL SERVICIO DE UROLOGIA (APOYO TECNOLOGICO)</t>
  </si>
  <si>
    <t>UROLOGIA</t>
  </si>
  <si>
    <t xml:space="preserve">FIBRA   DEL LASER  270 A  272 UM </t>
  </si>
  <si>
    <t xml:space="preserve"> FIBRA DE LASER THULIUM O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</si>
  <si>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</si>
  <si>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THULIUM O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</si>
  <si>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</si>
  <si>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THULIUM O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</si>
  <si>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</si>
  <si>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FIBRA DE LASER THULIUM O HOLIMUM 30W DESDE 800 UM  . CON NUCLEO DE SILICE Y PUNTA DE .POLIMERO-  CON CONECTOR QUE SE ACOPLE O SEA COMPATIBLE CON EL EQUIPO EN APOYO TECNOLOGICO  Y/O NÚCLEO DE SILICE PUNTA  DE POLÍMERO Y/O DE SILICE FUNDIDO. REUTILIZABLES </t>
  </si>
  <si>
    <t>FIBRAS DEL LASER  940</t>
  </si>
  <si>
    <t>LOTE No. 6</t>
  </si>
  <si>
    <t xml:space="preserve">PROTESIS TESTICULARES </t>
  </si>
  <si>
    <t xml:space="preserve"> PROTESIS TESTICULAR DE SILICONA   S. </t>
  </si>
  <si>
    <t xml:space="preserve"> PROTESIS TESTICULAR DE SILICONA , TAMAÑO S, CON KIT PARA PROTESIS DE PRUEBA</t>
  </si>
  <si>
    <t>KIT</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</si>
  <si>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</si>
  <si>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</si>
  <si>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</si>
  <si>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</si>
  <si>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7</t>
  </si>
  <si>
    <t>CATETER RECTAL PARA URODINAMIA</t>
  </si>
  <si>
    <t>42295400 
42295500</t>
  </si>
  <si>
    <t xml:space="preserve">CATETER PRESIÓN RECTAL </t>
  </si>
  <si>
    <t>CATETER PRESION RECTAL UN LUMEN PARA URODINAMIA CON BALON DE LATEX  DE 8 A 15 FRENCH X 30 A 50 CM  DE LONGITUD Y/O CATETER RECTAL EN SILICONA DE 1 A 3 VIAS</t>
  </si>
  <si>
    <t>LOTE No. 8</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</si>
  <si>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</si>
  <si>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</si>
  <si>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</si>
  <si>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LOTE No. 9</t>
  </si>
  <si>
    <t>LOTE No. 10</t>
  </si>
  <si>
    <t>ELECTRODO TRANSVENOSO PARA MARCAPASOS</t>
  </si>
  <si>
    <t>ANESTESIA</t>
  </si>
  <si>
    <t>42203400
 42203502</t>
  </si>
  <si>
    <t xml:space="preserve">ELECTRODO DE MARCAPASOS TRANSVENOSO DE 5FR  CON AGUJA DE INTRODUCCION </t>
  </si>
  <si>
    <t>42203400
 42203503</t>
  </si>
  <si>
    <t xml:space="preserve">ELECTRODO DE MARCAPASOS TRANSVENOSO DE 6FR  CON AGUJA DE INTRODUCCION </t>
  </si>
  <si>
    <t>LOTE No. 11</t>
  </si>
  <si>
    <t xml:space="preserve">TUBOS VALVULADOS </t>
  </si>
  <si>
    <t xml:space="preserve">CIRUGIA CARDIOVASCULAR </t>
  </si>
  <si>
    <t>42296005
42294704</t>
  </si>
  <si>
    <t>TUBO VALVULADO #21</t>
  </si>
  <si>
    <t xml:space="preserve">TUBO VALVULADO No  21    CON DISPONIBILIDAD DE ELEMENTO O BATERIA ESTERIL DESECHABLE OPERADA CON CAUTERO - PARA CORTE DE INJERTO </t>
  </si>
  <si>
    <t>42296005
42294705</t>
  </si>
  <si>
    <t>TUBO VALVULADO #23</t>
  </si>
  <si>
    <t xml:space="preserve">TUBO VALVULADO No  23    CON DISPONIBILIDAD DE ELEMENTO O BATERIA ESTERIL DESECHABLE OPERADA CON CAUTERO - PARA CORTE DE INJERTO </t>
  </si>
  <si>
    <t>42296005
42294706</t>
  </si>
  <si>
    <t>TUBO VALVULADO #25</t>
  </si>
  <si>
    <t xml:space="preserve">TUBO VALVULADO No  25    CON DISPONIBILIDAD DE ELEMENTO O BATERIA ESTERIL DESECHABLE OPERADA CON CAUTERO - PARA CORTE DE INJERTO </t>
  </si>
  <si>
    <t>42296005
42294707</t>
  </si>
  <si>
    <t>TUBO VALVULADO #27</t>
  </si>
  <si>
    <t xml:space="preserve">TUBO VALVULADO No  27   CON DISPONIBILIDAD DE ELEMENTO O BATERIA ESTERIL DESECHABLE OPERADA CON CAUTERO - PARA CORTE DE INJERTO </t>
  </si>
  <si>
    <t>42296005
42294743</t>
  </si>
  <si>
    <t>TUBO VALVULADO #29</t>
  </si>
  <si>
    <t xml:space="preserve">TUBO VALVULADO No  29    CON DISPONIBILIDAD DE ELEMENTO O BATERIA ESTERIL DESECHABLE OPERADA CON CAUTERO - PARA CORTE DE INJERTO </t>
  </si>
  <si>
    <t>LOTE No. 12</t>
  </si>
  <si>
    <t>FELPA O FIELTROS QUIRURGICOS PARA EL SERVICIO DE CIRUGIA CARDIOVASCULAR</t>
  </si>
  <si>
    <t>CIRUGIA CARDIOVASCULAR</t>
  </si>
  <si>
    <t>CÓDIGO UNSPCS</t>
  </si>
  <si>
    <t>ESPECIFICACIÓN TÉCNICA</t>
  </si>
  <si>
    <r>
      <rPr>
        <sz val="8"/>
        <color theme="1"/>
        <rFont val="Arial Narrow"/>
        <family val="2"/>
      </rPr>
      <t xml:space="preserve">FELPA O FILTROS QUIRURGICOS DE PTFE EN UN </t>
    </r>
    <r>
      <rPr>
        <b/>
        <u/>
        <sz val="8"/>
        <color theme="1"/>
        <rFont val="Arial Narrow"/>
        <family val="2"/>
      </rPr>
      <t xml:space="preserve">RANGO DE (8CM - 10CM X 11 CM 12CM) </t>
    </r>
  </si>
  <si>
    <r>
      <rPr>
        <sz val="8"/>
        <color theme="1"/>
        <rFont val="Arial Narrow"/>
        <family val="2"/>
      </rPr>
      <t xml:space="preserve">FELPA O FILTROS QUIRURGICOS DE PTFE Y / O DACRON CON COLAGENO </t>
    </r>
    <r>
      <rPr>
        <b/>
        <u/>
        <sz val="8"/>
        <color theme="1"/>
        <rFont val="Arial Narrow"/>
        <family val="2"/>
      </rPr>
      <t>RANGO DE (8CM - 10CM X 11 CM 12CM)</t>
    </r>
    <r>
      <rPr>
        <sz val="8"/>
        <color theme="1"/>
        <rFont val="Arial Narrow"/>
        <family val="2"/>
      </rPr>
      <t xml:space="preserve"> TEXTIL NO TEJIDO EN FORMA DE LAMINA. 
ESTERIL. EN FIBRAS DE POLITETRAFLUOROETHILENO. USO DE REFUERZO O PARCHE DE SUTURAS Y COMO MATERIAL PARA LA SUSTITUCION DE SEGMENTOS DEL MIOCARDIO VENTRICULAR DESPUES DE REALIZAR UNA RESECCION </t>
    </r>
  </si>
  <si>
    <t>LOTE No. 13</t>
  </si>
  <si>
    <t>INSUMOS CIRUGIA CARDIOVASCULAR, CIRCULACIÓN EXTRACORPOREA  (APOYO TECNOLOGICO)</t>
  </si>
  <si>
    <t>CARDIOVASCULAR</t>
  </si>
  <si>
    <t>CANULA ARTERIAL ADULTO 18FR</t>
  </si>
  <si>
    <t xml:space="preserve">EMPAQUE ESTÉRIL. EMPAQUE INDIVIDUAL. CALIBRE 18 FR. (6.0 MM) CÁNULA ARTERIAL PUNTA RECTA AZUL Y O CON VENT CONECTOR DE 3/8 (0.95 CM) LONGITUD TOTAL 7 PULGADAS (17.8 CM)  
</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</si>
  <si>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</si>
  <si>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</si>
  <si>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</si>
  <si>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</si>
  <si>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</si>
  <si>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</si>
  <si>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CANULA ARTERIAL ADULTO 22 FR (CUERPO ALARGADO ANILLADO DE UNA SOLA PIEZA)</t>
  </si>
  <si>
    <t>EMPAQUE ESTÉRIL. EMPAQUE INDIVIDUAL. CALIBRE 22 FR. (7.3 MM) CÁNULA ARTERIAL CON CUERPO ANILLADO RESISTENTE A LAS TORCEDURAS, MARCAS DE PROFUNDIDAD, PUNTA RECTA, CON O SIN VENT, CONECTOR DE 3/8 (0.95 CM) LONGITUD TOTAL 12 PULGADAS (30.5 cm).</t>
  </si>
  <si>
    <t>CANULA  VENOSA ADULTO PUNTA METALICA ANGULADA 24 FR.</t>
  </si>
  <si>
    <t xml:space="preserve">EMPAQUE ESTÉRIL. EMPAQUE INDIVIDUAL. CALIBRE DE 24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</si>
  <si>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</si>
  <si>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</si>
  <si>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1186220128 </t>
  </si>
  <si>
    <t xml:space="preserve">CÁNULA  VENOSA ÚNICA TRIPLE CANASTILLA  29/37/37 </t>
  </si>
  <si>
    <t>CANULA PARA ACCESO VENOSO CENTRAL UNICO, DE TRIPLE CANASTILLA, CON CUEPRO REDONDO  ANILLADO, SIN VENT, CONECTOR DE 1/2 PULGADA, EN EMPAQUE INDIVIDUAL, ESTERIL, EN LOS CALIBRES 29/37/37 FR</t>
  </si>
  <si>
    <t>CANULA DE VENOSA UNICA DOBLE CANSTILLA  32/40</t>
  </si>
  <si>
    <t xml:space="preserve">CANULA PARA ACCESO VENOSO CENTRAL UNICO, DE DOBLE CANASTILLA, CON CUEPRO OVAL, O REDONDA  ANILLADO, SIN VENT CONECTOR DE 1/2 PULGADA, EN EMPAQUE INDIVIDUAL, ESTERIL, EN LOS CALIBRES 32/40. </t>
  </si>
  <si>
    <t>CANULA DE VENOSA UNICA DOBLE CANSTILLA  34/46</t>
  </si>
  <si>
    <t xml:space="preserve">CANULA PARA ACCESO VENOSO CENTRAL UNICO, DE DOBLE CANASTILLA, CON CUEPRO OVAL, O REDONDA  ANILLADO, SIN VENT CONECTOR DE 1/2, EN EMPAQUE INDIVIDUAL, ESTERIL, EN LOS CALIBRES 34/46. </t>
  </si>
  <si>
    <t>CANULA PERFUSION ANTEROGRADA (AGUJA DE CARDIOPLEJIA)</t>
  </si>
  <si>
    <t xml:space="preserve">EMPAQUE INDIVIDUAL  Y ESTÉRIL  CÁNULA  DE RAÍZ AORTICA CON O SIN  LÍNEA VENT. PUNTA RADIOPACA . INTRODUCTOR AHUJA EN ACERO INOXIDABLE. LARGO 5.5 PULGADAS(14.0 CM) CALIBRE 12 GA ( 9 FR.). </t>
  </si>
  <si>
    <t>CANULA PERFUSION CORONARIA RIGIDA 10 FR</t>
  </si>
  <si>
    <t xml:space="preserve">EMPAQUE ESTÉRIL. EMPAQUE INDIVIDUAL. CÁNULA PERFUSIÓN ANTEROGRADA CON PUNTA SUAVE EN CANASTILLA CON ÁNGULO DE 45 Y 90° CANASTILLA RADIOPACA. CALIBRE 10 FR (3.3MM). SITIO DE CONEXIÓN LUER HEMBRA </t>
  </si>
  <si>
    <t>CANULA PERFUSION CORONARIA RÍGIDA 12 FR</t>
  </si>
  <si>
    <t xml:space="preserve">EMPAQUE ESTÉRIL. EMPAQUE INDIVIDUAL. CÁNULA PERFUSIÓN ANTEROGRADA CON PUNTA SUAVE EN CANASTILLA CON ÁNGULO DE 45 Y 90° CANASTILLA RADIOPACA. CALIBRE 12 FR (4.0 MM). SITIO DE CONEXIÓN LUER HEMBRA </t>
  </si>
  <si>
    <t>TUBO DE SUCCION RIGIDO</t>
  </si>
  <si>
    <t xml:space="preserve">EMPAQUE ESTÉRIL. EMPAQUE INDIVIDUAL. PUNTA DE PISCINA ACANALADA . CUERPO EN ACERO INOXIDABLE. </t>
  </si>
  <si>
    <t>SUCCION DE PERICARDIO/CAVIDAD</t>
  </si>
  <si>
    <t xml:space="preserve">EMPAQUE ESTÉRIL. EMPAQUE INDIVIDUAL. PUNTA ATRAUMÁTICA PERFORADA CONECTADA AL CUERPO DE LA SUCCIÓN CONECTOR DE ¼ (0.64CM) CALIBRE 20 FR (6.7MM)   </t>
  </si>
  <si>
    <t xml:space="preserve">VENT CON GUIA 16 FR  </t>
  </si>
  <si>
    <t>EMPAQUE ESTÉRIL. EMPAQUE INDIVIDUAL. CALIBRE 16 FR  CUERPO MALEABLE Y CONECTOR VENT CON ALMA SEPARADA. EN PVC LONGITUD TOTAL 15 A 16  PULGADAS (38.1 CM A 40.6 CM)</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</si>
  <si>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</si>
  <si>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</si>
  <si>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</si>
  <si>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</si>
  <si>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</si>
  <si>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CUERPO ANILLADO, CON  INTRODUCTOR  DE PVC.  PUNTA RADIOPACA CON O SIN GUIA PARA CANULACION FEMORAL . DIAMETROS DE 15 FR  CON CONECTOR DE 3/8  </t>
  </si>
  <si>
    <t>CANULA FEMORAL ARTERIAL 17FR</t>
  </si>
  <si>
    <t xml:space="preserve">EMPAQUE INDIVIDUAL ESTERIL. CUERPO ANILLADO, CON  INTRODUCTOR  DE PVC.  PUNTA RADIOPACA CON O SIN GUIA PARA CANULACION FEMORAL . DIAMETROS DE 17 FR  CON CONECTOR DE 3/8  </t>
  </si>
  <si>
    <t>CANULA FEMORAL ARTERIAL 19FR</t>
  </si>
  <si>
    <t xml:space="preserve">EMPAQUE INDIVIDUAL ESTERIL. CUERPO ANILLADO, CON  INTRODUCTOR  DE PVC.  PUNTA RADIOPACA CON O SIN GUIA PARA CANULACION FEMORAL . DIAMETROS DE 19 FR  CON CONECTOR DE 3/8  </t>
  </si>
  <si>
    <t>CANULA FEMORAL ARTERIAL 21FR</t>
  </si>
  <si>
    <t xml:space="preserve">EMPAQUE INDIVIDUAL ESTERIL. CUERPO ANILLADO, CON  INTRODUCTOR  DE PVC.  PUNTA RADIOPACA CON O SIN GUIA PARA CANULACION FEMORAL . DIAMETROS DE 21 FR  CON CONECTOR DE 3/8   </t>
  </si>
  <si>
    <t> 1186220124</t>
  </si>
  <si>
    <t>CANULA FEMORAL VENOSO 19FR</t>
  </si>
  <si>
    <t>CANULA VENOSA FEMORAL MULTIPERFORADA, EMPAQUE INDIVIDUAL ESTERIL, CON INTRODUCTOR   DE PVC, CON GUIA ESTERIL, DILATADORES,  DE APROXIMADAMENTE 76 CM DE LARGA, CONECTOR DE 3/8, DIAMETROS DE 19, FR</t>
  </si>
  <si>
    <t> 1186220125</t>
  </si>
  <si>
    <t xml:space="preserve">CANULA FEMORAL VENOSO 21 FR </t>
  </si>
  <si>
    <t>CANULA VENOSA FEMORAL MULTIPERFORADA, EMPAQUE INDIVIDUAL ESTERIL, CON INTRODUCTOR   DE PVC, CON GUIA ESTERIL, DILATADORES,  DE APROXIMADAMENTE 76 CM DE LARGA, CONECTOR DE 3/8, DIAMETROS DE 21 FR</t>
  </si>
  <si>
    <t> 1186220126</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</si>
  <si>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</si>
  <si>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</si>
  <si>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</si>
  <si>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3.5 MM</t>
  </si>
  <si>
    <t>EMPAQUE INDIVIDUAL, ESTÉRIL,DIAMETROS DE 4.0 MM</t>
  </si>
  <si>
    <t>ESTABILIZADOR PARA CIRUGIA  SIN BOMBA</t>
  </si>
  <si>
    <r>
      <rPr>
        <sz val="8"/>
        <color theme="1"/>
        <rFont val="Arial Narrow"/>
        <family val="2"/>
      </rPr>
      <t>DOS LINEAS EN PARALELO CON VENTOSAS INTERNAS PARA APLICAR PRESION NEGATIVA Y ESTABILIZAR EL TEJIDO CARDIACO CON APOYO TECCNOLOGICO DE SEPARADOR ESTERNAL -</t>
    </r>
    <r>
      <rPr>
        <b/>
        <u/>
        <sz val="8"/>
        <color theme="1"/>
        <rFont val="Arial Narrow"/>
        <family val="2"/>
      </rPr>
      <t xml:space="preserve"> PARA CUBRI LAS NECESIDADES DE LA INSTITUCION </t>
    </r>
  </si>
  <si>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</si>
  <si>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</si>
  <si>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</si>
  <si>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</si>
  <si>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</si>
  <si>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</si>
  <si>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</si>
  <si>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</si>
  <si>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</si>
  <si>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</si>
  <si>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</si>
  <si>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</si>
  <si>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</si>
  <si>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</si>
  <si>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</si>
  <si>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</si>
  <si>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</si>
  <si>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</si>
  <si>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</si>
  <si>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LARGA</t>
  </si>
  <si>
    <t>CANULA DE CARDIOPLEGIA ANTEROGRADA, PARA CIRUGIA MINMA INVASIVA, CON GUIA Y PUNTA RADIOPACA E INTRODUCTOR ESTANDAR, DE LONGITUD DE 30 CMS, CONECTOR LUER HEMBR. CALIBRE 14 GA (7 FR)</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</si>
  <si>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</si>
  <si>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</si>
  <si>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</si>
  <si>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t>
  </si>
  <si>
    <t>CANULA VENOSA UNICA MALEABLE   24 FR</t>
  </si>
  <si>
    <t>CANULA VENOSA UNICA, PARA ACCESO CENTRAL, DE CUERPO EN PVC, MALEABLE, ANILLADA, CON CONECTOR DE 3/8, EN EMPAQUE INDIVIDUAL Y ESTERIL, DE 24 FR.</t>
  </si>
  <si>
    <t>CANULA VENOSA UNICA MALEABLE   26 FR</t>
  </si>
  <si>
    <t>CANULA VENOSA UNICA, PARA ACCESO CENTRAL, DE CUERPO EN PVC, MALEABLE, ANILLADA, CON CONECTOR DE 3/8, EN EMPAQUE INDIVIDUAL Y ESTERIL, DE 26FR.</t>
  </si>
  <si>
    <t>CANULA VENOSA UNICA MALEABLE   28 FR</t>
  </si>
  <si>
    <t>CANULA VENOSA UNICA, PARA ACCESO CENTRAL, DE CUERPO EN PVC, MALEABLE, ANILLADA, CON CONECTOR DE 3/8, EN EMPAQUE INDIVIDUAL Y ESTERIL, DE 28 FR.</t>
  </si>
  <si>
    <t>LOTE No. 14</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</si>
  <si>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</si>
  <si>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</si>
  <si>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</si>
  <si>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</si>
  <si>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</si>
  <si>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</si>
  <si>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</si>
  <si>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COMBO 2MINI  DISPOSITIVOS </t>
  </si>
  <si>
    <t xml:space="preserve"> SISTEMA DE FIJACION DE SUTURA EN TITANIO KIT COMBO MIINI  (2 DISPOSITIVOS )</t>
  </si>
  <si>
    <t>LOTE No. 15</t>
  </si>
  <si>
    <t xml:space="preserve"> PARCHE DE PERICARDIO</t>
  </si>
  <si>
    <t xml:space="preserve">PARCHE BIOLOGICO DE PERICARDIO BOVINO DE 8 A 10CM X 10CM A 14CM </t>
  </si>
  <si>
    <t xml:space="preserve">PARCHE BIOLOGICO DE PERICARDIO BOVINO DE  8 A 10CM X 10CM A 14CM </t>
  </si>
  <si>
    <t xml:space="preserve">PARCHE BIOLOGICO DE PERICARDIO BOVINO DE 5CM  A 8 CM X 8CM A 14 CM </t>
  </si>
  <si>
    <t xml:space="preserve">PARCHE BIOLOGICO DE PERICARDIO BOVINO DE 5CM  A 10 CM X 8CM A 14 CM </t>
  </si>
  <si>
    <t>LOTE No. 16</t>
  </si>
  <si>
    <t xml:space="preserve">INJERTOS DE ARCO AORTICO  </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</si>
  <si>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</si>
  <si>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</si>
  <si>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</si>
  <si>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</si>
  <si>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</si>
  <si>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</si>
  <si>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</si>
  <si>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</si>
  <si>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</si>
  <si>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</si>
  <si>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17</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</si>
  <si>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</si>
  <si>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</si>
  <si>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</si>
  <si>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</si>
  <si>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</si>
  <si>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</si>
  <si>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</si>
  <si>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 xml:space="preserve">CONECTORES RECTO 1/4 X 1/4  CON LUER </t>
  </si>
  <si>
    <t>EMPATES PARA CIRCULACIÓN EXTRACORPÓREA RECTO.DIAMETROS: ESTERILES EMPAQUE INDIVIDUAL RECTOS: ¼ X ¼  CON LUER LOCK</t>
  </si>
  <si>
    <t xml:space="preserve">CONECTORES RECTO 1/4 X 1/4 </t>
  </si>
  <si>
    <t xml:space="preserve">EMPATES PARA CIRCULACIÓN EXTRACORPÓREA RECTOS.DIAMETROS: ESTERILES EMPAQUE INDIVIDUAL RECTOS: ¼ X ¼ </t>
  </si>
  <si>
    <t>CONECTORES RECTO 1/4 X 3/8</t>
  </si>
  <si>
    <t>EMPATES PARA CIRCULACIÓN EXTRACORPÓREA RECTOS. DE PVC. DIAMETROS: ESTERILES EMPAQUE INDIVIDUAL RECTOS:    ¼ X 3/8  ,</t>
  </si>
  <si>
    <t xml:space="preserve">CONECTORES RECTO 3/8 X 3/8  CON LUER </t>
  </si>
  <si>
    <t>EMPATES PARA CIRCULACIÓN EXTRACORPÓREA RECTO.DIAMETROS: ESTERILES EMPAQUE INDIVIDUAL RECTOS: 3/8 X 3/8  CON LUER LOCK</t>
  </si>
  <si>
    <t>CONECTORES RECTO 3/8X3/8</t>
  </si>
  <si>
    <t>EMPATES PARA CIRCULACIÓN EXTRACORPÓREA RECTOS Y DE PVC. DIAMETROS: ESTERILES EMPAQUE INDIVIDUAL RECTOS:  ,   3/8 X 3/8  .</t>
  </si>
  <si>
    <t>CONECTORES RECTO 1/2X 1/2</t>
  </si>
  <si>
    <t xml:space="preserve">EMPATES PARA CIRCULACIÓN EXTRACORPÓREA RECTOS DE PVC. DIAMETROS: ESTERILES EMPAQUE INDIVIDUAL RECTOS ½ X ½  </t>
  </si>
  <si>
    <t>CONECTORES RECTO 3/8 X 1/2</t>
  </si>
  <si>
    <t xml:space="preserve">EMPATES PARA CIRCULACIÓN EXTRACORPÓREA RECTOS DE PVC. DIAMETROS: ESTERILES EMPAQUE INDIVIDUAL RECTOS 3/8 X 1/2 </t>
  </si>
  <si>
    <t>CONECTORES EN Y 1/4 X 1/4 X 1/4</t>
  </si>
  <si>
    <t xml:space="preserve">EMPATES PARA CIRCULACIÓN EXTRACORPÓREA  EN Y. DE PVC. DIAMETROS: ESTERILES EMPAQUE INDIVIDUAL EN Y 1/4 X 1/4 X 1/4 </t>
  </si>
  <si>
    <t xml:space="preserve">CONECTORES EN Y 1/4 X 3/8 X 1/4 </t>
  </si>
  <si>
    <t>EMPATES PARA CIRCULACIÓN EXTRACORPÓREA  EN Y. DE PVC. DIAMETROS: ESTERILES EMPAQUE INDIVIDUAL EN Y 1/4 X 3/8 X 1/4</t>
  </si>
  <si>
    <t>CONECTORES EN Y 1/4 X 3/8 X 3/8</t>
  </si>
  <si>
    <t>EMPATES PARA CIRCULACIÓN EXTRACORPÓREA  EN Y. DE PVC. DIAMETROS: ESTERILES EMPAQUE INDIVIDUAL EN Y 1/4 X 3/8 X 3/8</t>
  </si>
  <si>
    <t>CONECTORES EN Y 3/8 X 3/8 X 3/8</t>
  </si>
  <si>
    <t xml:space="preserve">EMPATES PARA CIRCULACIÓN EXTRACORPÓREA  EN Y. DE PVC. DIAMETROS: ESTERILES EMPAQUE INDIVIDUAL EN Y 3/8 X 3/8 X3/8 </t>
  </si>
  <si>
    <t>CONECTORES EN Y 3/8 X 1/2 X 3/8</t>
  </si>
  <si>
    <t>EMPATES PARA CIRCULACIÓN EXTRACORPÓREA  EN Y. DE PVC. DIAMETROS: ESTERILES EMPAQUE INDIVIDUAL EN Y 3/8 X 1/2 X3/8</t>
  </si>
  <si>
    <t xml:space="preserve">INTERCAMBIADOR DE CALOR </t>
  </si>
  <si>
    <t xml:space="preserve">INTERCAMBIADOR DE CALOR CON CONECTORES DE ENTRADA Y SALIDA DE 1/4 LINEA DE RECIRCULACION. 
ENTRADAS DE AGUA COMPATIBLES CON INTERCAMBIADOR DE LA INSTITUCION </t>
  </si>
  <si>
    <t>INTERCAMBIADOR DE CALOR PARA ADMINISTRACION DE CARDIPLEJIA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</si>
  <si>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t>
  </si>
  <si>
    <t>LOTE No. 18</t>
  </si>
  <si>
    <t xml:space="preserve">CANULA DE RETORNO VENOSO TRES ESTADIOS </t>
  </si>
  <si>
    <t xml:space="preserve">CARDIOVASCULAR </t>
  </si>
  <si>
    <t xml:space="preserve">CANULA DE RETORNO VENOSO TRES ESTADIOS  EMPAQUE INDIVIDUAL ESTÉRIL </t>
  </si>
  <si>
    <t xml:space="preserve">UNIADD </t>
  </si>
  <si>
    <t>LOTE No. 19</t>
  </si>
  <si>
    <t>BALÒN DE CONTRAPULSACIÓN  (APOYO TECNOLOGICO)</t>
  </si>
  <si>
    <r>
      <rPr>
        <sz val="8"/>
        <color theme="1"/>
        <rFont val="Arial Narrow"/>
        <family val="2"/>
      </rPr>
      <t>BALON DE CONTRAPULSACION DE 7.0   FR Y BALON DE 34 CC. COMPATIBLE CON LA CONSOLA DE LA INSTITUCION. Y CON DISPOSICION DE APOYO TECNOLÒGICO. (</t>
    </r>
    <r>
      <rPr>
        <b/>
        <u/>
        <sz val="8"/>
        <color theme="1"/>
        <rFont val="Arial Narrow"/>
        <family val="2"/>
      </rPr>
      <t>2 EQUIIPOS MINIMO )</t>
    </r>
  </si>
  <si>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</si>
  <si>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</si>
  <si>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</si>
  <si>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LOTE No. 20</t>
  </si>
  <si>
    <t>NEUROCIRUGIA</t>
  </si>
  <si>
    <t>LOTE No. 21</t>
  </si>
  <si>
    <t>MATERIAL REABSORBIBLE PARA CORRECCION DE CRANEOSINOSTOSIS</t>
  </si>
  <si>
    <t>NEUROCIRUGIA - MAXILO - PLASTICA</t>
  </si>
  <si>
    <t>42322106
42296100</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</si>
  <si>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</si>
  <si>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</si>
  <si>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</si>
  <si>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</si>
  <si>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</si>
  <si>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</si>
  <si>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</si>
  <si>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</si>
  <si>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</si>
  <si>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</si>
  <si>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</si>
  <si>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</si>
  <si>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</si>
  <si>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</si>
  <si>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</si>
  <si>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</si>
  <si>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</si>
  <si>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</si>
  <si>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</si>
  <si>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</si>
  <si>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</si>
  <si>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</si>
  <si>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</si>
  <si>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</si>
  <si>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</si>
  <si>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</si>
  <si>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</si>
  <si>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</si>
  <si>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</si>
  <si>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</si>
  <si>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</si>
  <si>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</si>
  <si>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</si>
  <si>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22</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</si>
  <si>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</si>
  <si>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</si>
  <si>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</si>
  <si>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LOTE No. 23</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</si>
  <si>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</si>
  <si>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</si>
  <si>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</si>
  <si>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</si>
  <si>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</si>
  <si>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</si>
  <si>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</si>
  <si>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</si>
  <si>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</si>
  <si>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</si>
  <si>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</si>
  <si>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 24</t>
  </si>
  <si>
    <t xml:space="preserve">INSUMOS CIRUGIA ENDOVASCULAR </t>
  </si>
  <si>
    <t>CATETER GUIA NEUROCIRUGIA  DE 6 FR</t>
  </si>
  <si>
    <t xml:space="preserve">CATETER GUIANEUROCIRUGIA DE 7 FR, </t>
  </si>
  <si>
    <t>CATETER GUIA NEUROCIRUGIA  DE 7 FR</t>
  </si>
  <si>
    <t>LOTE No. 25</t>
  </si>
  <si>
    <t xml:space="preserve">NEURONAVEGADOR </t>
  </si>
  <si>
    <t>LOTE No. 26</t>
  </si>
  <si>
    <t xml:space="preserve">ALGODÓN LAMINADO ACRÍLICO, VENDA DE YESO Y VENDA DE YESO ACRÍLICA </t>
  </si>
  <si>
    <t>ORTOPEDIA</t>
  </si>
  <si>
    <t>VENDA ENYESADA 3x5</t>
  </si>
  <si>
    <r>
      <rPr>
        <sz val="8"/>
        <color theme="1"/>
        <rFont val="Arial Narrow"/>
        <family val="2"/>
      </rPr>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t>
    </r>
    <r>
      <rPr>
        <b/>
        <sz val="8"/>
        <color theme="1"/>
        <rFont val="Arial Narrow"/>
        <family val="2"/>
      </rPr>
      <t xml:space="preserve"> 3 A 15 SEGUNDOS</t>
    </r>
    <r>
      <rPr>
        <sz val="8"/>
        <color theme="1"/>
        <rFont val="Arial Narrow"/>
        <family val="2"/>
      </rPr>
      <t xml:space="preserve">. TIEMPO DE SECADO EN SEGUNDOS DE 185 A 210   Y EN MEDIDA DE  3X5”.LARGO DE LA VENDA DE 5.0 A 5.5 YARDAS.  </t>
    </r>
    <r>
      <rPr>
        <b/>
        <sz val="8"/>
        <color theme="1"/>
        <rFont val="Arial Narrow"/>
        <family val="2"/>
      </rPr>
      <t>TIEMPO DE FRAGUADO (96-300 SEGUNDOS)</t>
    </r>
    <r>
      <rPr>
        <sz val="8"/>
        <color theme="1"/>
        <rFont val="Arial Narrow"/>
        <family val="2"/>
      </rPr>
      <t xml:space="preserve">. TIEMPO DE SECADO </t>
    </r>
    <r>
      <rPr>
        <b/>
        <sz val="8"/>
        <color theme="1"/>
        <rFont val="Arial Narrow"/>
        <family val="2"/>
      </rPr>
      <t>(MAXIMO HORAS)</t>
    </r>
    <r>
      <rPr>
        <sz val="8"/>
        <color theme="1"/>
        <rFont val="Arial Narrow"/>
        <family val="2"/>
      </rPr>
      <t>. RESISTENCIA DEL MILDE (186 0.825 KG/F MIN.)</t>
    </r>
  </si>
  <si>
    <t>VENDA ENYESADA 4x5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</si>
  <si>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 xml:space="preserve">3 A 15 SEGUNDOS. </t>
    </r>
    <r>
      <rPr>
        <sz val="8"/>
        <color theme="1"/>
        <rFont val="Arial Narrow"/>
        <family val="2"/>
      </rPr>
      <t xml:space="preserve">TIEMPO DE SECADO EN SEGUNDOS DE 185 A 210   Y EN MEDIDA DE  4X5”.LARGO DE LA VENDA DE 5.0 A 5.5 YARDAS.  </t>
    </r>
    <r>
      <rPr>
        <b/>
        <sz val="8"/>
        <color theme="1"/>
        <rFont val="Arial Narrow"/>
        <family val="2"/>
      </rPr>
      <t xml:space="preserve">TIEMPO DE FRAGUADO (96-300 SEGUNDOS). TIEMPO DE SECADO (MAXIMO  24 HORAS ). </t>
    </r>
    <r>
      <rPr>
        <sz val="8"/>
        <color theme="1"/>
        <rFont val="Arial Narrow"/>
        <family val="2"/>
      </rPr>
      <t>RESISTENCIA DEL MILDE (186 0.825 KG/F MIN.)</t>
    </r>
  </si>
  <si>
    <t>VENDA ENYESADA 5x5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</si>
  <si>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t>
    </r>
    <r>
      <rPr>
        <sz val="8"/>
        <color theme="1"/>
        <rFont val="Arial Narrow"/>
        <family val="2"/>
      </rPr>
      <t xml:space="preserve"> TIEMPO DE SECADO EN SEGUNDOS DE 185 A 210   Y EN MEDIDA DE  5X5”.LARGO DE LA VENDA DE 5.0 A 5.5 YARDAS.  TIEMPO DE FRAGUADO</t>
    </r>
    <r>
      <rPr>
        <b/>
        <sz val="8"/>
        <color theme="1"/>
        <rFont val="Arial Narrow"/>
        <family val="2"/>
      </rPr>
      <t xml:space="preserve"> (96-300 SEGUNDOS)</t>
    </r>
    <r>
      <rPr>
        <sz val="8"/>
        <color theme="1"/>
        <rFont val="Arial Narrow"/>
        <family val="2"/>
      </rPr>
      <t xml:space="preserve">. </t>
    </r>
    <r>
      <rPr>
        <b/>
        <sz val="8"/>
        <color theme="1"/>
        <rFont val="Arial Narrow"/>
        <family val="2"/>
      </rPr>
      <t>TIEMPO DE SECADO (MAXIMO 24 HORAS)</t>
    </r>
    <r>
      <rPr>
        <sz val="8"/>
        <color theme="1"/>
        <rFont val="Arial Narrow"/>
        <family val="2"/>
      </rPr>
      <t>. RESISTENCIA DEL MILDE (186 0.825 KG/F MIN.)</t>
    </r>
  </si>
  <si>
    <t>VENDA ENYESADA 6x5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</si>
  <si>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 TIEMPO DE SECADO EN SEGUNDOS DE 185 A 210   Y EN MEDIDA DE  6X5”.LARGO DE LA VENDA DE 5.0 A 5.5 YARDAS.  TIEMPO DE FRAGUADO (96-300  SEGUNDOS). TIEMPO DE SECADO ( MAXIMO 24 HORAS)  . RESISTENCIA DEL MILDE (186 0.825 KG/F MIN.)</t>
    </r>
  </si>
  <si>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</si>
  <si>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</si>
  <si>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</si>
  <si>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</si>
  <si>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</si>
  <si>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</si>
  <si>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</si>
  <si>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</si>
  <si>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</si>
  <si>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</si>
  <si>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</si>
  <si>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</si>
  <si>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</si>
  <si>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</si>
  <si>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</si>
  <si>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</si>
  <si>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27</t>
  </si>
  <si>
    <t xml:space="preserve">INSUMOS CIRUGIA PEDIATRICA </t>
  </si>
  <si>
    <t>CIRUGIA PEDIATRICA</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</si>
  <si>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</si>
  <si>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</si>
  <si>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</si>
  <si>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</si>
  <si>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</si>
  <si>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</si>
  <si>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</si>
  <si>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</si>
  <si>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</si>
  <si>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</si>
  <si>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</si>
  <si>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28</t>
  </si>
  <si>
    <t>CATETERES INVASIVOS PEDIATRICOS</t>
  </si>
  <si>
    <t>PEDIATRIA</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</si>
  <si>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</si>
  <si>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</si>
  <si>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</si>
  <si>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</si>
  <si>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</si>
  <si>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</si>
  <si>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</si>
  <si>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</si>
  <si>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</si>
  <si>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</si>
  <si>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</si>
  <si>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</si>
  <si>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29</t>
  </si>
  <si>
    <t xml:space="preserve">PROTESIS MAMARIAS EXTERNAS </t>
  </si>
  <si>
    <t xml:space="preserve">CIRUGIA GENERAL </t>
  </si>
  <si>
    <t>PROTESIS MAMARIAS EXTERNAS  100 % GEL 
OPALESCENTE COLOR PIEL  LYCRA  HILO POLIESTER TALLAS CON RANGO ENTRE 28 A 43  DE ACUERDO A LAS CONDICIONES FISICAS MEDICAS DE LAS PACIENTES</t>
  </si>
  <si>
    <t>LOTE No. 30</t>
  </si>
  <si>
    <t xml:space="preserve">DRENES </t>
  </si>
  <si>
    <t>CIRUGIA GENERAL</t>
  </si>
  <si>
    <t>42311903 
42142400</t>
  </si>
  <si>
    <t>DREN DE PEN ROSSE GRANDE</t>
  </si>
  <si>
    <r>
      <rPr>
        <sz val="8"/>
        <color theme="1"/>
        <rFont val="Arial Narrow"/>
        <family val="2"/>
      </rPr>
      <t>DREN DE PENROSE DE LATEX, ESTERIL, EMPAQUE INDIVIDUAL  TAMAÑO GRANDE.</t>
    </r>
    <r>
      <rPr>
        <sz val="8"/>
        <color rgb="FFFF0000"/>
        <rFont val="Arial Narrow"/>
        <family val="2"/>
      </rPr>
      <t xml:space="preserve"> </t>
    </r>
  </si>
  <si>
    <t>DREN DE PEN ROSSE MEDIANO</t>
  </si>
  <si>
    <t xml:space="preserve">DREN DE PENROSE DE LATEX, ESTERIL, EMPAQUE INDIVIDUAL  TAMAÑO MEDIANO. </t>
  </si>
  <si>
    <t>DREN DE PEN ROSSE PEQUEÑO</t>
  </si>
  <si>
    <r>
      <rPr>
        <sz val="8"/>
        <color theme="1"/>
        <rFont val="Arial Narrow"/>
        <family val="2"/>
      </rPr>
      <t>DREN DE PENROSE DE LATEX, ESTERIL, EMPAQUE INDIVIDUAL  TAMAÑO PEQUEÑO.</t>
    </r>
    <r>
      <rPr>
        <sz val="8"/>
        <color rgb="FFFF0000"/>
        <rFont val="Arial Narrow"/>
        <family val="2"/>
      </rPr>
      <t xml:space="preserve"> </t>
    </r>
  </si>
  <si>
    <t xml:space="preserve">TUBO EN T PARA CIRUGIA  GENERAL </t>
  </si>
  <si>
    <t>LOTE No. 31</t>
  </si>
  <si>
    <t>VIAS BILIARES Y DEMÀS (APOYO TECNOLOGICO)</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</si>
  <si>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</si>
  <si>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</si>
  <si>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</si>
  <si>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</si>
  <si>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</si>
  <si>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</si>
  <si>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</si>
  <si>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</si>
  <si>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</si>
  <si>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32</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</si>
  <si>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</si>
  <si>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</si>
  <si>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</si>
  <si>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</si>
  <si>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</si>
  <si>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</si>
  <si>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</si>
  <si>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</si>
  <si>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</si>
  <si>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</si>
  <si>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33</t>
  </si>
  <si>
    <t xml:space="preserve">SOPORTE DE AGUJAS </t>
  </si>
  <si>
    <t xml:space="preserve">SOPORTES DE AGUJAS </t>
  </si>
  <si>
    <t xml:space="preserve">SOPORTE PARA COLOCACION Y CONTROL DE AGUJAS CON IMAN, ESTERIL, PARA DESECHAR EN GUARDIAN. </t>
  </si>
  <si>
    <t>LOTE No. 34</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</si>
  <si>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</si>
  <si>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</si>
  <si>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</si>
  <si>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35</t>
  </si>
  <si>
    <t xml:space="preserve">DISPOSITIVOS E INSUMOS PARA MANEJO DE INFECCIONES (INTRACAVIDAD Y HERIDAS ) </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</si>
  <si>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</si>
  <si>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</si>
  <si>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</si>
  <si>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 xml:space="preserve">42292900  
42311900  
42312600                                                 42293900 </t>
  </si>
  <si>
    <t>SOLUCIÓN  BOTELLA DE 8OZ (237ML) CON TAPA DISPENSADORA</t>
  </si>
  <si>
    <t xml:space="preserve">42292900  
42311900  
42312600                                                  42293900 </t>
  </si>
  <si>
    <t>SOLUCIÓN  BOTELLA DE 15OZ (443ML) CON TAPA DISPENSADORA</t>
  </si>
  <si>
    <t xml:space="preserve">42292900  
42311900  
42312600                                                     42293900 </t>
  </si>
  <si>
    <t>SOLUCIÓN  BOTELLA DE  IRRIGACION 16OZ (473ML) CON TAPA DE GOMA.</t>
  </si>
  <si>
    <t xml:space="preserve">42292900  
42311900  
42312600                                                   42293900 </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</si>
  <si>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</si>
  <si>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</si>
  <si>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LOTE No. 36</t>
  </si>
  <si>
    <t>TAPONES Y LÁMINAS PROPIAS DEL SERVICIO DE OTORRINOLARINGOLOGIA (APOYO TECNOLOGICO)</t>
  </si>
  <si>
    <t xml:space="preserve">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</si>
  <si>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</si>
  <si>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</si>
  <si>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</si>
  <si>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</si>
  <si>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</si>
  <si>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</si>
  <si>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</si>
  <si>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</si>
  <si>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</si>
  <si>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</si>
  <si>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</si>
  <si>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</si>
  <si>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</si>
  <si>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</si>
  <si>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LOTE No. 37</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</si>
  <si>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</si>
  <si>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</si>
  <si>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</si>
  <si>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</si>
  <si>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</si>
  <si>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</si>
  <si>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</si>
  <si>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38</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</si>
  <si>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</si>
  <si>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</si>
  <si>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</si>
  <si>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</si>
  <si>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</si>
  <si>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</si>
  <si>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</si>
  <si>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CROSSANT,)</t>
    </r>
  </si>
  <si>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 xml:space="preserve">CROSSANT ETC) </t>
    </r>
  </si>
  <si>
    <t>LOTE No. 39</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</si>
  <si>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</si>
  <si>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</si>
  <si>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</si>
  <si>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</si>
  <si>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</si>
  <si>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</si>
  <si>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</si>
  <si>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40</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</si>
  <si>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</si>
  <si>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</si>
  <si>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</si>
  <si>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</si>
  <si>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</si>
  <si>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</si>
  <si>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</si>
  <si>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</si>
  <si>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t>LOTE No. 41</t>
  </si>
  <si>
    <t xml:space="preserve">INSUMOS I SERVICIO DE GASTROENTEROLOGIA </t>
  </si>
  <si>
    <t>GASTROENTEROLOGIA</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</si>
  <si>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</si>
  <si>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</si>
  <si>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</si>
  <si>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</si>
  <si>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42</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</si>
  <si>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</si>
  <si>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</si>
  <si>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</si>
  <si>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</si>
  <si>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</si>
  <si>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LOTE No. 43</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</si>
  <si>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</si>
  <si>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</si>
  <si>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</si>
  <si>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</si>
  <si>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</si>
  <si>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</si>
  <si>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</si>
  <si>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</si>
  <si>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</si>
  <si>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9FR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</si>
  <si>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</si>
  <si>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</si>
  <si>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</si>
  <si>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</si>
  <si>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</si>
  <si>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</si>
  <si>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</si>
  <si>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 AMPLAZ</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</si>
  <si>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</si>
  <si>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</si>
  <si>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</si>
  <si>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</si>
  <si>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</si>
  <si>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</si>
  <si>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</si>
  <si>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</si>
  <si>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</si>
  <si>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</si>
  <si>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</si>
  <si>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</si>
  <si>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</si>
  <si>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LOTE No. 44</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</si>
  <si>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</si>
  <si>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</si>
  <si>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</si>
  <si>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</si>
  <si>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</si>
  <si>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</si>
  <si>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</si>
  <si>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45</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</si>
  <si>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</si>
  <si>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</si>
  <si>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</si>
  <si>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</si>
  <si>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</si>
  <si>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</si>
  <si>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</si>
  <si>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</si>
  <si>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</si>
  <si>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</si>
  <si>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</si>
  <si>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</si>
  <si>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</si>
  <si>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</si>
  <si>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</si>
  <si>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</si>
  <si>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</si>
  <si>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</si>
  <si>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</si>
  <si>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</si>
  <si>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</si>
  <si>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</si>
  <si>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</si>
  <si>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</si>
  <si>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</si>
  <si>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</si>
  <si>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</si>
  <si>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</si>
  <si>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</si>
  <si>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</si>
  <si>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</si>
  <si>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</si>
  <si>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</si>
  <si>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</si>
  <si>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</si>
  <si>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46</t>
  </si>
  <si>
    <t>MONOPOLAR CON RADIOFRECUENCIA A BAJA TEMPERATURA PARA PROCEDIMIENTOS EN ELECTROFISIOLOGIA CAMBIOS DE MARCAPASOS</t>
  </si>
  <si>
    <t>ELECTROFISIOLOGIA</t>
  </si>
  <si>
    <t xml:space="preserve">KIT DISPOSITIVO QUIRURGICO CON PULSOS DE ALTA FRECUENCIA MONOPOLAR PARA INSICIÓN, DISECCION ELECTRODOS DE ESTIMULACIÓN CARDIACA. </t>
  </si>
  <si>
    <t>LOTE No. 47</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</si>
  <si>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</si>
  <si>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</si>
  <si>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</si>
  <si>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</si>
  <si>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</si>
  <si>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</si>
  <si>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</si>
  <si>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48</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</si>
  <si>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</si>
  <si>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</si>
  <si>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</si>
  <si>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</si>
  <si>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</si>
  <si>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</si>
  <si>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</si>
  <si>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49</t>
  </si>
  <si>
    <t xml:space="preserve">PROTESIS VASCULARES EN POLIESTER </t>
  </si>
  <si>
    <t>PROTESIS VASCULAR RECTA DE POLIESTER DE 6MM X 60 A 70 CM</t>
  </si>
  <si>
    <t>PROTESIS VASCULARRECTA DE  POLIESTER   CALIBRE 86MM, LONGITUD 60 A 70 CMS .POROSIDAD CERO . TEJIDO TIPO KNITTED (AORTA ABDOMINAL). GELATINIZADA.SET DE 8-18MM.</t>
  </si>
  <si>
    <t>PROTESIS VASCULAR RECTA DE POLIESTER DE 8MM X 60 A 70 CM</t>
  </si>
  <si>
    <t>PROTESIS VASCULARRECTA DE  POLIESTER   CALIBRE 8 MM, LONGITUD 60 A 70 CMS .POROSIDAD CERO . TEJIDO TIPO KNITTED (AORTA ABDOMINAL). GELATINIZADA.SET DE 8-18MM.</t>
  </si>
  <si>
    <t>PROTESIS VASCULAR 
EN  POLIESTER  RECTA DE 16MMX20  A 30CM</t>
  </si>
  <si>
    <t>PROTESIS VASCULAR EN  POLIESTER   RECTA DE 16MMX20 A 30 CM
POROSIDAD CERO TEJIDO TIPO KNITTED (AORTA ABDOMINAL)</t>
  </si>
  <si>
    <t>PROTESIS VASCULAR EN 
 POLIESTER RECTA DE 18MMX 25A 40 CM</t>
  </si>
  <si>
    <t>PROTESIS VASCULAR EN  POLIESTER  RECTA DE 18MMX 25 A 40 CM
POROSIDAD CERO TEJIDO TIPO KNITTED (AORTA ABDOMINAL)</t>
  </si>
  <si>
    <t>PROTESIS VASCULAR EN 
 POLIESTER  RECTA DE 20MMX20 A 30  CM</t>
  </si>
  <si>
    <t>PROTESIS VASCULAR EN  POLIESTER  RECTA DE 20MMX20 A 30CM
POROSIDAD CERO TEJIDO TIPO KNITTED (AORTA ABDOMINAL)</t>
  </si>
  <si>
    <r>
      <rPr>
        <sz val="8"/>
        <color theme="1"/>
        <rFont val="Arial Narrow"/>
        <family val="2"/>
      </rPr>
      <t xml:space="preserve">PROTESIS VASCULAR RECTA DE  POLIESTER  DE </t>
    </r>
    <r>
      <rPr>
        <b/>
        <sz val="8"/>
        <color theme="1"/>
        <rFont val="Arial Narrow"/>
        <family val="2"/>
      </rPr>
      <t>22MM X 25CM A 30CM</t>
    </r>
  </si>
  <si>
    <r>
      <rPr>
        <sz val="8"/>
        <color theme="1"/>
        <rFont val="Arial Narrow"/>
        <family val="2"/>
      </rPr>
      <t xml:space="preserve"> PROTESIS VASCULAR RECTA DE  POLIESTER   DE CALIBRE 22 MM. LONGUITUD 25 CMS  </t>
    </r>
    <r>
      <rPr>
        <b/>
        <sz val="8"/>
        <color theme="1"/>
        <rFont val="Arial Narrow"/>
        <family val="2"/>
      </rPr>
      <t>A 30CM</t>
    </r>
    <r>
      <rPr>
        <sz val="8"/>
        <color theme="1"/>
        <rFont val="Arial Narrow"/>
        <family val="2"/>
      </rPr>
      <t xml:space="preserve">
POROSIDAD CERO TEJIDO TIPO WOVEN  (AORTA TORACICA)</t>
    </r>
  </si>
  <si>
    <t>PROTESIS VASCULAR RECTA DE  POLIESTER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</si>
  <si>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</si>
  <si>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</si>
  <si>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</si>
  <si>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</si>
  <si>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</si>
  <si>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</si>
  <si>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r>
      <rPr>
        <sz val="8"/>
        <color theme="1"/>
        <rFont val="Arial Narrow"/>
        <family val="2"/>
      </rPr>
      <t xml:space="preserve">PROTESIS VASCULAR RECTA DE  POLIESTER  DE CALIBRE 30 MM. LONGUITUD 15 A 30 CMS </t>
    </r>
    <r>
      <rPr>
        <b/>
        <sz val="8"/>
        <color rgb="FFFF0000"/>
        <rFont val="Arial Narrow"/>
        <family val="2"/>
      </rPr>
      <t xml:space="preserve"> </t>
    </r>
    <r>
      <rPr>
        <b/>
        <sz val="8"/>
        <color theme="1"/>
        <rFont val="Arial Narrow"/>
        <family val="2"/>
      </rPr>
      <t>POROSIDAD CERO TEJIDO TIPO WOVEN  (AORTA TORACICA)</t>
    </r>
  </si>
  <si>
    <t>PROTESIS VASCULAR RECTA DE  POLIESTER N DE 32 MM X 15 A 30 CM</t>
  </si>
  <si>
    <t>PROTESIS VASCULAR RECTA DE  POLIESTER  DE 32 MM X 15 A 30 CM LONGUITUD 15 A 30 CMS  POROSIDAD CERO TEJIDO TIPO WOVEN  (AORTA TORACICA)</t>
  </si>
  <si>
    <t>PROTESIS VASCULAR BIFURCADA EN POLIESTER   DE 16 X 8MM X 40 A 50 CM</t>
  </si>
  <si>
    <t>PROTESIS VASCULAR BIFURCADA EN POLIESTER   DE 16 X 8MM X 40 A 50 CM CERO POROSIDAD</t>
  </si>
  <si>
    <t>PROTESIS VASCULAR BIFURCADA EN POLIESTER  DE 18 X 9MM X 40 A 50 CM</t>
  </si>
  <si>
    <t xml:space="preserve">PROTESIS VASCULAR BIFURCADA EN POLIESTER  DE 18 X 9MM X 40 A 50 CM CERO POROSIDAD </t>
  </si>
  <si>
    <t>LOTE No. 50</t>
  </si>
  <si>
    <t xml:space="preserve">PROTESIS VASCULARES PERIFERICOS PTFE </t>
  </si>
  <si>
    <t>PROTESIS VASCULAR EN PTFE RECTA, CALIBRE 5 MM, LONGUITUD 50 A 80 CMS.</t>
  </si>
  <si>
    <t xml:space="preserve">PROTESIS VASCULAR EN PTFE, RECTA, CALIBRE 6 MM X 40 A 80 CMS. ANILLOS EN ESPIRAL O INDEPENDIENTES  </t>
  </si>
  <si>
    <t xml:space="preserve">PROTESIS VASCULAR EN PTFE, CONICA CALIBRE DE 4 A 7MM  X 40 A 70CM. REFORZADA CON ESPIRAL O ANILLOS INDEPENDIENTES REMOVIBLES </t>
  </si>
  <si>
    <t>PROTESIS VASCULAR EN PTFE RECTA CALIBRE  8MMX 30 A 80CM REFORZADA CON ESPIRAL O ANILLOS INDEPENDIENTES REMOVIBLES</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</si>
  <si>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</si>
  <si>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</si>
  <si>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</si>
  <si>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</si>
  <si>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52</t>
  </si>
  <si>
    <t xml:space="preserve">SISTEMA DE STENT MONTADO SOBRE BALON </t>
  </si>
  <si>
    <t xml:space="preserve">SISTEMA DE STENT PERIFERICO RECUBIERTO </t>
  </si>
  <si>
    <t xml:space="preserve">SISTEMA DE STENT PERIFERICO DESNUDO </t>
  </si>
  <si>
    <t>FILTRO DE VENA CAVA TEMPORAL</t>
  </si>
  <si>
    <t xml:space="preserve">FILTRO DE VENA CAVA TEMPORAL CON SISTEMA DE RETIRO </t>
  </si>
  <si>
    <r>
      <rPr>
        <sz val="8"/>
        <color theme="1"/>
        <rFont val="Arial Narrow"/>
        <family val="2"/>
      </rPr>
      <t xml:space="preserve">FILTRO DE VENA CAVA  CON DOBLE CAPA DE FIJACION.  GANCHO RECUPERADOR , COBERTURA DE CAVAL HASTA DE 30MM,  CONSTA DE INTRODUCTOR DE 6FR, LONGITUD DE 260CM. </t>
    </r>
    <r>
      <rPr>
        <b/>
        <sz val="8"/>
        <color theme="1"/>
        <rFont val="Arial Narrow"/>
        <family val="2"/>
      </rPr>
      <t xml:space="preserve">CON SISTEMA DE RETIRO </t>
    </r>
  </si>
  <si>
    <t>LOTE No. 54</t>
  </si>
  <si>
    <t xml:space="preserve">SOPORTE DORO </t>
  </si>
  <si>
    <t xml:space="preserve">NEUROCIRUGIA </t>
  </si>
  <si>
    <t>ALQUILER SOPORTE DORO BASICO ( CRANEO MAYFIELD)</t>
  </si>
  <si>
    <t>LOTE No. 55</t>
  </si>
  <si>
    <t>INSUSMOS ENDOVASCULAR II</t>
  </si>
  <si>
    <t>INTRODUCTOR LARGO 6FR O 7 FR Y DE 90CM A 120CM</t>
  </si>
  <si>
    <t>STENT INTRACEREBRAL CORTADO CON LASER SISTEMA 0.17</t>
  </si>
  <si>
    <t>MICRO GUIA INTRACEREBRAL CON PUNTA FLOPY</t>
  </si>
  <si>
    <t xml:space="preserve">Micro catéter neurovascular 0.017, 0.021, 0.027 </t>
  </si>
  <si>
    <t>LOTE No. 56</t>
  </si>
  <si>
    <t>LOTE No. 57</t>
  </si>
  <si>
    <t xml:space="preserve">INSUMOS N 95 </t>
  </si>
  <si>
    <t xml:space="preserve">CENTRAL DE ESTERILIZACION </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</si>
  <si>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</si>
  <si>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</si>
  <si>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</si>
  <si>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</si>
  <si>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LOTE No. 58</t>
  </si>
  <si>
    <t>INSUMOS Y/O DISPOSITIVOS PARA EL SERVICIO DE NEUROLOGÍA</t>
  </si>
  <si>
    <t>NEUROLOGIA</t>
  </si>
  <si>
    <t>SENSOR DE PRESION NASAL Y TERMICO PARA ADULTO</t>
  </si>
  <si>
    <t xml:space="preserve">SENSOR DE PRESION NASAL Y TERMICO PARA ADULTO Compatible con equipo y/o tecnología  de la Institución </t>
  </si>
  <si>
    <t>SENSOR DE PRESION NASAL Y TERMICO PARA PEDIATRICO</t>
  </si>
  <si>
    <t xml:space="preserve">SENSOR DE PRESION NASAL Y TERMICO PARA PEDIATRICO
Compatible con equipo y/o tecnología  de la Institución
</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</si>
  <si>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</si>
  <si>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</si>
  <si>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</si>
  <si>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</si>
  <si>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</si>
  <si>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</si>
  <si>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</si>
  <si>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</si>
  <si>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</si>
  <si>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POSICION  Easy net</t>
  </si>
  <si>
    <t>MODULO DE POSICION  Easy net. Compatible con equipo y/o tecnología  de la Institución</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</si>
  <si>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</si>
  <si>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</si>
  <si>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</si>
  <si>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</si>
  <si>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</si>
  <si>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 xml:space="preserve">CABLE PARA CAJA REMOTA PARA EQUIPO CADWELL 10 PULGADAS. Compatible con equipo y/o tecnología  de la Institución </t>
  </si>
  <si>
    <t>CABLES TIPO PLUG PARA CONEXIÓN  BPAP TX8</t>
  </si>
  <si>
    <t xml:space="preserve">CABLES TIPO PLUG PARA CONEXIÓN  BPAP TX8. Compatible con equipo y/o tecnología  de la Institución </t>
  </si>
  <si>
    <t>ELECTRODO SUPERFICIE EN ORO COPA 10MMPARA ADULTOS TIPO DIN Y PEDIATRICOS</t>
  </si>
  <si>
    <t xml:space="preserve">ELECTRODO SUPERFICIE EN ORO COPA 10MMPARA ADULTOS TIPO DIN Y PEDIATRICOS. Compatible con equipo y/o tecnología  de la Institución </t>
  </si>
  <si>
    <t>MASCARA NASAL PARA PEDIATRIA PARA BPAPTX8</t>
  </si>
  <si>
    <t xml:space="preserve">MASCARA NASAL PARA PEDIATRIA PARA BPAPTX8. Compatible con equipo y/o tecnología  de la Institución </t>
  </si>
  <si>
    <t>LOTE No. 59</t>
  </si>
  <si>
    <t xml:space="preserve">SISTEMA DE DRENAJE 6,4 </t>
  </si>
  <si>
    <t>SISTEMA DE DRENAJE 3,2</t>
  </si>
  <si>
    <t xml:space="preserve">SISTEMA DE DRENAJE 3,2 (10fr) UNIDAD CALIBRE 3,2 </t>
  </si>
  <si>
    <t>SISTEMA DE DRENAJE 4,8</t>
  </si>
  <si>
    <t>SISTEMA DE DRENAJE 4,8 (14fr) UNIDAD CALIBRE 4,8</t>
  </si>
  <si>
    <t>SISTEMA DE DRENAJE 6,4</t>
  </si>
  <si>
    <t>SISTEMA DE DRENAJE 6,4 (18fr) UNIDAD CALIBRE 6,4</t>
  </si>
  <si>
    <t xml:space="preserve">Kit sistema de Drenaje en silicona paa recoleccion de fluidos, tamaño medino de 400ml </t>
  </si>
  <si>
    <t>Kit sistema de Drenaje en silicona paa recoleccion de fluidos, tamaño pequeño  de 100ml  (RESERVORIO)</t>
  </si>
  <si>
    <t>Kit sistema de Drenaje en silicona paa recoleccion de fluidos, tamaño pequeño de 100ml  (RESERVORIO)</t>
  </si>
  <si>
    <t>LOTE No. 60</t>
  </si>
  <si>
    <t xml:space="preserve">GUANTES LIBRE DE LATEX - GUANTES PARA EXAMEN DE NITRILO </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</si>
  <si>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</si>
  <si>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</si>
  <si>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UNIDAD PAR</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</si>
  <si>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</si>
  <si>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</si>
  <si>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</si>
  <si>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</si>
  <si>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</si>
  <si>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</si>
  <si>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</si>
  <si>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</si>
  <si>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</si>
  <si>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GUANTES DE NITRILO TALLA S DESECHABLES,
HIPOALERGENICOS, NO ESTERILES, AMBIDIESTROS, (Acrilonitrilo-butadieno) PUÑO CON REBORDE, LIBRE DE LATEX ,</t>
  </si>
  <si>
    <t>GUANTE PARA EXAMEN DE NITRILO TALLA M</t>
  </si>
  <si>
    <t>GUANTES DE NITRILO TALLA M DESECHABLES,
HIPOALERGENICOS, NO ESTERILES, AMBIDIESTROS, (Acrilonitrilo-butadieno) PUÑO CON REBORDE, LIBRE DE LATEX ,</t>
  </si>
  <si>
    <t>GUANTE PARA EXAMEN DE NITRILO TALLA L</t>
  </si>
  <si>
    <t>GUANTES DE NITRILO TALLA L DESECHABLES,
HIPOALERGENICOS, NO ESTERILES, AMBIDIESTROS, (Acrilonitrilo-butadieno) PUÑO CON REBORDE, LIBRE DE LATEX ,</t>
  </si>
  <si>
    <t xml:space="preserve">MASCARA FACIAL PEDIATRICA </t>
  </si>
  <si>
    <t>MASCARA FACIAL PARA ANESTESIA PEDIATRICA DESECHABLE</t>
  </si>
  <si>
    <t>EMPAQUE INDIVIDUAL TRANSPARENTE TAMAÑO 0-1-2.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</si>
  <si>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LOTE No.51</t>
  </si>
  <si>
    <t>LOTE No. 53</t>
  </si>
  <si>
    <t>CATETER GUIA INTRACEBERAL  7FR</t>
  </si>
  <si>
    <t>INTRODUCTORES HEMOSTATICOS FEMORALES</t>
  </si>
  <si>
    <t xml:space="preserve">ELECTROFISIOLOGIA </t>
  </si>
  <si>
    <t>INTRODUCTORES HEMOSTATICOS FEMORALES 5 FR, 6FR, 7FR, 8FR, 10FR LONGITUD DE 11 A 14 CM.DISPOSITIVO MÉDICO - QUIRÚRGICO NECESARIO PARA ACCEDER POR MEDIO DEL CATETERISMO A LAS VENAS Y ARTERIAS. ESTERIL</t>
  </si>
  <si>
    <t>INTRODUCTOR LARGO NEUROCIRUGIA</t>
  </si>
  <si>
    <t>JOHNSON &amp; JOHNSON MEDTECH COLOMBIA SAS</t>
  </si>
  <si>
    <t>JOMEDICAL SAS</t>
  </si>
  <si>
    <t>ALLERS S.A.S</t>
  </si>
  <si>
    <t>UCIPHARMA SA</t>
  </si>
  <si>
    <t>BECTON DICKINSON</t>
  </si>
  <si>
    <t>LM INSTRUMENTS S.A.</t>
  </si>
  <si>
    <t>BBraun Medical SA</t>
  </si>
  <si>
    <t>LABORATORIOS GOTHAPLAST LTDA</t>
  </si>
  <si>
    <t>ARROW MEDICAL SAS</t>
  </si>
  <si>
    <t>ABBOTT LABORATORIES DE COLOMBIA S.A.S</t>
  </si>
  <si>
    <t>GILMEDICA SAS</t>
  </si>
  <si>
    <t>BSN MEDICAL LTDA</t>
  </si>
  <si>
    <t>AMAREY NOVA MEDICAL S.A.</t>
  </si>
  <si>
    <t>MEDIREX BIC SAS</t>
  </si>
  <si>
    <t>TELEFLEX MEDICAL COLOMBIA S.A.S.</t>
  </si>
  <si>
    <t>TECNICA ELECTROMEDICA S.A.</t>
  </si>
  <si>
    <t>BIOPLAST S.A.S</t>
  </si>
  <si>
    <t xml:space="preserve">	EDWARDS LIFESCIENCES COLOMBIA SAS</t>
  </si>
  <si>
    <t xml:space="preserve">	 RP MEDICAS SA</t>
  </si>
  <si>
    <t>LA INSTRUMENTADORA S.A.S.</t>
  </si>
  <si>
    <t>SHERLEG LABORATORIES SAS</t>
  </si>
  <si>
    <t>MEDICOX LTDA</t>
  </si>
  <si>
    <t>LIVANOVA COLOMBIA SAS</t>
  </si>
  <si>
    <t>KAIKA S.A.S.</t>
  </si>
  <si>
    <t>BIOTRONITECH COLOMBIA S.A.S</t>
  </si>
  <si>
    <t>WORLD MEDICAL SAS</t>
  </si>
  <si>
    <t xml:space="preserve">ALFA TRADING S.A.S </t>
  </si>
  <si>
    <t>INNOVACIONES MEDICAS SAS</t>
  </si>
  <si>
    <t>TECNOLOGIAS MEDICAS COLOMBIA SAS</t>
  </si>
  <si>
    <t xml:space="preserve"> ARTIUM S.A.S</t>
  </si>
  <si>
    <t>NEFROMEDICAS SAS</t>
  </si>
  <si>
    <t>MINERVA MEDICAL S.A.S</t>
  </si>
  <si>
    <t>INNOVID SAS</t>
  </si>
  <si>
    <t>ST. JUDE MEDICAL COLOMBIA LTDA.</t>
  </si>
  <si>
    <t>BECTON DICKINSON DE COLOMBIA</t>
  </si>
  <si>
    <t>TM MEDICAS S.A.S</t>
  </si>
  <si>
    <t>MEDINISTROS S.A.S</t>
  </si>
  <si>
    <t>G BARCO SA</t>
  </si>
  <si>
    <t>CTP MEDICA</t>
  </si>
  <si>
    <t xml:space="preserve">A&amp;B EQUIPOS MÉDICOS S.A.S
</t>
  </si>
  <si>
    <t xml:space="preserve">PRECIO HISTORICOS ACTUALIZADO </t>
  </si>
  <si>
    <t>SURGICON</t>
  </si>
  <si>
    <t xml:space="preserve">Punteros y terminales de aspiración para cirugía de otorrino y maxilofacial o abordaje transesfenoidal. Referencia de paciente no invasivo para navegación con electromagnetismo  y/ o fijación directa cráneo con tomillo autoperforante.  Módulo de campo electromagnético para navegación con electromagnetismo no dependiente de uso de máscaras, marcos o soporte, ni marcadores fiduciales para la adquisición de imágenes y registro de paciente.Seguimiento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Set de instrumental para calibración e integración con otros instrumentos de cualquier fabricante durante la navegación. I(CANULAS DE SUCCION MALEABLES)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t>
  </si>
  <si>
    <t xml:space="preserve">Punteros y terminales de aspiración para cirugía de otorrino y maxilofacial o abordaje transesfenoidal.
PARA  RESECCIÓN DE TUMORES ELECTROMAGNÉTICA Y/O  CON OPCIÓN DE ATORNILLADO AL CRÁNEO Referencia de paciente no invasivo para navegación con electromagnetismo y/ o fijación directa cráneo con tomillo autoperforante. (Otorinolaringoloiga - Neurociruga - Base creano - Cx Maxiolofacial)  Módulo de campo electromagnético para navegación con electromagnetismo no dependiente de uso de máscaras, marcos o soporte, ni marcadores fiduciales para la adquisición de imágenes y registro de paciente. y/o ESFERAS PROCEDIMIENTOS ESPECIALES PARA CIRUGÍAS CON NAVEGACIÓN  MAGNETICA ÓPTICA Y BIOPSIAS 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Instrumentos para . (Otorinolaringoloiga - Neurociruga - Base creano - Cx Maxiolofacial)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(EN COMO DATO - APOYO TECNOLOGICO COMO OBLIGACION CONTRACTUAL)
</t>
  </si>
  <si>
    <t>MENOR VALOR</t>
  </si>
  <si>
    <t>MEDIANA</t>
  </si>
  <si>
    <t xml:space="preserve">PROMEDIO </t>
  </si>
  <si>
    <t>MEDIA GEOMETRICA</t>
  </si>
  <si>
    <t>DESVIACIÓN</t>
  </si>
  <si>
    <t>DISPERSIÓN</t>
  </si>
  <si>
    <t xml:space="preserve">VALOR DE REFERENCIA UNITARIO </t>
  </si>
  <si>
    <t>VALOR DE REFERENCIA UNITARIO  CON IVA SI APLICA</t>
  </si>
  <si>
    <t>PRECIO TOTAL CO IVA SI APLICA</t>
  </si>
  <si>
    <t xml:space="preserve">CRITERIO </t>
  </si>
  <si>
    <t>42295200  42203500</t>
  </si>
  <si>
    <t>CABLE PARA MEDICION DE UMBRALES DE ELECTRODOS DE MARCAPASOS</t>
  </si>
  <si>
    <t>CABLE PARA MEDICION DE UMBRALES DE ELECTRODOS DE MARCAPASOS.ESTERILES</t>
  </si>
  <si>
    <t>TOTAL PRECIO LOTE No. 1</t>
  </si>
  <si>
    <t>TOTAL PRECIO LOTE No. 2</t>
  </si>
  <si>
    <t>TOTAL PRECIO LOTE No. 3</t>
  </si>
  <si>
    <t>TOTAL PRECIO LOTE No. 4</t>
  </si>
  <si>
    <t>TOTAL PRECIO LOTE No. 5</t>
  </si>
  <si>
    <t>TOTAL PRECIO LOTE No. 6</t>
  </si>
  <si>
    <t xml:space="preserve">TOTAL PRECIO LOTE No. 7 </t>
  </si>
  <si>
    <t>TOTAL PRECIO LOTE No. 8</t>
  </si>
  <si>
    <t>TOTAL PRECIO LOTE No. 9</t>
  </si>
  <si>
    <t>TOTAL PRECIO LOTE No. 10</t>
  </si>
  <si>
    <t>TOTAL PRECIO LOTE No. 11</t>
  </si>
  <si>
    <t>TOTAL PRECIO LOTE No. 12</t>
  </si>
  <si>
    <t>TOTAL PRECIO LOTE No. 13</t>
  </si>
  <si>
    <t>TOTAL PRECIO LOTE No. 14</t>
  </si>
  <si>
    <t>TOTAL PRECIO LOTE No. 15</t>
  </si>
  <si>
    <t>TOTAL PRECIO LOTE No. 16</t>
  </si>
  <si>
    <t>TOTAL PRECIO LOTE No. 17</t>
  </si>
  <si>
    <t>TOTAL PRECIO LOTE No. 18</t>
  </si>
  <si>
    <t>TOTAL PRECIO LOTE No. 19</t>
  </si>
  <si>
    <t>TOTAL PRECIO LOTE No. 20</t>
  </si>
  <si>
    <t>TOTAL PRECIO LOTE No. 21</t>
  </si>
  <si>
    <t>TOTAL PRECIO LOTE No. 22</t>
  </si>
  <si>
    <t>TOTAL PRECIO LOTE No. 23</t>
  </si>
  <si>
    <t>TOTAL PRECIO LOTE No. 24</t>
  </si>
  <si>
    <t>TOTAL PRECIO LOTE No. 25</t>
  </si>
  <si>
    <t>TOTAL PRECIO LOTE No. 26</t>
  </si>
  <si>
    <t>TOTAL PRECIO LOTE No. 27</t>
  </si>
  <si>
    <t>TOTAL PRECIO LOTE No. 28</t>
  </si>
  <si>
    <t>TOTAL PRECIO LOTE No. 29</t>
  </si>
  <si>
    <t>TOTAL PRECIO LOTE No. 30</t>
  </si>
  <si>
    <t>TOTAL PRECIO LOTE No. 31</t>
  </si>
  <si>
    <t>TOTAL PRECIO LOTE No. 32</t>
  </si>
  <si>
    <t>TOTAL PRECIO LOTE No. 33</t>
  </si>
  <si>
    <t>TOTAL PRECIO LOTE No. 34</t>
  </si>
  <si>
    <t>TOTAL PRECIO LOTE No. 35</t>
  </si>
  <si>
    <t>TOTAL PRECIO LOTE No. 36</t>
  </si>
  <si>
    <t>TOTAL PRECIO LOTE No. 37</t>
  </si>
  <si>
    <t>TOTAL PRECIO LOTE No. 38</t>
  </si>
  <si>
    <t>TOTAL PRECIO LOTE No. 39</t>
  </si>
  <si>
    <t>TOTAL PRECIO LOTE No. 40</t>
  </si>
  <si>
    <t>TOTAL PRECIO LOTE No. 41</t>
  </si>
  <si>
    <t>TOTAL PRECIO LOTE No. 42</t>
  </si>
  <si>
    <t>TOTAL PRECIO LOTE No. 43</t>
  </si>
  <si>
    <t>TOTAL PRECIO LOTE No. 44</t>
  </si>
  <si>
    <t>TOTAL PRECIO LOTE No. 45</t>
  </si>
  <si>
    <t>TOTAL PRECIO LOTE No. 46</t>
  </si>
  <si>
    <t>TOTAL PRECIO LOTE No. 47</t>
  </si>
  <si>
    <t>TOTAL PRECIO LOTE No. 48</t>
  </si>
  <si>
    <t>TOTAL PRECIO LOTE No. 49</t>
  </si>
  <si>
    <t>TOTAL PRECIO LOTE No. 50</t>
  </si>
  <si>
    <t>TOTAL PRECIO LOTE No. 51</t>
  </si>
  <si>
    <t>TOTAL PRECIO LOTE No. 52</t>
  </si>
  <si>
    <t>TOTAL PRECIO LOTE No. 53</t>
  </si>
  <si>
    <t>TOTAL PRECIO LOTE No. 54</t>
  </si>
  <si>
    <t>TOTAL PRECIO LOTE No. 55</t>
  </si>
  <si>
    <t>TOTAL PRECIO LOTE No. 56</t>
  </si>
  <si>
    <t>TOTAL PRECIO LOTE No. 57</t>
  </si>
  <si>
    <t>TOTAL PRECIO LOTE No. 58</t>
  </si>
  <si>
    <t>TOTAL PRECIO LOTE No. 59</t>
  </si>
  <si>
    <t>TOTAL PRECIO LOTE No. 60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</si>
</sst>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0.00\ [$€-1]"/>
    <numFmt numFmtId="165" formatCode="_-* #,##0_-;\-* #,##0_-;_-* &quot;-&quot;??_-;_-@_-"/>
    <numFmt numFmtId="166" formatCode="_-&quot;$&quot;\ * #,##0_-;\-&quot;$&quot;\ * #,##0_-;_-&quot;$&quot;\ * &quot;-&quot;??_-;_-@_-"/>
  </numFmts>
  <fonts count="26">
    <font>
      <sz val="11"/>
      <color theme="1"/>
      <name val="Calibri"/>
      <family val="2"/>
      <scheme val="minor"/>
    </font>
    <font>
      <b/>
      <sz val="9"/>
      <color theme="1"/>
      <name val="Arial"/>
      <family val="2"/>
    </font>
    <font>
      <sz val="9"/>
      <color theme="1"/>
      <name val="Arial"/>
      <family val="2"/>
    </font>
    <font>
      <b/>
      <sz val="9"/>
      <color rgb="FF000000"/>
      <name val="Arial "/>
    </font>
    <font>
      <b/>
      <sz val="9"/>
      <color theme="1"/>
      <name val="Arial "/>
    </font>
    <font>
      <b/>
      <sz val="9"/>
      <name val="Arial "/>
    </font>
    <font>
      <sz val="9"/>
      <color theme="1"/>
      <name val="Arial "/>
    </font>
    <font>
      <sz val="9"/>
      <color rgb="FF000000"/>
      <name val="Arial "/>
    </font>
    <font>
      <sz val="8"/>
      <color rgb="FF000000"/>
      <name val="Arial Narrow"/>
      <family val="2"/>
    </font>
    <font>
      <b/>
      <sz val="8"/>
      <color theme="1"/>
      <name val="Arial Narrow"/>
      <family val="2"/>
    </font>
    <font>
      <sz val="11"/>
      <name val="Calibri"/>
      <family val="2"/>
    </font>
    <font>
      <sz val="8"/>
      <color theme="1"/>
      <name val="Arial Narrow"/>
      <family val="2"/>
    </font>
    <font>
      <sz val="8"/>
      <color rgb="FFFF0000"/>
      <name val="Arial Narrow"/>
      <family val="2"/>
    </font>
    <font>
      <b/>
      <sz val="8"/>
      <color theme="1"/>
      <name val="Calibri"/>
      <family val="2"/>
    </font>
    <font>
      <b/>
      <u/>
      <sz val="8"/>
      <color theme="1"/>
      <name val="Arial Narrow"/>
      <family val="2"/>
    </font>
    <font>
      <b/>
      <sz val="8"/>
      <color rgb="FFFF0000"/>
      <name val="Arial Narrow"/>
      <family val="2"/>
    </font>
    <font>
      <sz val="11"/>
      <color theme="1"/>
      <name val="Calibri"/>
      <family val="2"/>
    </font>
    <font>
      <sz val="10"/>
      <color rgb="FF000000"/>
      <name val="Arial Narrow"/>
      <family val="2"/>
    </font>
    <font>
      <b/>
      <sz val="11"/>
      <color theme="1"/>
      <name val="Calibri"/>
      <family val="2"/>
    </font>
    <font>
      <sz val="11"/>
      <color theme="1"/>
      <name val="Calibri"/>
      <family val="2"/>
      <scheme val="minor"/>
    </font>
    <font>
      <sz val="9"/>
      <color rgb="FFFF0000"/>
      <name val="Arial "/>
    </font>
    <font>
      <b/>
      <sz val="7"/>
      <color rgb="FF000000"/>
      <name val="Verdana"/>
      <family val="2"/>
    </font>
    <font>
      <sz val="7"/>
      <name val="Verdana"/>
      <family val="2"/>
    </font>
    <font>
      <sz val="8"/>
      <color theme="1"/>
      <name val="Verdana"/>
      <family val="2"/>
    </font>
    <font>
      <sz val="7"/>
      <color theme="1"/>
      <name val="Verdana"/>
      <family val="2"/>
    </font>
    <font>
      <b/>
      <sz val="7"/>
      <name val="Verdana"/>
      <family val="2"/>
    </font>
  </fonts>
  <fills count="36">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C5E0B3"/>
        <bgColor rgb="FFC5E0B3"/>
      </patternFill>
    </fill>
    <fill>
      <patternFill patternType="solid">
        <fgColor theme="0"/>
        <bgColor theme="0"/>
      </patternFill>
    </fill>
    <fill>
      <patternFill patternType="solid">
        <fgColor rgb="FFDEEAF6"/>
        <bgColor rgb="FFDEEAF6"/>
      </patternFill>
    </fill>
    <fill>
      <patternFill patternType="solid">
        <fgColor rgb="FFFFFFFF"/>
        <bgColor rgb="FFFFFFFF"/>
      </patternFill>
    </fill>
    <fill>
      <patternFill patternType="solid">
        <fgColor rgb="FFBDD6EE"/>
        <bgColor rgb="FFBDD6EE"/>
      </patternFill>
    </fill>
    <fill>
      <patternFill patternType="solid">
        <fgColor rgb="FFB6D7A8"/>
        <bgColor rgb="FFB6D7A8"/>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92D050"/>
        <bgColor indexed="64"/>
      </patternFill>
    </fill>
    <fill>
      <patternFill patternType="solid">
        <fgColor rgb="FF7030A0"/>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7" tint="-0.249977111117893"/>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bgColor indexed="64"/>
      </patternFill>
    </fill>
    <fill>
      <patternFill patternType="solid">
        <fgColor theme="9" tint="-0.499984740745262"/>
        <bgColor indexed="64"/>
      </patternFill>
    </fill>
    <fill>
      <patternFill patternType="solid">
        <fgColor theme="3" tint="0.59999389629810485"/>
        <bgColor indexed="64"/>
      </patternFill>
    </fill>
    <fill>
      <patternFill patternType="solid">
        <fgColor theme="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0070C0"/>
        <bgColor indexed="64"/>
      </patternFill>
    </fill>
    <fill>
      <patternFill patternType="solid">
        <fgColor theme="5" tint="0.59999389629810485"/>
        <bgColor indexed="64"/>
      </patternFill>
    </fill>
    <fill>
      <patternFill patternType="solid">
        <fgColor theme="9"/>
        <bgColor indexed="64"/>
      </patternFill>
    </fill>
    <fill>
      <patternFill patternType="solid">
        <fgColor theme="5" tint="-0.499984740745262"/>
        <bgColor indexed="64"/>
      </patternFill>
    </fill>
    <fill>
      <patternFill patternType="solid">
        <fgColor theme="2" tint="-0.249977111117893"/>
        <bgColor indexed="64"/>
      </patternFill>
    </fill>
    <fill>
      <patternFill patternType="solid">
        <fgColor rgb="FF00B050"/>
        <bgColor indexed="64"/>
      </patternFill>
    </fill>
    <fill>
      <patternFill patternType="solid">
        <fgColor theme="8"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43" fontId="19" fillId="0" borderId="0" applyFont="0" applyFill="0" applyBorder="0" applyAlignment="0" applyProtection="0"/>
    <xf numFmtId="44" fontId="19" fillId="0" borderId="0" applyFont="0" applyFill="0" applyBorder="0" applyAlignment="0" applyProtection="0"/>
    <xf numFmtId="42" fontId="19" fillId="0" borderId="0" applyFont="0" applyFill="0" applyBorder="0" applyAlignment="0" applyProtection="0"/>
    <xf numFmtId="9" fontId="19" fillId="0" borderId="0" applyFont="0" applyFill="0" applyBorder="0" applyAlignment="0" applyProtection="0"/>
  </cellStyleXfs>
  <cellXfs count="262">
    <xf numFmtId="0" fontId="0" fillId="0" borderId="0" xfId="0"/>
    <xf numFmtId="0" fontId="2" fillId="0" borderId="0" xfId="0" applyFont="1"/>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0" xfId="0" applyFont="1"/>
    <xf numFmtId="0" fontId="7" fillId="0" borderId="7"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xf numFmtId="0" fontId="9" fillId="5" borderId="8" xfId="0" applyFont="1" applyFill="1" applyBorder="1" applyAlignment="1">
      <alignment vertical="center" wrapText="1"/>
    </xf>
    <xf numFmtId="0" fontId="9" fillId="6" borderId="8"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6" borderId="8" xfId="0" applyFont="1" applyFill="1" applyBorder="1" applyAlignment="1">
      <alignment horizontal="center" vertical="center" wrapText="1"/>
    </xf>
    <xf numFmtId="0" fontId="11" fillId="6" borderId="8" xfId="0" applyFont="1" applyFill="1" applyBorder="1" applyAlignment="1">
      <alignment vertical="center" wrapText="1"/>
    </xf>
    <xf numFmtId="0" fontId="11" fillId="6" borderId="8" xfId="0" applyFont="1" applyFill="1" applyBorder="1" applyAlignment="1">
      <alignment horizontal="left" vertical="center" wrapText="1"/>
    </xf>
    <xf numFmtId="0" fontId="9" fillId="0" borderId="8" xfId="0" applyFont="1" applyBorder="1" applyAlignment="1">
      <alignment horizontal="left" vertical="center" wrapText="1"/>
    </xf>
    <xf numFmtId="0" fontId="11" fillId="6" borderId="8" xfId="0" applyFont="1" applyFill="1" applyBorder="1" applyAlignment="1">
      <alignment horizontal="center" vertical="center"/>
    </xf>
    <xf numFmtId="0" fontId="11" fillId="0" borderId="8" xfId="0" applyFont="1" applyBorder="1" applyAlignment="1">
      <alignment horizontal="center" vertical="center"/>
    </xf>
    <xf numFmtId="0" fontId="11" fillId="0" borderId="8" xfId="0" applyFont="1" applyBorder="1" applyAlignment="1">
      <alignment vertical="center" wrapText="1"/>
    </xf>
    <xf numFmtId="0" fontId="11" fillId="0" borderId="8" xfId="0" applyFont="1" applyBorder="1" applyAlignment="1">
      <alignment horizontal="left" vertical="center" wrapText="1"/>
    </xf>
    <xf numFmtId="0" fontId="11" fillId="8" borderId="8" xfId="0" applyFont="1" applyFill="1" applyBorder="1" applyAlignment="1">
      <alignment horizontal="center" vertical="center"/>
    </xf>
    <xf numFmtId="0" fontId="11" fillId="8" borderId="8" xfId="0" applyFont="1" applyFill="1" applyBorder="1" applyAlignment="1">
      <alignment horizontal="center" vertical="center" wrapText="1"/>
    </xf>
    <xf numFmtId="0" fontId="11" fillId="8" borderId="8" xfId="0" applyFont="1" applyFill="1" applyBorder="1" applyAlignment="1">
      <alignment vertical="center" wrapText="1"/>
    </xf>
    <xf numFmtId="0" fontId="11" fillId="8" borderId="8" xfId="0" applyFont="1" applyFill="1" applyBorder="1" applyAlignment="1">
      <alignment horizontal="left" vertical="center" wrapText="1"/>
    </xf>
    <xf numFmtId="0" fontId="11" fillId="8" borderId="9" xfId="0" applyFont="1" applyFill="1" applyBorder="1" applyAlignment="1">
      <alignment horizontal="center" vertical="center" wrapText="1"/>
    </xf>
    <xf numFmtId="0" fontId="11" fillId="0" borderId="8" xfId="0" applyFont="1" applyBorder="1" applyAlignment="1">
      <alignment horizontal="left" vertical="center"/>
    </xf>
    <xf numFmtId="0" fontId="11" fillId="0" borderId="9" xfId="0" applyFont="1" applyBorder="1" applyAlignment="1">
      <alignment horizontal="center" vertical="center"/>
    </xf>
    <xf numFmtId="0" fontId="9" fillId="0" borderId="8" xfId="0" applyFont="1" applyBorder="1" applyAlignment="1">
      <alignment horizontal="left" vertical="center"/>
    </xf>
    <xf numFmtId="0" fontId="11" fillId="0" borderId="8" xfId="0" applyFont="1" applyBorder="1" applyAlignment="1">
      <alignment vertical="center"/>
    </xf>
    <xf numFmtId="0" fontId="8" fillId="0" borderId="8" xfId="0" applyFont="1" applyBorder="1" applyAlignment="1">
      <alignment horizontal="center" vertical="center" wrapText="1"/>
    </xf>
    <xf numFmtId="0" fontId="9" fillId="9" borderId="8" xfId="0" applyFont="1" applyFill="1" applyBorder="1" applyAlignment="1">
      <alignment horizontal="center" vertical="center" wrapText="1"/>
    </xf>
    <xf numFmtId="0" fontId="11" fillId="6" borderId="8" xfId="0" applyFont="1" applyFill="1" applyBorder="1" applyAlignment="1">
      <alignment horizontal="left" vertical="center"/>
    </xf>
    <xf numFmtId="0" fontId="9" fillId="6" borderId="8" xfId="0" applyFont="1" applyFill="1" applyBorder="1" applyAlignment="1">
      <alignment horizontal="left" vertical="center" wrapText="1"/>
    </xf>
    <xf numFmtId="0" fontId="9" fillId="5" borderId="8" xfId="0" applyFont="1" applyFill="1" applyBorder="1" applyAlignment="1">
      <alignment vertical="center"/>
    </xf>
    <xf numFmtId="0" fontId="9" fillId="6" borderId="8" xfId="0" applyFont="1" applyFill="1" applyBorder="1" applyAlignment="1">
      <alignment horizontal="center" vertical="center"/>
    </xf>
    <xf numFmtId="0" fontId="9" fillId="7" borderId="8" xfId="0" applyFont="1" applyFill="1" applyBorder="1" applyAlignment="1">
      <alignment horizontal="center" vertical="center"/>
    </xf>
    <xf numFmtId="0" fontId="8" fillId="6" borderId="8" xfId="0" applyFont="1" applyFill="1" applyBorder="1" applyAlignment="1">
      <alignment horizontal="center" vertical="center" wrapText="1"/>
    </xf>
    <xf numFmtId="0" fontId="11" fillId="6" borderId="8" xfId="0" applyFont="1" applyFill="1" applyBorder="1" applyAlignment="1">
      <alignment wrapText="1"/>
    </xf>
    <xf numFmtId="0" fontId="11" fillId="6" borderId="12"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6" borderId="8" xfId="0" applyFont="1" applyFill="1" applyBorder="1" applyAlignment="1">
      <alignment vertical="center"/>
    </xf>
    <xf numFmtId="0" fontId="11" fillId="6" borderId="8" xfId="0" applyFont="1" applyFill="1" applyBorder="1" applyAlignment="1">
      <alignment horizontal="left" vertical="top" wrapText="1"/>
    </xf>
    <xf numFmtId="0" fontId="11" fillId="6" borderId="12" xfId="0" applyFont="1" applyFill="1" applyBorder="1" applyAlignment="1">
      <alignment horizontal="left" vertical="center" wrapText="1"/>
    </xf>
    <xf numFmtId="0" fontId="11" fillId="0" borderId="12" xfId="0" applyFont="1" applyBorder="1" applyAlignment="1">
      <alignment horizontal="center" vertical="center" wrapText="1"/>
    </xf>
    <xf numFmtId="0" fontId="11" fillId="6" borderId="12" xfId="0" applyFont="1" applyFill="1" applyBorder="1" applyAlignment="1">
      <alignment vertical="center" wrapText="1"/>
    </xf>
    <xf numFmtId="0" fontId="9" fillId="8" borderId="8"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3" xfId="0" applyFont="1" applyBorder="1"/>
    <xf numFmtId="0" fontId="6" fillId="0" borderId="4" xfId="0" applyFont="1" applyBorder="1"/>
    <xf numFmtId="0" fontId="9" fillId="6" borderId="8" xfId="0" applyFont="1" applyFill="1" applyBorder="1" applyAlignment="1">
      <alignment vertical="center" wrapText="1"/>
    </xf>
    <xf numFmtId="0" fontId="16" fillId="0" borderId="0" xfId="0" applyFont="1" applyAlignment="1">
      <alignment wrapText="1"/>
    </xf>
    <xf numFmtId="0" fontId="12" fillId="0" borderId="8" xfId="0" applyFont="1" applyBorder="1" applyAlignment="1">
      <alignment horizontal="center" vertical="center"/>
    </xf>
    <xf numFmtId="0" fontId="9" fillId="0" borderId="8" xfId="0" applyFont="1" applyBorder="1" applyAlignment="1">
      <alignment horizontal="center" vertical="center"/>
    </xf>
    <xf numFmtId="0" fontId="11" fillId="6" borderId="9" xfId="0" applyFont="1" applyFill="1" applyBorder="1" applyAlignment="1">
      <alignment horizontal="center" vertical="center"/>
    </xf>
    <xf numFmtId="0" fontId="11" fillId="6" borderId="10" xfId="0" applyFont="1" applyFill="1" applyBorder="1" applyAlignment="1">
      <alignment horizontal="center" vertical="center" wrapText="1"/>
    </xf>
    <xf numFmtId="0" fontId="11" fillId="6" borderId="10" xfId="0" applyFont="1" applyFill="1" applyBorder="1" applyAlignment="1">
      <alignment vertical="center" wrapText="1"/>
    </xf>
    <xf numFmtId="0" fontId="11" fillId="6" borderId="11" xfId="0" applyFont="1" applyFill="1" applyBorder="1" applyAlignment="1">
      <alignment horizontal="left" vertical="center" wrapText="1"/>
    </xf>
    <xf numFmtId="0" fontId="16" fillId="6" borderId="8" xfId="0" applyFont="1" applyFill="1" applyBorder="1"/>
    <xf numFmtId="164" fontId="11" fillId="6" borderId="8" xfId="0" applyNumberFormat="1" applyFont="1" applyFill="1" applyBorder="1" applyAlignment="1">
      <alignment horizontal="left" vertical="center" wrapText="1"/>
    </xf>
    <xf numFmtId="0" fontId="9" fillId="6" borderId="8" xfId="0" applyFont="1" applyFill="1" applyBorder="1" applyAlignment="1">
      <alignment horizontal="left" vertical="center"/>
    </xf>
    <xf numFmtId="0" fontId="16" fillId="0" borderId="8" xfId="0" applyFont="1" applyBorder="1"/>
    <xf numFmtId="0" fontId="9" fillId="10" borderId="8" xfId="0" applyFont="1" applyFill="1" applyBorder="1" applyAlignment="1">
      <alignment vertical="center" wrapText="1"/>
    </xf>
    <xf numFmtId="0" fontId="17" fillId="0" borderId="0" xfId="0" applyFont="1"/>
    <xf numFmtId="0" fontId="18" fillId="0" borderId="8" xfId="0" applyFont="1" applyBorder="1"/>
    <xf numFmtId="0" fontId="16" fillId="0" borderId="8" xfId="0" applyFont="1" applyBorder="1" applyAlignment="1">
      <alignment vertical="center" wrapText="1"/>
    </xf>
    <xf numFmtId="0" fontId="2" fillId="0" borderId="6" xfId="0" applyFont="1" applyBorder="1"/>
    <xf numFmtId="0" fontId="2" fillId="0" borderId="5" xfId="0" applyFont="1" applyBorder="1"/>
    <xf numFmtId="0" fontId="5" fillId="11" borderId="1"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2" fillId="0" borderId="1" xfId="0" applyFont="1" applyBorder="1"/>
    <xf numFmtId="44" fontId="6" fillId="0" borderId="1" xfId="2" applyFont="1" applyBorder="1"/>
    <xf numFmtId="9" fontId="6" fillId="3" borderId="1" xfId="0" applyNumberFormat="1" applyFont="1" applyFill="1" applyBorder="1" applyAlignment="1">
      <alignment horizontal="center" vertical="center" wrapText="1"/>
    </xf>
    <xf numFmtId="44" fontId="6" fillId="0" borderId="1" xfId="2" applyFont="1" applyBorder="1" applyAlignment="1">
      <alignment horizontal="center" vertical="center"/>
    </xf>
    <xf numFmtId="0" fontId="5" fillId="1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44" fontId="6" fillId="0" borderId="1" xfId="2" applyFont="1" applyBorder="1" applyAlignment="1">
      <alignment vertical="center"/>
    </xf>
    <xf numFmtId="0" fontId="5" fillId="14"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6" fillId="0" borderId="5" xfId="0" applyFont="1" applyBorder="1"/>
    <xf numFmtId="44" fontId="6" fillId="0" borderId="5" xfId="2" applyFont="1" applyBorder="1"/>
    <xf numFmtId="44" fontId="6" fillId="0" borderId="5" xfId="2" applyFont="1" applyBorder="1" applyAlignment="1">
      <alignment vertical="center"/>
    </xf>
    <xf numFmtId="44" fontId="0" fillId="0" borderId="0" xfId="2" applyFont="1" applyAlignment="1">
      <alignment vertical="center"/>
    </xf>
    <xf numFmtId="0" fontId="5" fillId="16"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6" fillId="0" borderId="1" xfId="0" applyFont="1" applyBorder="1" applyAlignment="1">
      <alignment vertical="center"/>
    </xf>
    <xf numFmtId="0" fontId="5"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4" fillId="18" borderId="1" xfId="0" applyFont="1" applyFill="1" applyBorder="1" applyAlignment="1">
      <alignment horizontal="center" vertical="center" wrapText="1"/>
    </xf>
    <xf numFmtId="9" fontId="6" fillId="3" borderId="3" xfId="0" applyNumberFormat="1" applyFont="1" applyFill="1" applyBorder="1" applyAlignment="1">
      <alignment horizontal="center" vertical="center" wrapText="1"/>
    </xf>
    <xf numFmtId="0" fontId="5" fillId="19" borderId="1" xfId="0" applyFont="1" applyFill="1" applyBorder="1" applyAlignment="1">
      <alignment horizontal="center" vertical="center" wrapText="1"/>
    </xf>
    <xf numFmtId="0" fontId="4" fillId="19" borderId="1"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4" fillId="20" borderId="1" xfId="0" applyFont="1" applyFill="1" applyBorder="1" applyAlignment="1">
      <alignment horizontal="center" vertical="center" wrapText="1"/>
    </xf>
    <xf numFmtId="0" fontId="5" fillId="21" borderId="1" xfId="0" applyFont="1" applyFill="1" applyBorder="1" applyAlignment="1">
      <alignment horizontal="center" vertical="center" wrapText="1"/>
    </xf>
    <xf numFmtId="0" fontId="4" fillId="21" borderId="1" xfId="0" applyFont="1" applyFill="1" applyBorder="1" applyAlignment="1">
      <alignment horizontal="center" vertical="center" wrapText="1"/>
    </xf>
    <xf numFmtId="6" fontId="0" fillId="0" borderId="1" xfId="0" applyNumberFormat="1" applyBorder="1" applyAlignment="1">
      <alignment vertical="center"/>
    </xf>
    <xf numFmtId="6" fontId="6" fillId="0" borderId="1" xfId="0" applyNumberFormat="1" applyFont="1" applyBorder="1" applyAlignment="1">
      <alignment vertical="center"/>
    </xf>
    <xf numFmtId="44" fontId="6" fillId="0" borderId="1" xfId="0" applyNumberFormat="1" applyFont="1" applyBorder="1" applyAlignment="1">
      <alignment vertical="center"/>
    </xf>
    <xf numFmtId="0" fontId="5" fillId="22" borderId="1" xfId="0" applyFont="1" applyFill="1" applyBorder="1" applyAlignment="1">
      <alignment horizontal="center" vertical="center" wrapText="1"/>
    </xf>
    <xf numFmtId="0" fontId="4" fillId="22" borderId="1" xfId="0" applyFont="1" applyFill="1" applyBorder="1" applyAlignment="1">
      <alignment horizontal="center" vertical="center" wrapText="1"/>
    </xf>
    <xf numFmtId="0" fontId="5" fillId="23" borderId="1" xfId="0" applyFont="1" applyFill="1" applyBorder="1" applyAlignment="1">
      <alignment horizontal="center" vertical="center" wrapText="1"/>
    </xf>
    <xf numFmtId="0" fontId="4" fillId="23"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0" fontId="4" fillId="24" borderId="1" xfId="0" applyFont="1" applyFill="1" applyBorder="1" applyAlignment="1">
      <alignment horizontal="center" vertical="center" wrapText="1"/>
    </xf>
    <xf numFmtId="44" fontId="2" fillId="0" borderId="1" xfId="2" applyFont="1" applyBorder="1" applyAlignment="1">
      <alignment vertical="center"/>
    </xf>
    <xf numFmtId="0" fontId="5" fillId="25" borderId="1" xfId="0" applyFont="1" applyFill="1" applyBorder="1" applyAlignment="1">
      <alignment horizontal="center" vertical="center" wrapText="1"/>
    </xf>
    <xf numFmtId="0" fontId="4" fillId="25"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4" fillId="26" borderId="1" xfId="0" applyFont="1" applyFill="1" applyBorder="1" applyAlignment="1">
      <alignment horizontal="center" vertical="center" wrapText="1"/>
    </xf>
    <xf numFmtId="0" fontId="5" fillId="27" borderId="1" xfId="0" applyFont="1" applyFill="1" applyBorder="1" applyAlignment="1">
      <alignment horizontal="center" vertical="center" wrapText="1"/>
    </xf>
    <xf numFmtId="0" fontId="4" fillId="27" borderId="1" xfId="0" applyFont="1" applyFill="1" applyBorder="1" applyAlignment="1">
      <alignment horizontal="center" vertical="center" wrapText="1"/>
    </xf>
    <xf numFmtId="0" fontId="5" fillId="28" borderId="1" xfId="0" applyFont="1" applyFill="1" applyBorder="1" applyAlignment="1">
      <alignment horizontal="center" vertical="center" wrapText="1"/>
    </xf>
    <xf numFmtId="0" fontId="4" fillId="28" borderId="1" xfId="0" applyFont="1" applyFill="1" applyBorder="1" applyAlignment="1">
      <alignment horizontal="center" vertical="center" wrapText="1"/>
    </xf>
    <xf numFmtId="165" fontId="6" fillId="3" borderId="1" xfId="1" applyNumberFormat="1" applyFont="1" applyFill="1" applyBorder="1" applyAlignment="1">
      <alignment horizontal="center" vertical="center" wrapText="1"/>
    </xf>
    <xf numFmtId="165" fontId="6" fillId="0" borderId="1" xfId="1" applyNumberFormat="1" applyFont="1" applyBorder="1" applyAlignment="1">
      <alignment vertical="center"/>
    </xf>
    <xf numFmtId="44" fontId="6" fillId="3" borderId="1" xfId="2" applyFont="1" applyFill="1" applyBorder="1" applyAlignment="1">
      <alignment horizontal="center" vertical="center" wrapText="1"/>
    </xf>
    <xf numFmtId="44" fontId="6" fillId="28" borderId="1" xfId="2" applyFont="1" applyFill="1" applyBorder="1" applyAlignment="1">
      <alignment vertical="center"/>
    </xf>
    <xf numFmtId="0" fontId="5" fillId="29" borderId="1" xfId="0" applyFont="1" applyFill="1" applyBorder="1" applyAlignment="1">
      <alignment horizontal="center" vertical="center" wrapText="1"/>
    </xf>
    <xf numFmtId="0" fontId="4" fillId="29" borderId="1" xfId="0" applyFont="1" applyFill="1" applyBorder="1" applyAlignment="1">
      <alignment horizontal="center" vertical="center" wrapText="1"/>
    </xf>
    <xf numFmtId="0" fontId="5" fillId="30" borderId="1" xfId="0" applyFont="1" applyFill="1" applyBorder="1" applyAlignment="1">
      <alignment horizontal="center" vertical="center" wrapText="1"/>
    </xf>
    <xf numFmtId="0" fontId="4" fillId="30" borderId="1" xfId="0" applyFont="1" applyFill="1" applyBorder="1" applyAlignment="1">
      <alignment horizontal="center" vertical="center" wrapText="1"/>
    </xf>
    <xf numFmtId="166" fontId="6" fillId="3" borderId="1" xfId="0" applyNumberFormat="1" applyFont="1" applyFill="1" applyBorder="1" applyAlignment="1">
      <alignment horizontal="center" vertical="center" wrapText="1"/>
    </xf>
    <xf numFmtId="166" fontId="6" fillId="0" borderId="1" xfId="2" applyNumberFormat="1" applyFont="1" applyBorder="1" applyAlignment="1">
      <alignment vertical="center"/>
    </xf>
    <xf numFmtId="0" fontId="5" fillId="31" borderId="1" xfId="0" applyFont="1" applyFill="1" applyBorder="1" applyAlignment="1">
      <alignment horizontal="center" vertical="center" wrapText="1"/>
    </xf>
    <xf numFmtId="0" fontId="4" fillId="31" borderId="1" xfId="0" applyFont="1" applyFill="1" applyBorder="1" applyAlignment="1">
      <alignment horizontal="center" vertical="center" wrapText="1"/>
    </xf>
    <xf numFmtId="6" fontId="6" fillId="0" borderId="1" xfId="2" applyNumberFormat="1" applyFont="1" applyBorder="1" applyAlignment="1">
      <alignment vertical="center"/>
    </xf>
    <xf numFmtId="0" fontId="5" fillId="32" borderId="1" xfId="0" applyFont="1" applyFill="1" applyBorder="1" applyAlignment="1">
      <alignment horizontal="center" vertical="center" wrapText="1"/>
    </xf>
    <xf numFmtId="0" fontId="4" fillId="32" borderId="1" xfId="0" applyFont="1" applyFill="1" applyBorder="1" applyAlignment="1">
      <alignment horizontal="center" vertical="center" wrapText="1"/>
    </xf>
    <xf numFmtId="44" fontId="6" fillId="0" borderId="1" xfId="0" applyNumberFormat="1" applyFont="1" applyBorder="1"/>
    <xf numFmtId="0" fontId="5" fillId="33" borderId="1" xfId="0" applyFont="1" applyFill="1" applyBorder="1" applyAlignment="1">
      <alignment horizontal="center" vertical="center" wrapText="1"/>
    </xf>
    <xf numFmtId="0" fontId="4" fillId="33" borderId="1" xfId="0" applyFont="1" applyFill="1" applyBorder="1" applyAlignment="1">
      <alignment horizontal="center" vertical="center" wrapText="1"/>
    </xf>
    <xf numFmtId="44" fontId="20" fillId="0" borderId="1" xfId="2" applyFont="1" applyBorder="1" applyAlignment="1">
      <alignment vertical="center"/>
    </xf>
    <xf numFmtId="42" fontId="6" fillId="0" borderId="1" xfId="3" applyFont="1" applyBorder="1"/>
    <xf numFmtId="42" fontId="6" fillId="0" borderId="1" xfId="3" applyFont="1" applyBorder="1" applyAlignment="1">
      <alignment vertical="center"/>
    </xf>
    <xf numFmtId="0" fontId="6" fillId="0" borderId="1" xfId="0" applyFont="1" applyBorder="1" applyAlignment="1">
      <alignment horizontal="center" vertical="center"/>
    </xf>
    <xf numFmtId="42" fontId="6" fillId="0" borderId="1" xfId="3" applyFont="1" applyBorder="1" applyAlignment="1">
      <alignment horizontal="right" vertical="center"/>
    </xf>
    <xf numFmtId="0" fontId="6" fillId="0" borderId="1" xfId="0" applyFont="1" applyBorder="1" applyAlignment="1">
      <alignment horizontal="right" vertical="center"/>
    </xf>
    <xf numFmtId="0" fontId="4" fillId="17" borderId="5" xfId="0" applyFont="1" applyFill="1" applyBorder="1" applyAlignment="1">
      <alignment horizontal="center" vertical="center" wrapText="1"/>
    </xf>
    <xf numFmtId="0" fontId="5" fillId="34" borderId="1" xfId="0" applyFont="1" applyFill="1" applyBorder="1" applyAlignment="1">
      <alignment horizontal="center" vertical="center" wrapText="1"/>
    </xf>
    <xf numFmtId="0" fontId="4" fillId="34" borderId="1" xfId="0" applyFont="1" applyFill="1" applyBorder="1" applyAlignment="1">
      <alignment horizontal="center" vertical="center" wrapText="1"/>
    </xf>
    <xf numFmtId="6" fontId="6" fillId="0" borderId="1" xfId="3" applyNumberFormat="1" applyFont="1" applyBorder="1" applyAlignment="1">
      <alignment vertical="center"/>
    </xf>
    <xf numFmtId="0" fontId="21" fillId="35" borderId="7" xfId="0" applyFont="1" applyFill="1" applyBorder="1" applyAlignment="1">
      <alignment horizontal="center" vertical="center" wrapText="1"/>
    </xf>
    <xf numFmtId="0" fontId="21" fillId="35" borderId="1" xfId="0" applyFont="1" applyFill="1" applyBorder="1" applyAlignment="1">
      <alignment horizontal="center" vertical="center" wrapText="1"/>
    </xf>
    <xf numFmtId="0" fontId="21" fillId="35" borderId="1" xfId="0" applyFont="1" applyFill="1" applyBorder="1" applyAlignment="1">
      <alignment vertical="center" wrapText="1"/>
    </xf>
    <xf numFmtId="43" fontId="22" fillId="0" borderId="4" xfId="0" applyNumberFormat="1" applyFont="1" applyBorder="1" applyAlignment="1">
      <alignment horizontal="right" vertical="center" wrapText="1"/>
    </xf>
    <xf numFmtId="43" fontId="22" fillId="0" borderId="13" xfId="0" applyNumberFormat="1" applyFont="1" applyBorder="1" applyAlignment="1">
      <alignment horizontal="right" vertical="center" wrapText="1"/>
    </xf>
    <xf numFmtId="6" fontId="22" fillId="0" borderId="13" xfId="0" applyNumberFormat="1" applyFont="1" applyBorder="1" applyAlignment="1">
      <alignment horizontal="right" vertical="center" wrapText="1"/>
    </xf>
    <xf numFmtId="9" fontId="22" fillId="0" borderId="13" xfId="4" applyFont="1" applyFill="1" applyBorder="1" applyAlignment="1">
      <alignment horizontal="right" vertical="center" wrapText="1"/>
    </xf>
    <xf numFmtId="4" fontId="22" fillId="0" borderId="13" xfId="0" applyNumberFormat="1" applyFont="1" applyBorder="1" applyAlignment="1">
      <alignment horizontal="center" vertical="center" wrapText="1"/>
    </xf>
    <xf numFmtId="44" fontId="22" fillId="0" borderId="4" xfId="2" applyFont="1" applyBorder="1" applyAlignment="1">
      <alignment horizontal="right" vertical="center" wrapText="1"/>
    </xf>
    <xf numFmtId="6" fontId="22" fillId="0" borderId="4" xfId="2" applyNumberFormat="1" applyFont="1" applyBorder="1" applyAlignment="1">
      <alignment horizontal="right" vertical="center" wrapText="1"/>
    </xf>
    <xf numFmtId="42" fontId="23" fillId="0" borderId="0" xfId="3" applyFont="1" applyAlignment="1">
      <alignment vertical="center"/>
    </xf>
    <xf numFmtId="0" fontId="11" fillId="8" borderId="12" xfId="0" applyFont="1" applyFill="1" applyBorder="1" applyAlignment="1">
      <alignment horizontal="center" vertical="center"/>
    </xf>
    <xf numFmtId="0" fontId="11" fillId="8" borderId="12" xfId="0" applyFont="1" applyFill="1" applyBorder="1" applyAlignment="1">
      <alignment horizontal="center" vertical="center" wrapText="1"/>
    </xf>
    <xf numFmtId="0" fontId="11" fillId="8" borderId="12" xfId="0" applyFont="1" applyFill="1" applyBorder="1" applyAlignment="1">
      <alignment horizontal="left" vertical="center" wrapText="1"/>
    </xf>
    <xf numFmtId="0" fontId="9" fillId="8" borderId="9" xfId="0" applyFont="1" applyFill="1" applyBorder="1" applyAlignment="1">
      <alignment horizontal="center" vertical="center" wrapText="1"/>
    </xf>
    <xf numFmtId="0" fontId="10" fillId="0" borderId="10" xfId="0" applyFont="1" applyBorder="1"/>
    <xf numFmtId="0" fontId="10" fillId="0" borderId="11" xfId="0" applyFont="1" applyBorder="1"/>
    <xf numFmtId="0" fontId="9" fillId="6" borderId="9" xfId="0" applyFont="1" applyFill="1" applyBorder="1" applyAlignment="1">
      <alignment horizontal="center" vertical="center" wrapText="1"/>
    </xf>
    <xf numFmtId="0" fontId="9" fillId="6" borderId="9" xfId="0" applyFont="1" applyFill="1" applyBorder="1" applyAlignment="1">
      <alignment horizontal="center" vertical="center"/>
    </xf>
    <xf numFmtId="0" fontId="1" fillId="11" borderId="1" xfId="0" applyFont="1" applyFill="1" applyBorder="1" applyAlignment="1">
      <alignment horizont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3" fillId="8" borderId="9" xfId="0" applyFont="1" applyFill="1" applyBorder="1" applyAlignment="1">
      <alignment horizontal="center" wrapText="1"/>
    </xf>
    <xf numFmtId="0" fontId="1" fillId="19" borderId="3" xfId="0" applyFont="1" applyFill="1" applyBorder="1" applyAlignment="1">
      <alignment horizontal="center" wrapText="1"/>
    </xf>
    <xf numFmtId="0" fontId="1" fillId="16" borderId="3" xfId="0" applyFont="1" applyFill="1" applyBorder="1" applyAlignment="1">
      <alignment horizontal="center" wrapText="1"/>
    </xf>
    <xf numFmtId="0" fontId="1" fillId="24" borderId="3" xfId="0" applyFont="1" applyFill="1" applyBorder="1" applyAlignment="1">
      <alignment horizontal="center" wrapText="1"/>
    </xf>
    <xf numFmtId="0" fontId="1" fillId="18" borderId="3" xfId="0" applyFont="1" applyFill="1" applyBorder="1" applyAlignment="1">
      <alignment horizontal="center" wrapText="1"/>
    </xf>
    <xf numFmtId="0" fontId="1" fillId="25" borderId="3" xfId="0" applyFont="1" applyFill="1" applyBorder="1" applyAlignment="1">
      <alignment horizontal="center" wrapText="1"/>
    </xf>
    <xf numFmtId="0" fontId="1" fillId="26" borderId="3" xfId="0" applyFont="1" applyFill="1" applyBorder="1" applyAlignment="1">
      <alignment horizontal="center" wrapText="1"/>
    </xf>
    <xf numFmtId="0" fontId="1" fillId="31" borderId="3" xfId="0" applyFont="1" applyFill="1" applyBorder="1" applyAlignment="1">
      <alignment horizontal="center" wrapText="1"/>
    </xf>
    <xf numFmtId="0" fontId="1" fillId="11" borderId="3" xfId="0" applyFont="1" applyFill="1" applyBorder="1" applyAlignment="1">
      <alignment horizontal="center" wrapText="1"/>
    </xf>
    <xf numFmtId="0" fontId="2" fillId="11" borderId="6" xfId="0" applyFont="1" applyFill="1" applyBorder="1" applyAlignment="1">
      <alignment horizontal="center"/>
    </xf>
    <xf numFmtId="0" fontId="2" fillId="12" borderId="3" xfId="0" applyFont="1" applyFill="1" applyBorder="1" applyAlignment="1">
      <alignment horizontal="center"/>
    </xf>
    <xf numFmtId="0" fontId="2" fillId="13" borderId="3" xfId="0" applyFont="1" applyFill="1" applyBorder="1" applyAlignment="1">
      <alignment horizontal="center"/>
    </xf>
    <xf numFmtId="0" fontId="2" fillId="14" borderId="3" xfId="0" applyFont="1" applyFill="1" applyBorder="1" applyAlignment="1">
      <alignment horizontal="center"/>
    </xf>
    <xf numFmtId="0" fontId="1" fillId="15" borderId="3" xfId="0" applyFont="1" applyFill="1" applyBorder="1" applyAlignment="1">
      <alignment horizontal="center"/>
    </xf>
    <xf numFmtId="0" fontId="1" fillId="16" borderId="3" xfId="0" applyFont="1" applyFill="1" applyBorder="1" applyAlignment="1">
      <alignment horizontal="center"/>
    </xf>
    <xf numFmtId="0" fontId="1" fillId="17" borderId="3" xfId="0" applyFont="1" applyFill="1" applyBorder="1" applyAlignment="1">
      <alignment horizontal="center"/>
    </xf>
    <xf numFmtId="0" fontId="1" fillId="18" borderId="3" xfId="0" applyFont="1" applyFill="1" applyBorder="1" applyAlignment="1">
      <alignment horizontal="center"/>
    </xf>
    <xf numFmtId="0" fontId="1" fillId="19" borderId="3" xfId="0" applyFont="1" applyFill="1" applyBorder="1" applyAlignment="1">
      <alignment horizontal="center"/>
    </xf>
    <xf numFmtId="0" fontId="1" fillId="20" borderId="3" xfId="0" applyFont="1" applyFill="1" applyBorder="1" applyAlignment="1">
      <alignment horizontal="center" wrapText="1"/>
    </xf>
    <xf numFmtId="0" fontId="1" fillId="21" borderId="3" xfId="0" applyFont="1" applyFill="1" applyBorder="1" applyAlignment="1">
      <alignment horizontal="center" wrapText="1"/>
    </xf>
    <xf numFmtId="0" fontId="1" fillId="22" borderId="3" xfId="0" applyFont="1" applyFill="1" applyBorder="1" applyAlignment="1">
      <alignment horizontal="center" wrapText="1"/>
    </xf>
    <xf numFmtId="0" fontId="1" fillId="27" borderId="3" xfId="0" applyFont="1" applyFill="1" applyBorder="1" applyAlignment="1">
      <alignment horizontal="center" wrapText="1"/>
    </xf>
    <xf numFmtId="0" fontId="1" fillId="28" borderId="3" xfId="0" applyFont="1" applyFill="1" applyBorder="1" applyAlignment="1">
      <alignment horizontal="center" wrapText="1"/>
    </xf>
    <xf numFmtId="0" fontId="1" fillId="23" borderId="3" xfId="0" applyFont="1" applyFill="1" applyBorder="1" applyAlignment="1">
      <alignment horizontal="center" wrapText="1"/>
    </xf>
    <xf numFmtId="0" fontId="1" fillId="34" borderId="1" xfId="0" applyFont="1" applyFill="1" applyBorder="1" applyAlignment="1">
      <alignment horizontal="center"/>
    </xf>
    <xf numFmtId="0" fontId="1" fillId="17" borderId="3" xfId="0" applyFont="1" applyFill="1" applyBorder="1" applyAlignment="1">
      <alignment horizontal="center" wrapText="1"/>
    </xf>
    <xf numFmtId="0" fontId="1" fillId="29" borderId="3" xfId="0" applyFont="1" applyFill="1" applyBorder="1" applyAlignment="1">
      <alignment horizontal="center" wrapText="1"/>
    </xf>
    <xf numFmtId="0" fontId="1" fillId="30" borderId="3" xfId="0" applyFont="1" applyFill="1" applyBorder="1" applyAlignment="1">
      <alignment horizontal="center" wrapText="1"/>
    </xf>
    <xf numFmtId="0" fontId="1" fillId="32" borderId="3" xfId="0" applyFont="1" applyFill="1" applyBorder="1" applyAlignment="1">
      <alignment horizontal="center" wrapText="1"/>
    </xf>
    <xf numFmtId="0" fontId="1" fillId="33" borderId="3" xfId="0" applyFont="1" applyFill="1" applyBorder="1" applyAlignment="1">
      <alignment horizontal="center" wrapText="1"/>
    </xf>
    <xf numFmtId="0" fontId="21" fillId="35" borderId="14" xfId="0" applyFont="1" applyFill="1" applyBorder="1" applyAlignment="1">
      <alignment horizontal="center" vertical="center" wrapText="1"/>
    </xf>
    <xf numFmtId="0" fontId="6" fillId="0" borderId="15" xfId="0" applyFont="1" applyBorder="1" applyAlignment="1">
      <alignment horizontal="center"/>
    </xf>
    <xf numFmtId="0" fontId="9" fillId="5" borderId="12" xfId="0" applyFont="1" applyFill="1" applyBorder="1" applyAlignment="1">
      <alignment vertical="center" wrapText="1"/>
    </xf>
    <xf numFmtId="0" fontId="9" fillId="6" borderId="16" xfId="0" applyFont="1" applyFill="1" applyBorder="1" applyAlignment="1">
      <alignment horizontal="center" vertical="center" wrapText="1"/>
    </xf>
    <xf numFmtId="0" fontId="10" fillId="0" borderId="17" xfId="0" applyFont="1" applyBorder="1"/>
    <xf numFmtId="0" fontId="10" fillId="0" borderId="18" xfId="0" applyFont="1" applyBorder="1"/>
    <xf numFmtId="0" fontId="9" fillId="6" borderId="12" xfId="0" applyFont="1" applyFill="1" applyBorder="1" applyAlignment="1">
      <alignment horizontal="center" vertical="center" wrapText="1"/>
    </xf>
    <xf numFmtId="0" fontId="7" fillId="0" borderId="19" xfId="0" applyFont="1" applyBorder="1" applyAlignment="1">
      <alignment horizontal="center" vertical="center" wrapText="1"/>
    </xf>
    <xf numFmtId="0" fontId="6" fillId="3" borderId="14" xfId="0" applyFont="1" applyFill="1" applyBorder="1" applyAlignment="1">
      <alignment horizontal="center" vertical="center" wrapText="1"/>
    </xf>
    <xf numFmtId="0" fontId="21" fillId="35" borderId="20"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vertical="center" wrapText="1"/>
    </xf>
    <xf numFmtId="0" fontId="11" fillId="6" borderId="1" xfId="0" applyFont="1" applyFill="1" applyBorder="1" applyAlignment="1">
      <alignment horizontal="left" vertical="center" wrapText="1"/>
    </xf>
    <xf numFmtId="44" fontId="22" fillId="0" borderId="1" xfId="2"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44" fontId="25" fillId="0" borderId="1" xfId="2" applyFont="1" applyBorder="1" applyAlignment="1">
      <alignment horizontal="center" vertical="center" wrapText="1"/>
    </xf>
    <xf numFmtId="0" fontId="9" fillId="5" borderId="1" xfId="0" applyFont="1" applyFill="1" applyBorder="1" applyAlignment="1">
      <alignment vertical="center" wrapText="1"/>
    </xf>
    <xf numFmtId="0" fontId="9" fillId="8" borderId="1" xfId="0" applyFont="1" applyFill="1" applyBorder="1" applyAlignment="1">
      <alignment horizontal="center" vertical="center" wrapText="1"/>
    </xf>
    <xf numFmtId="0" fontId="10" fillId="0" borderId="1" xfId="0" applyFont="1" applyBorder="1"/>
    <xf numFmtId="0" fontId="9"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8" borderId="1" xfId="0" applyFont="1" applyFill="1" applyBorder="1" applyAlignment="1">
      <alignment vertical="center" wrapText="1"/>
    </xf>
    <xf numFmtId="0" fontId="11" fillId="8" borderId="1" xfId="0" applyFont="1" applyFill="1" applyBorder="1" applyAlignment="1">
      <alignment horizontal="left" vertical="center" wrapText="1"/>
    </xf>
    <xf numFmtId="0" fontId="11" fillId="8" borderId="1"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9" fillId="6" borderId="1"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0" borderId="1" xfId="0" applyFont="1" applyBorder="1" applyAlignment="1">
      <alignment horizontal="left" vertical="center" wrapText="1"/>
    </xf>
    <xf numFmtId="0" fontId="13" fillId="8" borderId="1" xfId="0" applyFont="1" applyFill="1" applyBorder="1" applyAlignment="1">
      <alignment horizontal="center" wrapText="1"/>
    </xf>
    <xf numFmtId="0" fontId="9" fillId="8"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11" fillId="6" borderId="1" xfId="0" applyFont="1" applyFill="1" applyBorder="1" applyAlignment="1">
      <alignment horizontal="left" vertical="center"/>
    </xf>
    <xf numFmtId="164" fontId="11" fillId="6" borderId="1" xfId="0" applyNumberFormat="1" applyFont="1" applyFill="1" applyBorder="1" applyAlignment="1">
      <alignment horizontal="left" vertical="center" wrapText="1"/>
    </xf>
    <xf numFmtId="0" fontId="9" fillId="0" borderId="1" xfId="0" applyFont="1" applyBorder="1" applyAlignment="1">
      <alignment horizontal="center" vertical="center"/>
    </xf>
    <xf numFmtId="0" fontId="9" fillId="5" borderId="1" xfId="0" applyFont="1" applyFill="1" applyBorder="1" applyAlignment="1">
      <alignment vertical="center"/>
    </xf>
    <xf numFmtId="0" fontId="9" fillId="6"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6" borderId="1" xfId="0" applyFont="1" applyFill="1" applyBorder="1" applyAlignment="1">
      <alignment horizontal="center" vertical="center" wrapText="1"/>
    </xf>
    <xf numFmtId="0" fontId="11" fillId="6" borderId="1" xfId="0" applyFont="1" applyFill="1" applyBorder="1" applyAlignment="1">
      <alignment wrapText="1"/>
    </xf>
    <xf numFmtId="0" fontId="11" fillId="7" borderId="1" xfId="0" applyFont="1" applyFill="1" applyBorder="1" applyAlignment="1">
      <alignment horizontal="center" vertical="center" wrapText="1"/>
    </xf>
    <xf numFmtId="44" fontId="24" fillId="0" borderId="1" xfId="2" applyFont="1" applyBorder="1" applyAlignment="1">
      <alignment horizontal="center" vertical="center" wrapText="1"/>
    </xf>
    <xf numFmtId="0" fontId="11" fillId="6" borderId="1" xfId="0" applyFont="1" applyFill="1" applyBorder="1" applyAlignment="1">
      <alignment vertical="center"/>
    </xf>
    <xf numFmtId="0" fontId="11" fillId="0" borderId="1" xfId="0" applyFont="1" applyBorder="1" applyAlignment="1">
      <alignment vertical="center"/>
    </xf>
    <xf numFmtId="0" fontId="11" fillId="6" borderId="1" xfId="0" applyFont="1" applyFill="1" applyBorder="1" applyAlignment="1">
      <alignment horizontal="left" vertical="top" wrapText="1"/>
    </xf>
    <xf numFmtId="0" fontId="9" fillId="10" borderId="1" xfId="0" applyFont="1" applyFill="1" applyBorder="1" applyAlignment="1">
      <alignment vertical="center" wrapText="1"/>
    </xf>
    <xf numFmtId="44" fontId="25" fillId="0" borderId="13" xfId="2" applyFont="1" applyBorder="1" applyAlignment="1">
      <alignment horizontal="center"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497"/>
  <sheetViews>
    <sheetView zoomScale="75" zoomScaleNormal="75" workbookViewId="0">
      <selection activeCell="D27" sqref="D27"/>
    </sheetView>
  </sheetViews>
  <sheetFormatPr baseColWidth="10" defaultColWidth="11.42578125" defaultRowHeight="12"/>
  <cols>
    <col min="1" max="1" width="16.85546875" style="1" customWidth="1"/>
    <col min="2" max="2" width="24.85546875" style="1" customWidth="1"/>
    <col min="3" max="3" width="19.7109375" style="1" customWidth="1"/>
    <col min="4" max="4" width="29.85546875" style="1" customWidth="1"/>
    <col min="5" max="5" width="51.28515625" style="1" customWidth="1"/>
    <col min="6" max="6" width="16.85546875" style="1" customWidth="1"/>
    <col min="7" max="7" width="16.28515625" style="1" customWidth="1"/>
    <col min="8" max="8" width="11.42578125" style="1"/>
    <col min="9" max="9" width="11.42578125" style="1" customWidth="1"/>
    <col min="10" max="10" width="10.5703125" style="1" customWidth="1"/>
    <col min="11" max="11" width="16" style="1" customWidth="1"/>
    <col min="12" max="12" width="12.85546875" style="1" customWidth="1"/>
    <col min="13" max="13" width="11.5703125" style="1" customWidth="1"/>
    <col min="14" max="14" width="12.85546875" style="1" customWidth="1"/>
    <col min="15" max="17" width="11.42578125" style="1" customWidth="1"/>
    <col min="18" max="18" width="13.7109375" style="1" customWidth="1"/>
    <col min="19" max="19" width="11.5703125" style="1" customWidth="1"/>
    <col min="20" max="20" width="13.7109375" style="1" customWidth="1"/>
    <col min="21" max="21" width="14.28515625" style="1" customWidth="1"/>
    <col min="22" max="22" width="11.42578125" style="1" customWidth="1"/>
    <col min="23" max="24" width="12.85546875" style="1" customWidth="1"/>
    <col min="25" max="25" width="11.5703125" style="1" customWidth="1"/>
    <col min="26" max="27" width="12.85546875" style="1" customWidth="1"/>
    <col min="28" max="28" width="11.42578125" style="1" customWidth="1"/>
    <col min="29" max="29" width="12.85546875" style="1" customWidth="1"/>
    <col min="30" max="32" width="11.42578125" style="1" customWidth="1"/>
    <col min="33" max="33" width="12.85546875" style="1" customWidth="1"/>
    <col min="34" max="34" width="11.5703125" style="1" customWidth="1"/>
    <col min="35" max="39" width="12.85546875" style="1" customWidth="1"/>
    <col min="40" max="40" width="11.42578125" style="1" customWidth="1"/>
    <col min="41" max="41" width="12.85546875" style="1" customWidth="1"/>
    <col min="42" max="42" width="13.28515625" style="1" customWidth="1"/>
    <col min="43" max="43" width="11.42578125" style="1" customWidth="1"/>
    <col min="44" max="44" width="15.28515625" style="1" customWidth="1"/>
    <col min="45" max="45" width="13.7109375" style="1" customWidth="1"/>
    <col min="46" max="46" width="11.5703125" style="1" customWidth="1"/>
    <col min="47" max="47" width="13.7109375" style="1" customWidth="1"/>
    <col min="48" max="48" width="12.85546875" style="1" customWidth="1"/>
    <col min="49" max="49" width="11.42578125" style="1" customWidth="1"/>
    <col min="50" max="50" width="12.85546875" style="1" customWidth="1"/>
    <col min="51" max="51" width="18.7109375" style="1" customWidth="1"/>
    <col min="52" max="52" width="11.42578125" style="1" customWidth="1"/>
    <col min="53" max="53" width="13.85546875" style="1" customWidth="1"/>
    <col min="54" max="62" width="11.42578125" style="1" customWidth="1"/>
    <col min="63" max="63" width="12.85546875" style="1" customWidth="1"/>
    <col min="64" max="65" width="14.85546875" style="1" customWidth="1"/>
    <col min="66" max="66" width="12.85546875" style="1" customWidth="1"/>
    <col min="67" max="67" width="11.5703125" style="1" customWidth="1"/>
    <col min="68" max="68" width="12.85546875" style="1" customWidth="1"/>
    <col min="69" max="74" width="11.42578125" style="1" customWidth="1"/>
    <col min="75" max="75" width="12.85546875" style="1" customWidth="1"/>
    <col min="76" max="76" width="11.5703125" style="1" customWidth="1"/>
    <col min="77" max="77" width="12.85546875" style="1" customWidth="1"/>
    <col min="78" max="80" width="11.42578125" style="1" customWidth="1"/>
    <col min="81" max="84" width="12.85546875" style="1" customWidth="1"/>
    <col min="85" max="85" width="11.42578125" style="1" customWidth="1"/>
    <col min="86" max="86" width="12.85546875" style="1" customWidth="1"/>
    <col min="87" max="92" width="11.42578125" style="1" customWidth="1"/>
    <col min="93" max="93" width="13.7109375" style="1" customWidth="1"/>
    <col min="94" max="94" width="11.5703125" style="1" customWidth="1"/>
    <col min="95" max="95" width="13.7109375" style="1" customWidth="1"/>
    <col min="96" max="98" width="11.42578125" style="1" customWidth="1"/>
    <col min="99" max="99" width="13.7109375" style="1" customWidth="1"/>
    <col min="100" max="100" width="11.5703125" style="1" customWidth="1"/>
    <col min="101" max="101" width="13.7109375" style="1" customWidth="1"/>
    <col min="102" max="102" width="12.85546875" style="1" customWidth="1"/>
    <col min="103" max="103" width="11.5703125" style="1" customWidth="1"/>
    <col min="104" max="105" width="12.85546875" style="1" customWidth="1"/>
    <col min="106" max="106" width="11.5703125" style="1" customWidth="1"/>
    <col min="107" max="107" width="12.85546875" style="1" customWidth="1"/>
    <col min="108" max="108" width="13.140625" style="1" customWidth="1"/>
    <col min="109" max="109" width="11.42578125" style="1" customWidth="1"/>
    <col min="110" max="111" width="12.85546875" style="1" customWidth="1"/>
    <col min="112" max="112" width="11.5703125" style="1" customWidth="1"/>
    <col min="113" max="113" width="12.85546875" style="1" customWidth="1"/>
    <col min="114" max="114" width="13.7109375" style="1" customWidth="1"/>
    <col min="115" max="115" width="11.5703125" style="1" customWidth="1"/>
    <col min="116" max="116" width="13.7109375" style="1" customWidth="1"/>
    <col min="117" max="117" width="19.28515625" style="1" customWidth="1"/>
    <col min="118" max="118" width="14.85546875" style="1" customWidth="1"/>
    <col min="119" max="119" width="19" style="1" customWidth="1"/>
    <col min="120" max="120" width="12.85546875" style="1" customWidth="1"/>
    <col min="121" max="121" width="11.5703125" style="1" customWidth="1"/>
    <col min="122" max="122" width="12.85546875" style="1" customWidth="1"/>
    <col min="123" max="123" width="15.42578125" style="1" customWidth="1"/>
    <col min="124" max="124" width="16.7109375" style="1" customWidth="1"/>
    <col min="125" max="125" width="20.7109375" style="1" customWidth="1"/>
    <col min="126" max="126" width="15.140625" style="1" customWidth="1"/>
    <col min="127" max="127" width="11.42578125" style="1" customWidth="1"/>
    <col min="128" max="128" width="15.140625" style="1" customWidth="1"/>
    <col min="129" max="129" width="15.5703125" style="1" customWidth="1"/>
    <col min="130" max="130" width="11.42578125" style="1" customWidth="1"/>
    <col min="131" max="131" width="12" style="1" customWidth="1"/>
    <col min="132" max="132" width="12.7109375" style="1" customWidth="1"/>
    <col min="133" max="133" width="12.28515625" style="1" customWidth="1"/>
    <col min="134" max="134" width="16.140625" style="1" customWidth="1"/>
    <col min="135" max="16384" width="11.42578125" style="1"/>
  </cols>
  <sheetData>
    <row r="1" spans="1:144">
      <c r="A1" s="67"/>
      <c r="B1" s="66"/>
      <c r="C1" s="66"/>
      <c r="D1" s="66"/>
      <c r="E1" s="66"/>
      <c r="F1" s="66"/>
      <c r="G1" s="66"/>
      <c r="H1" s="66"/>
      <c r="I1" s="179" t="s">
        <v>767</v>
      </c>
      <c r="J1" s="179"/>
      <c r="K1" s="179"/>
      <c r="L1" s="180" t="s">
        <v>768</v>
      </c>
      <c r="M1" s="180"/>
      <c r="N1" s="180"/>
      <c r="O1" s="181" t="s">
        <v>769</v>
      </c>
      <c r="P1" s="181"/>
      <c r="Q1" s="181"/>
      <c r="R1" s="182" t="s">
        <v>770</v>
      </c>
      <c r="S1" s="182"/>
      <c r="T1" s="182"/>
      <c r="U1" s="183" t="s">
        <v>771</v>
      </c>
      <c r="V1" s="183"/>
      <c r="W1" s="183"/>
      <c r="X1" s="184" t="s">
        <v>772</v>
      </c>
      <c r="Y1" s="184"/>
      <c r="Z1" s="184"/>
      <c r="AA1" s="185" t="s">
        <v>773</v>
      </c>
      <c r="AB1" s="185"/>
      <c r="AC1" s="185"/>
      <c r="AD1" s="186" t="s">
        <v>774</v>
      </c>
      <c r="AE1" s="186"/>
      <c r="AF1" s="186"/>
      <c r="AG1" s="187" t="s">
        <v>775</v>
      </c>
      <c r="AH1" s="187"/>
      <c r="AI1" s="187"/>
      <c r="AJ1" s="188" t="s">
        <v>776</v>
      </c>
      <c r="AK1" s="188"/>
      <c r="AL1" s="188"/>
      <c r="AM1" s="189" t="s">
        <v>777</v>
      </c>
      <c r="AN1" s="189"/>
      <c r="AO1" s="189"/>
      <c r="AP1" s="190" t="s">
        <v>778</v>
      </c>
      <c r="AQ1" s="190"/>
      <c r="AR1" s="190"/>
      <c r="AS1" s="193" t="s">
        <v>779</v>
      </c>
      <c r="AT1" s="193"/>
      <c r="AU1" s="193"/>
      <c r="AV1" s="173" t="s">
        <v>780</v>
      </c>
      <c r="AW1" s="173"/>
      <c r="AX1" s="173"/>
      <c r="AY1" s="174" t="s">
        <v>781</v>
      </c>
      <c r="AZ1" s="174"/>
      <c r="BA1" s="174"/>
      <c r="BB1" s="175" t="s">
        <v>782</v>
      </c>
      <c r="BC1" s="175"/>
      <c r="BD1" s="175"/>
      <c r="BE1" s="176" t="s">
        <v>783</v>
      </c>
      <c r="BF1" s="176"/>
      <c r="BG1" s="176"/>
      <c r="BH1" s="191" t="s">
        <v>784</v>
      </c>
      <c r="BI1" s="191"/>
      <c r="BJ1" s="191"/>
      <c r="BK1" s="192" t="s">
        <v>785</v>
      </c>
      <c r="BL1" s="192"/>
      <c r="BM1" s="192"/>
      <c r="BN1" s="196" t="s">
        <v>786</v>
      </c>
      <c r="BO1" s="196"/>
      <c r="BP1" s="196"/>
      <c r="BQ1" s="178" t="s">
        <v>787</v>
      </c>
      <c r="BR1" s="178"/>
      <c r="BS1" s="178"/>
      <c r="BT1" s="197" t="s">
        <v>788</v>
      </c>
      <c r="BU1" s="197"/>
      <c r="BV1" s="197"/>
      <c r="BW1" s="177" t="s">
        <v>789</v>
      </c>
      <c r="BX1" s="177"/>
      <c r="BY1" s="177"/>
      <c r="BZ1" s="174" t="s">
        <v>790</v>
      </c>
      <c r="CA1" s="174"/>
      <c r="CB1" s="174"/>
      <c r="CC1" s="198" t="s">
        <v>791</v>
      </c>
      <c r="CD1" s="198"/>
      <c r="CE1" s="198"/>
      <c r="CF1" s="176" t="s">
        <v>792</v>
      </c>
      <c r="CG1" s="176"/>
      <c r="CH1" s="176"/>
      <c r="CI1" s="188" t="s">
        <v>793</v>
      </c>
      <c r="CJ1" s="188"/>
      <c r="CK1" s="188"/>
      <c r="CL1" s="171" t="s">
        <v>794</v>
      </c>
      <c r="CM1" s="171"/>
      <c r="CN1" s="171"/>
      <c r="CO1" s="172" t="s">
        <v>795</v>
      </c>
      <c r="CP1" s="172"/>
      <c r="CQ1" s="172"/>
      <c r="CR1" s="178" t="s">
        <v>796</v>
      </c>
      <c r="CS1" s="178"/>
      <c r="CT1" s="178"/>
      <c r="CU1" s="177" t="s">
        <v>797</v>
      </c>
      <c r="CV1" s="177"/>
      <c r="CW1" s="177"/>
      <c r="CX1" s="175" t="s">
        <v>798</v>
      </c>
      <c r="CY1" s="175"/>
      <c r="CZ1" s="175"/>
      <c r="DA1" s="199" t="s">
        <v>799</v>
      </c>
      <c r="DB1" s="199"/>
      <c r="DC1" s="199"/>
      <c r="DD1" s="172" t="s">
        <v>800</v>
      </c>
      <c r="DE1" s="172"/>
      <c r="DF1" s="172"/>
      <c r="DG1" s="190" t="s">
        <v>801</v>
      </c>
      <c r="DH1" s="190"/>
      <c r="DI1" s="190"/>
      <c r="DJ1" s="171" t="s">
        <v>802</v>
      </c>
      <c r="DK1" s="171"/>
      <c r="DL1" s="171"/>
      <c r="DM1" s="175" t="s">
        <v>803</v>
      </c>
      <c r="DN1" s="175"/>
      <c r="DO1" s="175"/>
      <c r="DP1" s="172" t="s">
        <v>808</v>
      </c>
      <c r="DQ1" s="172"/>
      <c r="DR1" s="172"/>
      <c r="DS1" s="178" t="s">
        <v>804</v>
      </c>
      <c r="DT1" s="178"/>
      <c r="DU1" s="178"/>
      <c r="DV1" s="195" t="s">
        <v>805</v>
      </c>
      <c r="DW1" s="195"/>
      <c r="DX1" s="195"/>
      <c r="DY1" s="194" t="s">
        <v>806</v>
      </c>
      <c r="DZ1" s="194"/>
      <c r="EA1" s="194"/>
      <c r="EB1" s="166" t="s">
        <v>807</v>
      </c>
      <c r="EC1" s="166"/>
      <c r="ED1" s="166"/>
    </row>
    <row r="2" spans="1:144" s="5" customFormat="1" ht="72">
      <c r="A2" s="2" t="s">
        <v>0</v>
      </c>
      <c r="B2" s="2" t="s">
        <v>7</v>
      </c>
      <c r="C2" s="2" t="s">
        <v>8</v>
      </c>
      <c r="D2" s="2" t="s">
        <v>9</v>
      </c>
      <c r="E2" s="2" t="s">
        <v>10</v>
      </c>
      <c r="F2" s="2" t="s">
        <v>11</v>
      </c>
      <c r="G2" s="3" t="s">
        <v>1</v>
      </c>
      <c r="H2" s="4" t="s">
        <v>2</v>
      </c>
      <c r="I2" s="68" t="s">
        <v>3</v>
      </c>
      <c r="J2" s="69" t="s">
        <v>4</v>
      </c>
      <c r="K2" s="69" t="s">
        <v>5</v>
      </c>
      <c r="L2" s="70" t="s">
        <v>3</v>
      </c>
      <c r="M2" s="71" t="s">
        <v>4</v>
      </c>
      <c r="N2" s="71" t="s">
        <v>5</v>
      </c>
      <c r="O2" s="76" t="s">
        <v>3</v>
      </c>
      <c r="P2" s="77" t="s">
        <v>4</v>
      </c>
      <c r="Q2" s="77" t="s">
        <v>5</v>
      </c>
      <c r="R2" s="79" t="s">
        <v>3</v>
      </c>
      <c r="S2" s="80" t="s">
        <v>4</v>
      </c>
      <c r="T2" s="80" t="s">
        <v>5</v>
      </c>
      <c r="U2" s="81" t="s">
        <v>3</v>
      </c>
      <c r="V2" s="82" t="s">
        <v>4</v>
      </c>
      <c r="W2" s="82" t="s">
        <v>5</v>
      </c>
      <c r="X2" s="87" t="s">
        <v>3</v>
      </c>
      <c r="Y2" s="88" t="s">
        <v>4</v>
      </c>
      <c r="Z2" s="88" t="s">
        <v>5</v>
      </c>
      <c r="AA2" s="90" t="s">
        <v>3</v>
      </c>
      <c r="AB2" s="91" t="s">
        <v>4</v>
      </c>
      <c r="AC2" s="91" t="s">
        <v>5</v>
      </c>
      <c r="AD2" s="92" t="s">
        <v>3</v>
      </c>
      <c r="AE2" s="93" t="s">
        <v>4</v>
      </c>
      <c r="AF2" s="93" t="s">
        <v>5</v>
      </c>
      <c r="AG2" s="95" t="s">
        <v>3</v>
      </c>
      <c r="AH2" s="96" t="s">
        <v>4</v>
      </c>
      <c r="AI2" s="96" t="s">
        <v>5</v>
      </c>
      <c r="AJ2" s="97" t="s">
        <v>3</v>
      </c>
      <c r="AK2" s="98" t="s">
        <v>4</v>
      </c>
      <c r="AL2" s="98" t="s">
        <v>5</v>
      </c>
      <c r="AM2" s="99" t="s">
        <v>3</v>
      </c>
      <c r="AN2" s="100" t="s">
        <v>4</v>
      </c>
      <c r="AO2" s="100" t="s">
        <v>5</v>
      </c>
      <c r="AP2" s="104" t="s">
        <v>3</v>
      </c>
      <c r="AQ2" s="105" t="s">
        <v>4</v>
      </c>
      <c r="AR2" s="105" t="s">
        <v>5</v>
      </c>
      <c r="AS2" s="106" t="s">
        <v>3</v>
      </c>
      <c r="AT2" s="107" t="s">
        <v>4</v>
      </c>
      <c r="AU2" s="107" t="s">
        <v>5</v>
      </c>
      <c r="AV2" s="108" t="s">
        <v>3</v>
      </c>
      <c r="AW2" s="109" t="s">
        <v>4</v>
      </c>
      <c r="AX2" s="109" t="s">
        <v>5</v>
      </c>
      <c r="AY2" s="92" t="s">
        <v>3</v>
      </c>
      <c r="AZ2" s="93" t="s">
        <v>4</v>
      </c>
      <c r="BA2" s="93" t="s">
        <v>5</v>
      </c>
      <c r="BB2" s="111" t="s">
        <v>3</v>
      </c>
      <c r="BC2" s="112" t="s">
        <v>4</v>
      </c>
      <c r="BD2" s="112" t="s">
        <v>5</v>
      </c>
      <c r="BE2" s="113" t="s">
        <v>3</v>
      </c>
      <c r="BF2" s="114" t="s">
        <v>4</v>
      </c>
      <c r="BG2" s="114" t="s">
        <v>5</v>
      </c>
      <c r="BH2" s="115" t="s">
        <v>3</v>
      </c>
      <c r="BI2" s="116" t="s">
        <v>4</v>
      </c>
      <c r="BJ2" s="116" t="s">
        <v>5</v>
      </c>
      <c r="BK2" s="117" t="s">
        <v>3</v>
      </c>
      <c r="BL2" s="118" t="s">
        <v>4</v>
      </c>
      <c r="BM2" s="118" t="s">
        <v>5</v>
      </c>
      <c r="BN2" s="123" t="s">
        <v>3</v>
      </c>
      <c r="BO2" s="124" t="s">
        <v>4</v>
      </c>
      <c r="BP2" s="124" t="s">
        <v>5</v>
      </c>
      <c r="BQ2" s="68" t="s">
        <v>3</v>
      </c>
      <c r="BR2" s="69" t="s">
        <v>4</v>
      </c>
      <c r="BS2" s="69" t="s">
        <v>5</v>
      </c>
      <c r="BT2" s="125" t="s">
        <v>3</v>
      </c>
      <c r="BU2" s="126" t="s">
        <v>4</v>
      </c>
      <c r="BV2" s="126" t="s">
        <v>5</v>
      </c>
      <c r="BW2" s="129" t="s">
        <v>3</v>
      </c>
      <c r="BX2" s="130" t="s">
        <v>4</v>
      </c>
      <c r="BY2" s="130" t="s">
        <v>5</v>
      </c>
      <c r="BZ2" s="92" t="s">
        <v>3</v>
      </c>
      <c r="CA2" s="93" t="s">
        <v>4</v>
      </c>
      <c r="CB2" s="93" t="s">
        <v>5</v>
      </c>
      <c r="CC2" s="132" t="s">
        <v>3</v>
      </c>
      <c r="CD2" s="133" t="s">
        <v>4</v>
      </c>
      <c r="CE2" s="133" t="s">
        <v>5</v>
      </c>
      <c r="CF2" s="113" t="s">
        <v>3</v>
      </c>
      <c r="CG2" s="114" t="s">
        <v>4</v>
      </c>
      <c r="CH2" s="114" t="s">
        <v>5</v>
      </c>
      <c r="CI2" s="97" t="s">
        <v>3</v>
      </c>
      <c r="CJ2" s="98" t="s">
        <v>4</v>
      </c>
      <c r="CK2" s="98" t="s">
        <v>5</v>
      </c>
      <c r="CL2" s="95" t="s">
        <v>3</v>
      </c>
      <c r="CM2" s="96" t="s">
        <v>4</v>
      </c>
      <c r="CN2" s="96" t="s">
        <v>5</v>
      </c>
      <c r="CO2" s="87" t="s">
        <v>3</v>
      </c>
      <c r="CP2" s="88" t="s">
        <v>4</v>
      </c>
      <c r="CQ2" s="88" t="s">
        <v>5</v>
      </c>
      <c r="CR2" s="68" t="s">
        <v>3</v>
      </c>
      <c r="CS2" s="69" t="s">
        <v>4</v>
      </c>
      <c r="CT2" s="69" t="s">
        <v>5</v>
      </c>
      <c r="CU2" s="129" t="s">
        <v>3</v>
      </c>
      <c r="CV2" s="130" t="s">
        <v>4</v>
      </c>
      <c r="CW2" s="130" t="s">
        <v>5</v>
      </c>
      <c r="CX2" s="111" t="s">
        <v>3</v>
      </c>
      <c r="CY2" s="112" t="s">
        <v>4</v>
      </c>
      <c r="CZ2" s="112" t="s">
        <v>5</v>
      </c>
      <c r="DA2" s="135" t="s">
        <v>3</v>
      </c>
      <c r="DB2" s="136" t="s">
        <v>4</v>
      </c>
      <c r="DC2" s="136" t="s">
        <v>5</v>
      </c>
      <c r="DD2" s="87" t="s">
        <v>3</v>
      </c>
      <c r="DE2" s="88" t="s">
        <v>4</v>
      </c>
      <c r="DF2" s="88" t="s">
        <v>5</v>
      </c>
      <c r="DG2" s="104" t="s">
        <v>3</v>
      </c>
      <c r="DH2" s="105" t="s">
        <v>4</v>
      </c>
      <c r="DI2" s="105" t="s">
        <v>5</v>
      </c>
      <c r="DJ2" s="95" t="s">
        <v>3</v>
      </c>
      <c r="DK2" s="96" t="s">
        <v>4</v>
      </c>
      <c r="DL2" s="96" t="s">
        <v>5</v>
      </c>
      <c r="DM2" s="111" t="s">
        <v>3</v>
      </c>
      <c r="DN2" s="112" t="s">
        <v>4</v>
      </c>
      <c r="DO2" s="112" t="s">
        <v>5</v>
      </c>
      <c r="DP2" s="87" t="s">
        <v>3</v>
      </c>
      <c r="DQ2" s="88" t="s">
        <v>4</v>
      </c>
      <c r="DR2" s="88" t="s">
        <v>5</v>
      </c>
      <c r="DS2" s="68" t="s">
        <v>3</v>
      </c>
      <c r="DT2" s="69" t="s">
        <v>4</v>
      </c>
      <c r="DU2" s="69" t="s">
        <v>5</v>
      </c>
      <c r="DV2" s="90" t="s">
        <v>3</v>
      </c>
      <c r="DW2" s="91" t="s">
        <v>4</v>
      </c>
      <c r="DX2" s="143" t="s">
        <v>5</v>
      </c>
      <c r="DY2" s="144" t="s">
        <v>3</v>
      </c>
      <c r="DZ2" s="145" t="s">
        <v>4</v>
      </c>
      <c r="EA2" s="145" t="s">
        <v>5</v>
      </c>
      <c r="EB2" s="68" t="s">
        <v>3</v>
      </c>
      <c r="EC2" s="69" t="s">
        <v>4</v>
      </c>
      <c r="ED2" s="69" t="s">
        <v>5</v>
      </c>
      <c r="EE2" s="147" t="s">
        <v>811</v>
      </c>
      <c r="EF2" s="148" t="s">
        <v>812</v>
      </c>
      <c r="EG2" s="148" t="s">
        <v>813</v>
      </c>
      <c r="EH2" s="148" t="s">
        <v>814</v>
      </c>
      <c r="EI2" s="148" t="s">
        <v>815</v>
      </c>
      <c r="EJ2" s="148" t="s">
        <v>816</v>
      </c>
      <c r="EK2" s="149" t="s">
        <v>817</v>
      </c>
      <c r="EL2" s="149" t="s">
        <v>818</v>
      </c>
      <c r="EM2" s="149" t="s">
        <v>819</v>
      </c>
      <c r="EN2" s="149" t="s">
        <v>820</v>
      </c>
    </row>
    <row r="3" spans="1:144" s="5" customFormat="1" ht="25.5">
      <c r="A3" s="9" t="s">
        <v>13</v>
      </c>
      <c r="B3" s="164" t="s">
        <v>14</v>
      </c>
      <c r="C3" s="162"/>
      <c r="D3" s="162"/>
      <c r="E3" s="163"/>
      <c r="F3" s="10" t="s">
        <v>15</v>
      </c>
      <c r="G3" s="6"/>
      <c r="H3" s="7"/>
      <c r="I3" s="7"/>
      <c r="J3" s="8"/>
      <c r="K3" s="8"/>
      <c r="L3" s="8"/>
      <c r="M3" s="8"/>
      <c r="N3" s="8"/>
      <c r="O3" s="8"/>
      <c r="P3" s="8"/>
      <c r="Q3" s="8"/>
      <c r="R3" s="8"/>
      <c r="S3" s="8"/>
      <c r="T3" s="83"/>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78"/>
      <c r="AZ3" s="78"/>
      <c r="BA3" s="78"/>
      <c r="BB3" s="78"/>
      <c r="BC3" s="78"/>
      <c r="BD3" s="78"/>
      <c r="BE3" s="78"/>
      <c r="BF3" s="78"/>
      <c r="BG3" s="78"/>
      <c r="BH3" s="78"/>
      <c r="BI3" s="78"/>
      <c r="BJ3" s="78"/>
      <c r="BK3" s="78"/>
      <c r="BL3" s="78"/>
      <c r="BM3" s="7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3"/>
      <c r="DD3" s="8"/>
      <c r="DE3" s="8"/>
      <c r="DF3" s="8"/>
      <c r="DG3" s="8"/>
      <c r="DH3" s="8"/>
      <c r="DI3" s="8"/>
      <c r="DJ3" s="8"/>
      <c r="DK3" s="8"/>
      <c r="DL3" s="8"/>
      <c r="DM3" s="8"/>
      <c r="DN3" s="8"/>
      <c r="DO3" s="8"/>
      <c r="DP3" s="8"/>
      <c r="DQ3" s="8"/>
      <c r="DR3" s="8"/>
      <c r="DS3" s="8"/>
      <c r="DT3" s="8"/>
      <c r="DU3" s="8"/>
      <c r="DV3" s="8"/>
      <c r="DW3" s="8"/>
      <c r="DX3" s="8"/>
      <c r="DY3" s="8"/>
      <c r="DZ3" s="8"/>
      <c r="EA3" s="8"/>
      <c r="EB3" s="8"/>
      <c r="EC3" s="8"/>
      <c r="ED3" s="8"/>
    </row>
    <row r="4" spans="1:144" s="5" customFormat="1" ht="12.75">
      <c r="A4" s="11" t="s">
        <v>16</v>
      </c>
      <c r="B4" s="11" t="s">
        <v>7</v>
      </c>
      <c r="C4" s="11" t="s">
        <v>8</v>
      </c>
      <c r="D4" s="11" t="s">
        <v>9</v>
      </c>
      <c r="E4" s="11" t="s">
        <v>17</v>
      </c>
      <c r="F4" s="11" t="s">
        <v>11</v>
      </c>
      <c r="G4" s="6"/>
      <c r="H4" s="7"/>
      <c r="I4" s="7"/>
      <c r="J4" s="8"/>
      <c r="K4" s="8"/>
      <c r="L4" s="8"/>
      <c r="M4" s="8"/>
      <c r="N4" s="8"/>
      <c r="O4" s="8"/>
      <c r="P4" s="8"/>
      <c r="Q4" s="8"/>
      <c r="R4" s="8"/>
      <c r="S4" s="8"/>
      <c r="T4" s="83"/>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78"/>
      <c r="AZ4" s="78"/>
      <c r="BA4" s="78"/>
      <c r="BB4" s="78"/>
      <c r="BC4" s="78"/>
      <c r="BD4" s="78"/>
      <c r="BE4" s="78"/>
      <c r="BF4" s="78"/>
      <c r="BG4" s="78"/>
      <c r="BH4" s="78"/>
      <c r="BI4" s="78"/>
      <c r="BJ4" s="78"/>
      <c r="BK4" s="78"/>
      <c r="BL4" s="78"/>
      <c r="BM4" s="7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3"/>
      <c r="DD4" s="8"/>
      <c r="DE4" s="8"/>
      <c r="DF4" s="8"/>
      <c r="DG4" s="8"/>
      <c r="DH4" s="8"/>
      <c r="DI4" s="8"/>
      <c r="DJ4" s="8"/>
      <c r="DK4" s="8"/>
      <c r="DL4" s="8"/>
      <c r="DM4" s="8"/>
      <c r="DN4" s="8"/>
      <c r="DO4" s="8"/>
      <c r="DP4" s="8"/>
      <c r="DQ4" s="8"/>
      <c r="DR4" s="8"/>
      <c r="DS4" s="8"/>
      <c r="DT4" s="8"/>
      <c r="DU4" s="8"/>
      <c r="DV4" s="8"/>
      <c r="DW4" s="8"/>
      <c r="DX4" s="8"/>
      <c r="DY4" s="8"/>
      <c r="DZ4" s="8"/>
      <c r="EA4" s="8"/>
      <c r="EB4" s="8"/>
      <c r="EC4" s="8"/>
      <c r="ED4" s="8"/>
    </row>
    <row r="5" spans="1:144" s="5" customFormat="1" ht="51">
      <c r="A5" s="12">
        <v>1</v>
      </c>
      <c r="B5" s="13">
        <v>1197010011</v>
      </c>
      <c r="C5" s="13">
        <v>42281501</v>
      </c>
      <c r="D5" s="14" t="s">
        <v>18</v>
      </c>
      <c r="E5" s="15" t="s">
        <v>19</v>
      </c>
      <c r="F5" s="13" t="s">
        <v>12</v>
      </c>
      <c r="G5" s="6">
        <v>1</v>
      </c>
      <c r="H5" s="74">
        <v>0</v>
      </c>
      <c r="I5" s="7"/>
      <c r="J5" s="8"/>
      <c r="K5" s="8"/>
      <c r="L5" s="8"/>
      <c r="M5" s="8"/>
      <c r="N5" s="8"/>
      <c r="O5" s="8"/>
      <c r="P5" s="8"/>
      <c r="Q5" s="8"/>
      <c r="R5" s="8"/>
      <c r="S5" s="8"/>
      <c r="T5" s="83"/>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78"/>
      <c r="AZ5" s="78"/>
      <c r="BA5" s="78"/>
      <c r="BB5" s="78"/>
      <c r="BC5" s="78"/>
      <c r="BD5" s="78"/>
      <c r="BE5" s="78"/>
      <c r="BF5" s="78"/>
      <c r="BG5" s="78"/>
      <c r="BH5" s="78"/>
      <c r="BI5" s="78"/>
      <c r="BJ5" s="78"/>
      <c r="BK5" s="78"/>
      <c r="BL5" s="78"/>
      <c r="BM5" s="78"/>
      <c r="BN5" s="8"/>
      <c r="BO5" s="8"/>
      <c r="BP5" s="8"/>
      <c r="BQ5" s="8"/>
      <c r="BR5" s="8"/>
      <c r="BS5" s="8"/>
      <c r="BT5" s="8"/>
      <c r="BU5" s="8"/>
      <c r="BV5" s="8"/>
      <c r="BW5" s="8"/>
      <c r="BX5" s="8"/>
      <c r="BY5" s="8"/>
      <c r="BZ5" s="78">
        <v>187980</v>
      </c>
      <c r="CA5" s="78"/>
      <c r="CB5" s="78">
        <f>BZ5</f>
        <v>187980</v>
      </c>
      <c r="CC5" s="8"/>
      <c r="CD5" s="8"/>
      <c r="CE5" s="8"/>
      <c r="CF5" s="8"/>
      <c r="CG5" s="8"/>
      <c r="CH5" s="8"/>
      <c r="CI5" s="8"/>
      <c r="CJ5" s="8"/>
      <c r="CK5" s="8"/>
      <c r="CL5" s="8"/>
      <c r="CM5" s="8"/>
      <c r="CN5" s="8"/>
      <c r="CO5" s="8"/>
      <c r="CP5" s="8"/>
      <c r="CQ5" s="8"/>
      <c r="CR5" s="8"/>
      <c r="CS5" s="8"/>
      <c r="CT5" s="8"/>
      <c r="CU5" s="8"/>
      <c r="CV5" s="8"/>
      <c r="CW5" s="8"/>
      <c r="CX5" s="8"/>
      <c r="CY5" s="8"/>
      <c r="CZ5" s="8"/>
      <c r="DA5" s="8"/>
      <c r="DB5" s="8"/>
      <c r="DC5" s="83"/>
      <c r="DD5" s="8"/>
      <c r="DE5" s="8"/>
      <c r="DF5" s="8"/>
      <c r="DG5" s="8"/>
      <c r="DH5" s="8"/>
      <c r="DI5" s="8"/>
      <c r="DJ5" s="8"/>
      <c r="DK5" s="8"/>
      <c r="DL5" s="8"/>
      <c r="DM5" s="8"/>
      <c r="DN5" s="8"/>
      <c r="DO5" s="8"/>
      <c r="DP5" s="8"/>
      <c r="DQ5" s="8"/>
      <c r="DR5" s="8"/>
      <c r="DS5" s="8"/>
      <c r="DT5" s="8"/>
      <c r="DU5" s="8"/>
      <c r="DV5" s="8"/>
      <c r="DW5" s="8"/>
      <c r="DX5" s="8"/>
      <c r="DY5" s="8"/>
      <c r="DZ5" s="8"/>
      <c r="EA5" s="8"/>
      <c r="EB5" s="8"/>
      <c r="EC5" s="8"/>
      <c r="ED5" s="8"/>
      <c r="EE5" s="150">
        <f>MIN(K5,N5,Q5,T5,W5,Z5,AC5,AF5,AI5,AL5,AO5,AR5,AU5,AX5,BA5,BD5,BG5,BJ5,BM5,BP5,BS5,BV5,BY5,CB5,CE5,CH5,CK5,CN5,CQ5,CT5,CW5,CZ5,DC5,DF5,DI5,DL5,DO5,DR5,DU5,DX5,EA5,ED5)</f>
        <v>187980</v>
      </c>
      <c r="EF5" s="151">
        <f>MEDIAN(K5,N5,Q5,T5,W5,Z5,AC5,AF5,AI5,AL5,AO5,AR5,AU5,AX5,BA5,BD5,BG5,BJ5,BM5,BP5,BS5,BV5,BY5,CB5,CE5,CH5,CK5,CN5,CQ5,CT5,CW5,CZ5,DC5,DF5,DI5,DL5,DO5,DR5,DU5,DX5,EA5,ED5)</f>
        <v>187980</v>
      </c>
      <c r="EG5" s="151">
        <f>AVERAGE(K5,N5,Q5,T5,W5,Z5,AC5,AF5,AI5,AL5,AO5,AR5,AU5,AX5,BA5,BD5,BG5,BJ5,BM5,BP5,BS5,BV5,BY5,CB5,CE5,CH5,CK5,CN5,CQ5,CT5,CW5,CZ5,DC5,DF5,DI5,DL5,DO5,DR5,DU5,DX5,EA5,ED5)</f>
        <v>187980</v>
      </c>
      <c r="EH5" s="151">
        <f>GEOMEAN(K5,N5,Q5,T5,W5,Z5,AC5,AF5,AI5,AL5,AO5,AR5,AU5,AX5,BA5,BD5,BG5,BJ5,BM5,BP5,BS5,BV5,BY5,CB5,CE5,CH5,CK5,CN5,CQ5,CT5,CW5,CZ5,DC5,DF5,DI5,DL5,DO5,DR5,DU5,DX5,EA5,ED5)</f>
        <v>187980</v>
      </c>
      <c r="EI5" s="152">
        <v>0</v>
      </c>
      <c r="EJ5" s="153">
        <f>+EI5/EG5</f>
        <v>0</v>
      </c>
      <c r="EK5" s="154">
        <f>+EE5</f>
        <v>187980</v>
      </c>
      <c r="EL5" s="154">
        <f>ROUND(EK5,0)</f>
        <v>187980</v>
      </c>
      <c r="EM5" s="154">
        <f>+EL5*G5</f>
        <v>187980</v>
      </c>
      <c r="EN5" s="154" t="str">
        <f>IF(EK5=EE5,"MENOR VALOR","MEDIANA")</f>
        <v>MENOR VALOR</v>
      </c>
    </row>
    <row r="6" spans="1:144" s="5" customFormat="1" ht="63.75">
      <c r="A6" s="12">
        <v>2</v>
      </c>
      <c r="B6" s="13">
        <v>1197010015</v>
      </c>
      <c r="C6" s="13">
        <v>42281808</v>
      </c>
      <c r="D6" s="14" t="s">
        <v>20</v>
      </c>
      <c r="E6" s="15" t="s">
        <v>21</v>
      </c>
      <c r="F6" s="13" t="s">
        <v>12</v>
      </c>
      <c r="G6" s="6">
        <v>1</v>
      </c>
      <c r="H6" s="74">
        <v>0.19</v>
      </c>
      <c r="I6" s="7"/>
      <c r="J6" s="8"/>
      <c r="K6" s="8"/>
      <c r="L6" s="8"/>
      <c r="M6" s="8"/>
      <c r="N6" s="8"/>
      <c r="O6" s="8"/>
      <c r="P6" s="8"/>
      <c r="Q6" s="8"/>
      <c r="R6" s="8"/>
      <c r="S6" s="8"/>
      <c r="T6" s="83"/>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78"/>
      <c r="AZ6" s="78"/>
      <c r="BA6" s="78"/>
      <c r="BB6" s="78"/>
      <c r="BC6" s="78"/>
      <c r="BD6" s="78"/>
      <c r="BE6" s="78"/>
      <c r="BF6" s="78"/>
      <c r="BG6" s="78"/>
      <c r="BH6" s="78"/>
      <c r="BI6" s="78"/>
      <c r="BJ6" s="78"/>
      <c r="BK6" s="78"/>
      <c r="BL6" s="78"/>
      <c r="BM6" s="78"/>
      <c r="BN6" s="8"/>
      <c r="BO6" s="8"/>
      <c r="BP6" s="8"/>
      <c r="BQ6" s="8"/>
      <c r="BR6" s="8"/>
      <c r="BS6" s="8"/>
      <c r="BT6" s="8"/>
      <c r="BU6" s="8"/>
      <c r="BV6" s="8"/>
      <c r="BW6" s="8"/>
      <c r="BX6" s="8"/>
      <c r="BY6" s="8"/>
      <c r="BZ6" s="131">
        <v>93981</v>
      </c>
      <c r="CA6" s="78">
        <f>BZ6*H6</f>
        <v>17856.39</v>
      </c>
      <c r="CB6" s="78">
        <f>BZ6+CA6</f>
        <v>111837.39</v>
      </c>
      <c r="CC6" s="8"/>
      <c r="CD6" s="8"/>
      <c r="CE6" s="8"/>
      <c r="CF6" s="8"/>
      <c r="CG6" s="8"/>
      <c r="CH6" s="8"/>
      <c r="CI6" s="8"/>
      <c r="CJ6" s="8"/>
      <c r="CK6" s="8"/>
      <c r="CL6" s="8"/>
      <c r="CM6" s="8"/>
      <c r="CN6" s="8"/>
      <c r="CO6" s="8"/>
      <c r="CP6" s="8"/>
      <c r="CQ6" s="8"/>
      <c r="CR6" s="8"/>
      <c r="CS6" s="8"/>
      <c r="CT6" s="8"/>
      <c r="CU6" s="8"/>
      <c r="CV6" s="8"/>
      <c r="CW6" s="8"/>
      <c r="CX6" s="8"/>
      <c r="CY6" s="8"/>
      <c r="CZ6" s="8"/>
      <c r="DA6" s="8"/>
      <c r="DB6" s="8"/>
      <c r="DC6" s="83"/>
      <c r="DD6" s="8"/>
      <c r="DE6" s="8"/>
      <c r="DF6" s="8"/>
      <c r="DG6" s="8"/>
      <c r="DH6" s="8"/>
      <c r="DI6" s="8"/>
      <c r="DJ6" s="8"/>
      <c r="DK6" s="8"/>
      <c r="DL6" s="8"/>
      <c r="DM6" s="8"/>
      <c r="DN6" s="8"/>
      <c r="DO6" s="8"/>
      <c r="DP6" s="8"/>
      <c r="DQ6" s="8"/>
      <c r="DR6" s="8"/>
      <c r="DS6" s="8"/>
      <c r="DT6" s="8"/>
      <c r="DU6" s="8"/>
      <c r="DV6" s="8"/>
      <c r="DW6" s="8"/>
      <c r="DX6" s="8"/>
      <c r="DY6" s="8"/>
      <c r="DZ6" s="8"/>
      <c r="EA6" s="8"/>
      <c r="EB6" s="8"/>
      <c r="EC6" s="8"/>
      <c r="ED6" s="8"/>
      <c r="EE6" s="150">
        <f t="shared" ref="EE6:EE69" si="0">MIN(K6,N6,Q6,T6,W6,Z6,AC6,AF6,AI6,AL6,AO6,AR6,AU6,AX6,BA6,BD6,BG6,BJ6,BM6,BP6,BS6,BV6,BY6,CB6,CE6,CH6,CK6,CN6,CQ6,CT6,CW6,CZ6,DC6,DF6,DI6,DL6,DO6,DR6,DU6,DX6,EA6,ED6)</f>
        <v>111837.39</v>
      </c>
      <c r="EF6" s="151">
        <f t="shared" ref="EF6:EF69" si="1">MEDIAN(K6,N6,Q6,T6,W6,Z6,AC6,AF6,AI6,AL6,AO6,AR6,AU6,AX6,BA6,BD6,BG6,BJ6,BM6,BP6,BS6,BV6,BY6,CB6,CE6,CH6,CK6,CN6,CQ6,CT6,CW6,CZ6,DC6,DF6,DI6,DL6,DO6,DR6,DU6,DX6,EA6,ED6)</f>
        <v>111837.39</v>
      </c>
      <c r="EG6" s="151">
        <f t="shared" ref="EG6:EG69" si="2">AVERAGE(K6,N6,Q6,T6,W6,Z6,AC6,AF6,AI6,AL6,AO6,AR6,AU6,AX6,BA6,BD6,BG6,BJ6,BM6,BP6,BS6,BV6,BY6,CB6,CE6,CH6,CK6,CN6,CQ6,CT6,CW6,CZ6,DC6,DF6,DI6,DL6,DO6,DR6,DU6,DX6,EA6,ED6)</f>
        <v>111837.39</v>
      </c>
      <c r="EH6" s="151">
        <f t="shared" ref="EH6:EH69" si="3">GEOMEAN(K6,N6,Q6,T6,W6,Z6,AC6,AF6,AI6,AL6,AO6,AR6,AU6,AX6,BA6,BD6,BG6,BJ6,BM6,BP6,BS6,BV6,BY6,CB6,CE6,CH6,CK6,CN6,CQ6,CT6,CW6,CZ6,DC6,DF6,DI6,DL6,DO6,DR6,DU6,DX6,EA6,ED6)</f>
        <v>111837.39</v>
      </c>
      <c r="EI6" s="152">
        <v>0</v>
      </c>
      <c r="EJ6" s="153">
        <f t="shared" ref="EJ6:EJ69" si="4">+EI6/EG6</f>
        <v>0</v>
      </c>
      <c r="EK6" s="154">
        <f t="shared" ref="EK6:EK69" si="5">+EE6</f>
        <v>111837.39</v>
      </c>
      <c r="EL6" s="154">
        <f t="shared" ref="EL6:EL69" si="6">ROUND(EK6,0)</f>
        <v>111837</v>
      </c>
      <c r="EM6" s="154">
        <f t="shared" ref="EM6:EM69" si="7">+EL6*G6</f>
        <v>111837</v>
      </c>
      <c r="EN6" s="154" t="str">
        <f t="shared" ref="EN6:EN69" si="8">IF(EK6=EE6,"MENOR VALOR","MEDIANA")</f>
        <v>MENOR VALOR</v>
      </c>
    </row>
    <row r="7" spans="1:144" s="5" customFormat="1" ht="51">
      <c r="A7" s="12">
        <v>3</v>
      </c>
      <c r="B7" s="13">
        <v>1197010016</v>
      </c>
      <c r="C7" s="13">
        <v>42281530</v>
      </c>
      <c r="D7" s="14" t="s">
        <v>22</v>
      </c>
      <c r="E7" s="15" t="s">
        <v>23</v>
      </c>
      <c r="F7" s="13" t="s">
        <v>12</v>
      </c>
      <c r="G7" s="6">
        <v>1</v>
      </c>
      <c r="H7" s="74">
        <v>0.19</v>
      </c>
      <c r="I7" s="7"/>
      <c r="J7" s="8"/>
      <c r="K7" s="8"/>
      <c r="L7" s="8"/>
      <c r="M7" s="8"/>
      <c r="N7" s="8"/>
      <c r="O7" s="8"/>
      <c r="P7" s="8"/>
      <c r="Q7" s="8"/>
      <c r="R7" s="8"/>
      <c r="S7" s="8"/>
      <c r="T7" s="83"/>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78"/>
      <c r="AZ7" s="78"/>
      <c r="BA7" s="78"/>
      <c r="BB7" s="78"/>
      <c r="BC7" s="78"/>
      <c r="BD7" s="78"/>
      <c r="BE7" s="78"/>
      <c r="BF7" s="78"/>
      <c r="BG7" s="78"/>
      <c r="BH7" s="78"/>
      <c r="BI7" s="78"/>
      <c r="BJ7" s="78"/>
      <c r="BK7" s="78"/>
      <c r="BL7" s="78"/>
      <c r="BM7" s="78"/>
      <c r="BN7" s="8"/>
      <c r="BO7" s="8"/>
      <c r="BP7" s="8"/>
      <c r="BQ7" s="8"/>
      <c r="BR7" s="8"/>
      <c r="BS7" s="8"/>
      <c r="BT7" s="8"/>
      <c r="BU7" s="8"/>
      <c r="BV7" s="8"/>
      <c r="BW7" s="8"/>
      <c r="BX7" s="8"/>
      <c r="BY7" s="8"/>
      <c r="BZ7" s="78">
        <v>147528</v>
      </c>
      <c r="CA7" s="78">
        <f t="shared" ref="CA7:CA11" si="9">BZ7*H7</f>
        <v>28030.32</v>
      </c>
      <c r="CB7" s="78">
        <f t="shared" ref="CB7:CB11" si="10">BZ7+CA7</f>
        <v>175558.32</v>
      </c>
      <c r="CC7" s="8"/>
      <c r="CD7" s="8"/>
      <c r="CE7" s="8"/>
      <c r="CF7" s="8"/>
      <c r="CG7" s="8"/>
      <c r="CH7" s="8"/>
      <c r="CI7" s="8"/>
      <c r="CJ7" s="8"/>
      <c r="CK7" s="8"/>
      <c r="CL7" s="8"/>
      <c r="CM7" s="8"/>
      <c r="CN7" s="8"/>
      <c r="CO7" s="8"/>
      <c r="CP7" s="8"/>
      <c r="CQ7" s="8"/>
      <c r="CR7" s="8"/>
      <c r="CS7" s="8"/>
      <c r="CT7" s="8"/>
      <c r="CU7" s="8"/>
      <c r="CV7" s="8"/>
      <c r="CW7" s="8"/>
      <c r="CX7" s="8"/>
      <c r="CY7" s="8"/>
      <c r="CZ7" s="8"/>
      <c r="DA7" s="8"/>
      <c r="DB7" s="8"/>
      <c r="DC7" s="83"/>
      <c r="DD7" s="8"/>
      <c r="DE7" s="8"/>
      <c r="DF7" s="8"/>
      <c r="DG7" s="8"/>
      <c r="DH7" s="8"/>
      <c r="DI7" s="8"/>
      <c r="DJ7" s="8"/>
      <c r="DK7" s="8"/>
      <c r="DL7" s="8"/>
      <c r="DM7" s="8"/>
      <c r="DN7" s="8"/>
      <c r="DO7" s="8"/>
      <c r="DP7" s="8"/>
      <c r="DQ7" s="8"/>
      <c r="DR7" s="8"/>
      <c r="DS7" s="8"/>
      <c r="DT7" s="8"/>
      <c r="DU7" s="8"/>
      <c r="DV7" s="8"/>
      <c r="DW7" s="8"/>
      <c r="DX7" s="8"/>
      <c r="DY7" s="8"/>
      <c r="DZ7" s="8"/>
      <c r="EA7" s="8"/>
      <c r="EB7" s="8"/>
      <c r="EC7" s="8"/>
      <c r="ED7" s="8"/>
      <c r="EE7" s="150">
        <f t="shared" si="0"/>
        <v>175558.32</v>
      </c>
      <c r="EF7" s="151">
        <f t="shared" si="1"/>
        <v>175558.32</v>
      </c>
      <c r="EG7" s="151">
        <f t="shared" si="2"/>
        <v>175558.32</v>
      </c>
      <c r="EH7" s="151">
        <f t="shared" si="3"/>
        <v>175558.32</v>
      </c>
      <c r="EI7" s="152">
        <v>0</v>
      </c>
      <c r="EJ7" s="153">
        <f t="shared" si="4"/>
        <v>0</v>
      </c>
      <c r="EK7" s="154">
        <f t="shared" si="5"/>
        <v>175558.32</v>
      </c>
      <c r="EL7" s="154">
        <f t="shared" si="6"/>
        <v>175558</v>
      </c>
      <c r="EM7" s="154">
        <f t="shared" si="7"/>
        <v>175558</v>
      </c>
      <c r="EN7" s="154" t="str">
        <f t="shared" si="8"/>
        <v>MENOR VALOR</v>
      </c>
    </row>
    <row r="8" spans="1:144" s="5" customFormat="1" ht="51">
      <c r="A8" s="12">
        <v>4</v>
      </c>
      <c r="B8" s="13">
        <v>1197010017</v>
      </c>
      <c r="C8" s="13">
        <v>42281520</v>
      </c>
      <c r="D8" s="14" t="s">
        <v>24</v>
      </c>
      <c r="E8" s="15" t="s">
        <v>25</v>
      </c>
      <c r="F8" s="13" t="s">
        <v>12</v>
      </c>
      <c r="G8" s="6">
        <v>1</v>
      </c>
      <c r="H8" s="74">
        <v>0.19</v>
      </c>
      <c r="I8" s="7"/>
      <c r="J8" s="8"/>
      <c r="K8" s="8"/>
      <c r="L8" s="8"/>
      <c r="M8" s="8"/>
      <c r="N8" s="8"/>
      <c r="O8" s="8"/>
      <c r="P8" s="8"/>
      <c r="Q8" s="8"/>
      <c r="R8" s="8"/>
      <c r="S8" s="8"/>
      <c r="T8" s="83"/>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78"/>
      <c r="AZ8" s="78"/>
      <c r="BA8" s="78"/>
      <c r="BB8" s="78"/>
      <c r="BC8" s="78"/>
      <c r="BD8" s="78"/>
      <c r="BE8" s="78"/>
      <c r="BF8" s="78"/>
      <c r="BG8" s="78"/>
      <c r="BH8" s="78"/>
      <c r="BI8" s="78"/>
      <c r="BJ8" s="78"/>
      <c r="BK8" s="78"/>
      <c r="BL8" s="78"/>
      <c r="BM8" s="78"/>
      <c r="BN8" s="8"/>
      <c r="BO8" s="8"/>
      <c r="BP8" s="8"/>
      <c r="BQ8" s="8"/>
      <c r="BR8" s="8"/>
      <c r="BS8" s="8"/>
      <c r="BT8" s="8"/>
      <c r="BU8" s="8"/>
      <c r="BV8" s="8"/>
      <c r="BW8" s="8"/>
      <c r="BX8" s="8"/>
      <c r="BY8" s="8"/>
      <c r="BZ8" s="78">
        <v>147528</v>
      </c>
      <c r="CA8" s="78">
        <f t="shared" si="9"/>
        <v>28030.32</v>
      </c>
      <c r="CB8" s="78">
        <f t="shared" si="10"/>
        <v>175558.32</v>
      </c>
      <c r="CC8" s="8"/>
      <c r="CD8" s="8"/>
      <c r="CE8" s="8"/>
      <c r="CF8" s="8"/>
      <c r="CG8" s="8"/>
      <c r="CH8" s="8"/>
      <c r="CI8" s="8"/>
      <c r="CJ8" s="8"/>
      <c r="CK8" s="8"/>
      <c r="CL8" s="8"/>
      <c r="CM8" s="8"/>
      <c r="CN8" s="8"/>
      <c r="CO8" s="8"/>
      <c r="CP8" s="8"/>
      <c r="CQ8" s="8"/>
      <c r="CR8" s="8"/>
      <c r="CS8" s="8"/>
      <c r="CT8" s="8"/>
      <c r="CU8" s="8"/>
      <c r="CV8" s="8"/>
      <c r="CW8" s="8"/>
      <c r="CX8" s="8"/>
      <c r="CY8" s="8"/>
      <c r="CZ8" s="8"/>
      <c r="DA8" s="8"/>
      <c r="DB8" s="8"/>
      <c r="DC8" s="83"/>
      <c r="DD8" s="8"/>
      <c r="DE8" s="8"/>
      <c r="DF8" s="8"/>
      <c r="DG8" s="8"/>
      <c r="DH8" s="8"/>
      <c r="DI8" s="8"/>
      <c r="DJ8" s="8"/>
      <c r="DK8" s="8"/>
      <c r="DL8" s="8"/>
      <c r="DM8" s="8"/>
      <c r="DN8" s="8"/>
      <c r="DO8" s="8"/>
      <c r="DP8" s="8"/>
      <c r="DQ8" s="8"/>
      <c r="DR8" s="8"/>
      <c r="DS8" s="8"/>
      <c r="DT8" s="8"/>
      <c r="DU8" s="8"/>
      <c r="DV8" s="8"/>
      <c r="DW8" s="8"/>
      <c r="DX8" s="8"/>
      <c r="DY8" s="8"/>
      <c r="DZ8" s="8"/>
      <c r="EA8" s="8"/>
      <c r="EB8" s="8"/>
      <c r="EC8" s="8"/>
      <c r="ED8" s="8"/>
      <c r="EE8" s="150">
        <f t="shared" si="0"/>
        <v>175558.32</v>
      </c>
      <c r="EF8" s="151">
        <f t="shared" si="1"/>
        <v>175558.32</v>
      </c>
      <c r="EG8" s="151">
        <f t="shared" si="2"/>
        <v>175558.32</v>
      </c>
      <c r="EH8" s="151">
        <f t="shared" si="3"/>
        <v>175558.32</v>
      </c>
      <c r="EI8" s="152">
        <v>0</v>
      </c>
      <c r="EJ8" s="153">
        <f t="shared" si="4"/>
        <v>0</v>
      </c>
      <c r="EK8" s="154">
        <f t="shared" si="5"/>
        <v>175558.32</v>
      </c>
      <c r="EL8" s="154">
        <f t="shared" si="6"/>
        <v>175558</v>
      </c>
      <c r="EM8" s="154">
        <f t="shared" si="7"/>
        <v>175558</v>
      </c>
      <c r="EN8" s="154" t="str">
        <f t="shared" si="8"/>
        <v>MENOR VALOR</v>
      </c>
    </row>
    <row r="9" spans="1:144" s="5" customFormat="1" ht="51">
      <c r="A9" s="12">
        <v>5</v>
      </c>
      <c r="B9" s="13">
        <v>1197010018</v>
      </c>
      <c r="C9" s="13">
        <v>42281530</v>
      </c>
      <c r="D9" s="14" t="s">
        <v>26</v>
      </c>
      <c r="E9" s="15" t="s">
        <v>27</v>
      </c>
      <c r="F9" s="13" t="s">
        <v>12</v>
      </c>
      <c r="G9" s="6">
        <v>1</v>
      </c>
      <c r="H9" s="74">
        <v>0.19</v>
      </c>
      <c r="I9" s="7"/>
      <c r="J9" s="8"/>
      <c r="K9" s="8"/>
      <c r="L9" s="8"/>
      <c r="M9" s="8"/>
      <c r="N9" s="8"/>
      <c r="O9" s="8"/>
      <c r="P9" s="8"/>
      <c r="Q9" s="8"/>
      <c r="R9" s="8"/>
      <c r="S9" s="8"/>
      <c r="T9" s="83"/>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78"/>
      <c r="AZ9" s="78"/>
      <c r="BA9" s="78"/>
      <c r="BB9" s="78"/>
      <c r="BC9" s="78"/>
      <c r="BD9" s="78"/>
      <c r="BE9" s="78"/>
      <c r="BF9" s="78"/>
      <c r="BG9" s="78"/>
      <c r="BH9" s="78"/>
      <c r="BI9" s="78"/>
      <c r="BJ9" s="78"/>
      <c r="BK9" s="78"/>
      <c r="BL9" s="78"/>
      <c r="BM9" s="78"/>
      <c r="BN9" s="8"/>
      <c r="BO9" s="8"/>
      <c r="BP9" s="8"/>
      <c r="BQ9" s="8"/>
      <c r="BR9" s="8"/>
      <c r="BS9" s="8"/>
      <c r="BT9" s="8"/>
      <c r="BU9" s="8"/>
      <c r="BV9" s="8"/>
      <c r="BW9" s="8"/>
      <c r="BX9" s="8"/>
      <c r="BY9" s="8"/>
      <c r="BZ9" s="78">
        <v>151681</v>
      </c>
      <c r="CA9" s="78">
        <f t="shared" si="9"/>
        <v>28819.39</v>
      </c>
      <c r="CB9" s="78">
        <f t="shared" si="10"/>
        <v>180500.39</v>
      </c>
      <c r="CC9" s="8"/>
      <c r="CD9" s="8"/>
      <c r="CE9" s="8"/>
      <c r="CF9" s="8"/>
      <c r="CG9" s="8"/>
      <c r="CH9" s="8"/>
      <c r="CI9" s="8"/>
      <c r="CJ9" s="8"/>
      <c r="CK9" s="8"/>
      <c r="CL9" s="8"/>
      <c r="CM9" s="8"/>
      <c r="CN9" s="8"/>
      <c r="CO9" s="8"/>
      <c r="CP9" s="8"/>
      <c r="CQ9" s="8"/>
      <c r="CR9" s="8"/>
      <c r="CS9" s="8"/>
      <c r="CT9" s="8"/>
      <c r="CU9" s="8"/>
      <c r="CV9" s="8"/>
      <c r="CW9" s="8"/>
      <c r="CX9" s="8"/>
      <c r="CY9" s="8"/>
      <c r="CZ9" s="8"/>
      <c r="DA9" s="8"/>
      <c r="DB9" s="8"/>
      <c r="DC9" s="83"/>
      <c r="DD9" s="8"/>
      <c r="DE9" s="8"/>
      <c r="DF9" s="8"/>
      <c r="DG9" s="8"/>
      <c r="DH9" s="8"/>
      <c r="DI9" s="8"/>
      <c r="DJ9" s="8"/>
      <c r="DK9" s="8"/>
      <c r="DL9" s="8"/>
      <c r="DM9" s="8"/>
      <c r="DN9" s="8"/>
      <c r="DO9" s="8"/>
      <c r="DP9" s="8"/>
      <c r="DQ9" s="8"/>
      <c r="DR9" s="8"/>
      <c r="DS9" s="8"/>
      <c r="DT9" s="8"/>
      <c r="DU9" s="8"/>
      <c r="DV9" s="8"/>
      <c r="DW9" s="8"/>
      <c r="DX9" s="8"/>
      <c r="DY9" s="8"/>
      <c r="DZ9" s="8"/>
      <c r="EA9" s="8"/>
      <c r="EB9" s="8"/>
      <c r="EC9" s="8"/>
      <c r="ED9" s="8"/>
      <c r="EE9" s="150">
        <f t="shared" si="0"/>
        <v>180500.39</v>
      </c>
      <c r="EF9" s="151">
        <f t="shared" si="1"/>
        <v>180500.39</v>
      </c>
      <c r="EG9" s="151">
        <f t="shared" si="2"/>
        <v>180500.39</v>
      </c>
      <c r="EH9" s="151">
        <f t="shared" si="3"/>
        <v>180500.39</v>
      </c>
      <c r="EI9" s="152">
        <v>0</v>
      </c>
      <c r="EJ9" s="153">
        <f t="shared" si="4"/>
        <v>0</v>
      </c>
      <c r="EK9" s="154">
        <f t="shared" si="5"/>
        <v>180500.39</v>
      </c>
      <c r="EL9" s="154">
        <f t="shared" si="6"/>
        <v>180500</v>
      </c>
      <c r="EM9" s="154">
        <f t="shared" si="7"/>
        <v>180500</v>
      </c>
      <c r="EN9" s="154" t="str">
        <f t="shared" si="8"/>
        <v>MENOR VALOR</v>
      </c>
    </row>
    <row r="10" spans="1:144" s="5" customFormat="1" ht="51">
      <c r="A10" s="12">
        <v>6</v>
      </c>
      <c r="B10" s="13">
        <v>1197010020</v>
      </c>
      <c r="C10" s="13">
        <v>42281530</v>
      </c>
      <c r="D10" s="14" t="s">
        <v>28</v>
      </c>
      <c r="E10" s="15" t="s">
        <v>29</v>
      </c>
      <c r="F10" s="13" t="s">
        <v>12</v>
      </c>
      <c r="G10" s="6">
        <v>1</v>
      </c>
      <c r="H10" s="74">
        <v>0.19</v>
      </c>
      <c r="I10" s="7"/>
      <c r="J10" s="8"/>
      <c r="K10" s="8"/>
      <c r="L10" s="8"/>
      <c r="M10" s="8"/>
      <c r="N10" s="8"/>
      <c r="O10" s="8"/>
      <c r="P10" s="8"/>
      <c r="Q10" s="8"/>
      <c r="R10" s="8"/>
      <c r="S10" s="8"/>
      <c r="T10" s="83"/>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78"/>
      <c r="AZ10" s="78"/>
      <c r="BA10" s="78"/>
      <c r="BB10" s="78"/>
      <c r="BC10" s="78"/>
      <c r="BD10" s="78"/>
      <c r="BE10" s="78"/>
      <c r="BF10" s="78"/>
      <c r="BG10" s="78"/>
      <c r="BH10" s="78"/>
      <c r="BI10" s="78"/>
      <c r="BJ10" s="78"/>
      <c r="BK10" s="78"/>
      <c r="BL10" s="78"/>
      <c r="BM10" s="78"/>
      <c r="BN10" s="8"/>
      <c r="BO10" s="8"/>
      <c r="BP10" s="8"/>
      <c r="BQ10" s="8"/>
      <c r="BR10" s="8"/>
      <c r="BS10" s="8"/>
      <c r="BT10" s="8"/>
      <c r="BU10" s="8"/>
      <c r="BV10" s="8"/>
      <c r="BW10" s="8"/>
      <c r="BX10" s="8"/>
      <c r="BY10" s="8"/>
      <c r="BZ10" s="131">
        <v>39887</v>
      </c>
      <c r="CA10" s="78">
        <f t="shared" si="9"/>
        <v>7578.53</v>
      </c>
      <c r="CB10" s="78">
        <f t="shared" si="10"/>
        <v>47465.53</v>
      </c>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3"/>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150">
        <f t="shared" si="0"/>
        <v>47465.53</v>
      </c>
      <c r="EF10" s="151">
        <f t="shared" si="1"/>
        <v>47465.53</v>
      </c>
      <c r="EG10" s="151">
        <f t="shared" si="2"/>
        <v>47465.53</v>
      </c>
      <c r="EH10" s="151">
        <f t="shared" si="3"/>
        <v>47465.53</v>
      </c>
      <c r="EI10" s="152">
        <v>0</v>
      </c>
      <c r="EJ10" s="153">
        <f t="shared" si="4"/>
        <v>0</v>
      </c>
      <c r="EK10" s="154">
        <f t="shared" si="5"/>
        <v>47465.53</v>
      </c>
      <c r="EL10" s="154">
        <f t="shared" si="6"/>
        <v>47466</v>
      </c>
      <c r="EM10" s="154">
        <f t="shared" si="7"/>
        <v>47466</v>
      </c>
      <c r="EN10" s="154" t="str">
        <f t="shared" si="8"/>
        <v>MENOR VALOR</v>
      </c>
    </row>
    <row r="11" spans="1:144" s="5" customFormat="1" ht="27.75" customHeight="1">
      <c r="A11" s="12">
        <v>7</v>
      </c>
      <c r="B11" s="13">
        <v>1197011024</v>
      </c>
      <c r="C11" s="13">
        <v>42281807</v>
      </c>
      <c r="D11" s="50" t="s">
        <v>30</v>
      </c>
      <c r="E11" s="15" t="s">
        <v>31</v>
      </c>
      <c r="F11" s="13" t="s">
        <v>12</v>
      </c>
      <c r="G11" s="6">
        <v>1</v>
      </c>
      <c r="H11" s="74">
        <v>0.19</v>
      </c>
      <c r="I11" s="7"/>
      <c r="J11" s="8"/>
      <c r="K11" s="8"/>
      <c r="L11" s="8"/>
      <c r="M11" s="8"/>
      <c r="N11" s="8"/>
      <c r="O11" s="8"/>
      <c r="P11" s="8"/>
      <c r="Q11" s="8"/>
      <c r="R11" s="8"/>
      <c r="S11" s="8"/>
      <c r="T11" s="83"/>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78"/>
      <c r="AZ11" s="78"/>
      <c r="BA11" s="78"/>
      <c r="BB11" s="78"/>
      <c r="BC11" s="78"/>
      <c r="BD11" s="78"/>
      <c r="BE11" s="78"/>
      <c r="BF11" s="78"/>
      <c r="BG11" s="78"/>
      <c r="BH11" s="78"/>
      <c r="BI11" s="78"/>
      <c r="BJ11" s="78"/>
      <c r="BK11" s="78"/>
      <c r="BL11" s="78"/>
      <c r="BM11" s="78"/>
      <c r="BN11" s="8"/>
      <c r="BO11" s="8"/>
      <c r="BP11" s="8"/>
      <c r="BQ11" s="8"/>
      <c r="BR11" s="8"/>
      <c r="BS11" s="8"/>
      <c r="BT11" s="8"/>
      <c r="BU11" s="8"/>
      <c r="BV11" s="8"/>
      <c r="BW11" s="8"/>
      <c r="BX11" s="8"/>
      <c r="BY11" s="8"/>
      <c r="BZ11" s="78">
        <v>811125</v>
      </c>
      <c r="CA11" s="78">
        <f t="shared" si="9"/>
        <v>154113.75</v>
      </c>
      <c r="CB11" s="78">
        <f t="shared" si="10"/>
        <v>965238.75</v>
      </c>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3"/>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150">
        <f t="shared" si="0"/>
        <v>965238.75</v>
      </c>
      <c r="EF11" s="151">
        <f t="shared" si="1"/>
        <v>965238.75</v>
      </c>
      <c r="EG11" s="151">
        <f t="shared" si="2"/>
        <v>965238.75</v>
      </c>
      <c r="EH11" s="151">
        <f t="shared" si="3"/>
        <v>965238.75</v>
      </c>
      <c r="EI11" s="152">
        <v>0</v>
      </c>
      <c r="EJ11" s="153">
        <f t="shared" si="4"/>
        <v>0</v>
      </c>
      <c r="EK11" s="154">
        <f t="shared" si="5"/>
        <v>965238.75</v>
      </c>
      <c r="EL11" s="154">
        <f t="shared" si="6"/>
        <v>965239</v>
      </c>
      <c r="EM11" s="154">
        <f t="shared" si="7"/>
        <v>965239</v>
      </c>
      <c r="EN11" s="154" t="str">
        <f t="shared" si="8"/>
        <v>MENOR VALOR</v>
      </c>
    </row>
    <row r="12" spans="1:144" s="5" customFormat="1" ht="15">
      <c r="A12" s="16"/>
      <c r="B12" s="12"/>
      <c r="C12" s="12"/>
      <c r="D12" s="51"/>
      <c r="E12" s="12"/>
      <c r="F12" s="12"/>
      <c r="G12" s="6"/>
      <c r="H12" s="7"/>
      <c r="I12" s="7"/>
      <c r="J12" s="8"/>
      <c r="K12" s="8"/>
      <c r="L12" s="8"/>
      <c r="M12" s="8"/>
      <c r="N12" s="8"/>
      <c r="O12" s="8"/>
      <c r="P12" s="8"/>
      <c r="Q12" s="8"/>
      <c r="R12" s="8"/>
      <c r="S12" s="8"/>
      <c r="T12" s="83"/>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78"/>
      <c r="AZ12" s="78"/>
      <c r="BA12" s="78"/>
      <c r="BB12" s="78"/>
      <c r="BC12" s="78"/>
      <c r="BD12" s="78"/>
      <c r="BE12" s="78"/>
      <c r="BF12" s="78"/>
      <c r="BG12" s="78"/>
      <c r="BH12" s="78"/>
      <c r="BI12" s="78"/>
      <c r="BJ12" s="78"/>
      <c r="BK12" s="78"/>
      <c r="BL12" s="78"/>
      <c r="BM12" s="78"/>
      <c r="BN12" s="8"/>
      <c r="BO12" s="8"/>
      <c r="BP12" s="8"/>
      <c r="BQ12" s="8"/>
      <c r="BR12" s="8"/>
      <c r="BS12" s="8"/>
      <c r="BT12" s="8"/>
      <c r="BU12" s="8"/>
      <c r="BV12" s="8"/>
      <c r="BW12" s="8"/>
      <c r="BX12" s="8"/>
      <c r="BY12" s="8"/>
      <c r="BZ12" s="78"/>
      <c r="CA12" s="78"/>
      <c r="CB12" s="7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3"/>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150"/>
      <c r="EF12" s="151"/>
      <c r="EG12" s="151"/>
      <c r="EH12" s="151"/>
      <c r="EI12" s="152"/>
      <c r="EJ12" s="153"/>
      <c r="EK12" s="154"/>
      <c r="EL12" s="154"/>
      <c r="EM12" s="154"/>
      <c r="EN12" s="154"/>
    </row>
    <row r="13" spans="1:144" s="5" customFormat="1" ht="15">
      <c r="A13" s="9" t="s">
        <v>32</v>
      </c>
      <c r="B13" s="161" t="s">
        <v>33</v>
      </c>
      <c r="C13" s="162"/>
      <c r="D13" s="162"/>
      <c r="E13" s="163"/>
      <c r="F13" s="10" t="s">
        <v>34</v>
      </c>
      <c r="G13" s="6"/>
      <c r="H13" s="7"/>
      <c r="I13" s="7"/>
      <c r="J13" s="8"/>
      <c r="K13" s="8"/>
      <c r="L13" s="8"/>
      <c r="M13" s="8"/>
      <c r="N13" s="8"/>
      <c r="O13" s="8"/>
      <c r="P13" s="8"/>
      <c r="Q13" s="8"/>
      <c r="R13" s="8"/>
      <c r="S13" s="8"/>
      <c r="T13" s="83"/>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78"/>
      <c r="AZ13" s="78"/>
      <c r="BA13" s="78"/>
      <c r="BB13" s="78"/>
      <c r="BC13" s="78"/>
      <c r="BD13" s="78"/>
      <c r="BE13" s="78"/>
      <c r="BF13" s="78"/>
      <c r="BG13" s="78"/>
      <c r="BH13" s="78"/>
      <c r="BI13" s="78"/>
      <c r="BJ13" s="78"/>
      <c r="BK13" s="78"/>
      <c r="BL13" s="78"/>
      <c r="BM13" s="78"/>
      <c r="BN13" s="8"/>
      <c r="BO13" s="8"/>
      <c r="BP13" s="8"/>
      <c r="BQ13" s="8"/>
      <c r="BR13" s="8"/>
      <c r="BS13" s="8"/>
      <c r="BT13" s="8"/>
      <c r="BU13" s="8"/>
      <c r="BV13" s="8"/>
      <c r="BW13" s="8"/>
      <c r="BX13" s="8"/>
      <c r="BY13" s="8"/>
      <c r="BZ13" s="78"/>
      <c r="CA13" s="78"/>
      <c r="CB13" s="7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3"/>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150"/>
      <c r="EF13" s="151"/>
      <c r="EG13" s="151"/>
      <c r="EH13" s="151"/>
      <c r="EI13" s="152"/>
      <c r="EJ13" s="153"/>
      <c r="EK13" s="154"/>
      <c r="EL13" s="154"/>
      <c r="EM13" s="154"/>
      <c r="EN13" s="154"/>
    </row>
    <row r="14" spans="1:144" s="5" customFormat="1" ht="12.75">
      <c r="A14" s="11" t="s">
        <v>16</v>
      </c>
      <c r="B14" s="11" t="s">
        <v>7</v>
      </c>
      <c r="C14" s="11" t="s">
        <v>8</v>
      </c>
      <c r="D14" s="11" t="s">
        <v>9</v>
      </c>
      <c r="E14" s="11" t="s">
        <v>35</v>
      </c>
      <c r="F14" s="11" t="s">
        <v>11</v>
      </c>
      <c r="G14" s="6"/>
      <c r="H14" s="7"/>
      <c r="I14" s="7"/>
      <c r="J14" s="8"/>
      <c r="K14" s="8"/>
      <c r="L14" s="8"/>
      <c r="M14" s="8"/>
      <c r="N14" s="8"/>
      <c r="O14" s="8"/>
      <c r="P14" s="8"/>
      <c r="Q14" s="8"/>
      <c r="R14" s="8"/>
      <c r="S14" s="8"/>
      <c r="T14" s="83"/>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78"/>
      <c r="AZ14" s="78"/>
      <c r="BA14" s="78"/>
      <c r="BB14" s="78"/>
      <c r="BC14" s="78"/>
      <c r="BD14" s="78"/>
      <c r="BE14" s="78"/>
      <c r="BF14" s="78"/>
      <c r="BG14" s="78"/>
      <c r="BH14" s="78"/>
      <c r="BI14" s="78"/>
      <c r="BJ14" s="78"/>
      <c r="BK14" s="78"/>
      <c r="BL14" s="78"/>
      <c r="BM14" s="78"/>
      <c r="BN14" s="8"/>
      <c r="BO14" s="8"/>
      <c r="BP14" s="8"/>
      <c r="BQ14" s="8"/>
      <c r="BR14" s="8"/>
      <c r="BS14" s="8"/>
      <c r="BT14" s="8"/>
      <c r="BU14" s="8"/>
      <c r="BV14" s="8"/>
      <c r="BW14" s="8"/>
      <c r="BX14" s="8"/>
      <c r="BY14" s="8"/>
      <c r="BZ14" s="78"/>
      <c r="CA14" s="78"/>
      <c r="CB14" s="7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3"/>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150"/>
      <c r="EF14" s="151"/>
      <c r="EG14" s="151"/>
      <c r="EH14" s="151"/>
      <c r="EI14" s="152"/>
      <c r="EJ14" s="153"/>
      <c r="EK14" s="154"/>
      <c r="EL14" s="154"/>
      <c r="EM14" s="154"/>
      <c r="EN14" s="154"/>
    </row>
    <row r="15" spans="1:144" s="5" customFormat="1" ht="12.75">
      <c r="A15" s="17">
        <v>1</v>
      </c>
      <c r="B15" s="17">
        <v>1186220788</v>
      </c>
      <c r="C15" s="17">
        <v>42181900</v>
      </c>
      <c r="D15" s="14" t="s">
        <v>33</v>
      </c>
      <c r="E15" s="15" t="s">
        <v>33</v>
      </c>
      <c r="F15" s="13" t="s">
        <v>12</v>
      </c>
      <c r="G15" s="6">
        <v>1</v>
      </c>
      <c r="H15" s="74">
        <v>0</v>
      </c>
      <c r="I15" s="7"/>
      <c r="J15" s="8"/>
      <c r="K15" s="8"/>
      <c r="L15" s="8"/>
      <c r="M15" s="8"/>
      <c r="N15" s="8"/>
      <c r="O15" s="8"/>
      <c r="P15" s="8"/>
      <c r="Q15" s="8"/>
      <c r="R15" s="8"/>
      <c r="S15" s="8"/>
      <c r="T15" s="83"/>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78"/>
      <c r="AZ15" s="78"/>
      <c r="BA15" s="78"/>
      <c r="BB15" s="78"/>
      <c r="BC15" s="78"/>
      <c r="BD15" s="78"/>
      <c r="BE15" s="78"/>
      <c r="BF15" s="78"/>
      <c r="BG15" s="78"/>
      <c r="BH15" s="78"/>
      <c r="BI15" s="78"/>
      <c r="BJ15" s="78"/>
      <c r="BK15" s="121">
        <v>198000</v>
      </c>
      <c r="BL15" s="78">
        <f>+BJ15*BK15</f>
        <v>0</v>
      </c>
      <c r="BM15" s="78">
        <f>+BK15+BL15</f>
        <v>198000</v>
      </c>
      <c r="BN15" s="8"/>
      <c r="BO15" s="8"/>
      <c r="BP15" s="8"/>
      <c r="BQ15" s="8"/>
      <c r="BR15" s="8"/>
      <c r="BS15" s="8"/>
      <c r="BT15" s="8"/>
      <c r="BU15" s="8"/>
      <c r="BV15" s="8"/>
      <c r="BW15" s="8"/>
      <c r="BX15" s="8"/>
      <c r="BY15" s="8"/>
      <c r="BZ15" s="78"/>
      <c r="CA15" s="78"/>
      <c r="CB15" s="7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3"/>
      <c r="DD15" s="8"/>
      <c r="DE15" s="8"/>
      <c r="DF15" s="8"/>
      <c r="DG15" s="8"/>
      <c r="DH15" s="8"/>
      <c r="DI15" s="8"/>
      <c r="DJ15" s="8"/>
      <c r="DK15" s="8"/>
      <c r="DL15" s="8"/>
      <c r="DM15" s="8"/>
      <c r="DN15" s="8"/>
      <c r="DO15" s="8"/>
      <c r="DP15" s="8"/>
      <c r="DQ15" s="8"/>
      <c r="DR15" s="8"/>
      <c r="DS15" s="78">
        <v>166600</v>
      </c>
      <c r="DT15" s="78"/>
      <c r="DU15" s="78">
        <v>166600</v>
      </c>
      <c r="DV15" s="8"/>
      <c r="DW15" s="8"/>
      <c r="DX15" s="8"/>
      <c r="DY15" s="8"/>
      <c r="DZ15" s="8"/>
      <c r="EA15" s="8"/>
      <c r="EB15" s="8"/>
      <c r="EC15" s="8"/>
      <c r="ED15" s="8"/>
      <c r="EE15" s="150">
        <f t="shared" si="0"/>
        <v>166600</v>
      </c>
      <c r="EF15" s="151">
        <f t="shared" si="1"/>
        <v>182300</v>
      </c>
      <c r="EG15" s="151">
        <f t="shared" si="2"/>
        <v>182300</v>
      </c>
      <c r="EH15" s="151">
        <f t="shared" si="3"/>
        <v>181622.68580769308</v>
      </c>
      <c r="EI15" s="152">
        <f t="shared" ref="EI15:EI41" si="11">STDEVA(K15,N15,Q15,T15,W15,Z15,AC15,AF15,AI15,AL15,AO15,AR15,AU15,AX15,BA15,BD15,BG15,BJ15,BM15,BP15,BS15,BV15,BY15,CB15,CE15,CH15,CK15,CN15,CQ15,CT15,CW15,CZ15,DC15,DF15,DI15,DL15,DO15,DR15,DU15,DX15,EA15,ED15)</f>
        <v>22203.152929257591</v>
      </c>
      <c r="EJ15" s="153">
        <f t="shared" si="4"/>
        <v>0.12179458545944921</v>
      </c>
      <c r="EK15" s="154">
        <f t="shared" si="5"/>
        <v>166600</v>
      </c>
      <c r="EL15" s="154">
        <f t="shared" si="6"/>
        <v>166600</v>
      </c>
      <c r="EM15" s="154">
        <f t="shared" si="7"/>
        <v>166600</v>
      </c>
      <c r="EN15" s="154" t="str">
        <f t="shared" si="8"/>
        <v>MENOR VALOR</v>
      </c>
    </row>
    <row r="16" spans="1:144" s="5" customFormat="1" ht="25.5">
      <c r="A16" s="21">
        <v>2</v>
      </c>
      <c r="B16" s="21">
        <v>1186220787</v>
      </c>
      <c r="C16" s="21">
        <v>42294900</v>
      </c>
      <c r="D16" s="23" t="s">
        <v>36</v>
      </c>
      <c r="E16" s="24" t="s">
        <v>37</v>
      </c>
      <c r="F16" s="22" t="s">
        <v>12</v>
      </c>
      <c r="G16" s="6">
        <v>1</v>
      </c>
      <c r="H16" s="74">
        <v>0</v>
      </c>
      <c r="I16" s="7"/>
      <c r="J16" s="8"/>
      <c r="K16" s="8"/>
      <c r="L16" s="8"/>
      <c r="M16" s="8"/>
      <c r="N16" s="8"/>
      <c r="O16" s="8"/>
      <c r="P16" s="8"/>
      <c r="Q16" s="8"/>
      <c r="R16" s="8"/>
      <c r="S16" s="8"/>
      <c r="T16" s="83"/>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78"/>
      <c r="AZ16" s="78"/>
      <c r="BA16" s="78"/>
      <c r="BB16" s="78"/>
      <c r="BC16" s="78"/>
      <c r="BD16" s="78"/>
      <c r="BE16" s="78"/>
      <c r="BF16" s="78"/>
      <c r="BG16" s="78"/>
      <c r="BH16" s="78"/>
      <c r="BI16" s="78"/>
      <c r="BJ16" s="78"/>
      <c r="BK16" s="78"/>
      <c r="BL16" s="78"/>
      <c r="BM16" s="78"/>
      <c r="BN16" s="8"/>
      <c r="BO16" s="8"/>
      <c r="BP16" s="8"/>
      <c r="BQ16" s="8"/>
      <c r="BR16" s="8"/>
      <c r="BS16" s="8"/>
      <c r="BT16" s="8"/>
      <c r="BU16" s="8"/>
      <c r="BV16" s="8"/>
      <c r="BW16" s="8"/>
      <c r="BX16" s="8"/>
      <c r="BY16" s="8"/>
      <c r="BZ16" s="78"/>
      <c r="CA16" s="78"/>
      <c r="CB16" s="7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3"/>
      <c r="DD16" s="8"/>
      <c r="DE16" s="8"/>
      <c r="DF16" s="8"/>
      <c r="DG16" s="8"/>
      <c r="DH16" s="8"/>
      <c r="DI16" s="8"/>
      <c r="DJ16" s="8"/>
      <c r="DK16" s="8"/>
      <c r="DL16" s="8"/>
      <c r="DM16" s="8"/>
      <c r="DN16" s="8"/>
      <c r="DO16" s="8"/>
      <c r="DP16" s="8"/>
      <c r="DQ16" s="8"/>
      <c r="DR16" s="8"/>
      <c r="DS16" s="78">
        <v>1000000</v>
      </c>
      <c r="DT16" s="78">
        <v>0</v>
      </c>
      <c r="DU16" s="78">
        <v>1000000</v>
      </c>
      <c r="DV16" s="8"/>
      <c r="DW16" s="8"/>
      <c r="DX16" s="8"/>
      <c r="DY16" s="8"/>
      <c r="DZ16" s="8"/>
      <c r="EA16" s="8"/>
      <c r="EB16" s="8"/>
      <c r="EC16" s="8"/>
      <c r="ED16" s="8"/>
      <c r="EE16" s="150">
        <f t="shared" si="0"/>
        <v>1000000</v>
      </c>
      <c r="EF16" s="151">
        <f t="shared" si="1"/>
        <v>1000000</v>
      </c>
      <c r="EG16" s="151">
        <f t="shared" si="2"/>
        <v>1000000</v>
      </c>
      <c r="EH16" s="151">
        <f t="shared" si="3"/>
        <v>1000000</v>
      </c>
      <c r="EI16" s="152">
        <v>0</v>
      </c>
      <c r="EJ16" s="153">
        <f t="shared" si="4"/>
        <v>0</v>
      </c>
      <c r="EK16" s="154">
        <f t="shared" si="5"/>
        <v>1000000</v>
      </c>
      <c r="EL16" s="154">
        <f t="shared" si="6"/>
        <v>1000000</v>
      </c>
      <c r="EM16" s="154">
        <f t="shared" si="7"/>
        <v>1000000</v>
      </c>
      <c r="EN16" s="154" t="str">
        <f t="shared" si="8"/>
        <v>MENOR VALOR</v>
      </c>
    </row>
    <row r="17" spans="1:144" s="5" customFormat="1" ht="12.75">
      <c r="A17" s="17"/>
      <c r="B17" s="18"/>
      <c r="C17" s="18"/>
      <c r="D17" s="18"/>
      <c r="E17" s="18"/>
      <c r="F17" s="18"/>
      <c r="G17" s="6"/>
      <c r="H17" s="7"/>
      <c r="I17" s="7"/>
      <c r="J17" s="8"/>
      <c r="K17" s="8"/>
      <c r="L17" s="8"/>
      <c r="M17" s="8"/>
      <c r="N17" s="8"/>
      <c r="O17" s="8"/>
      <c r="P17" s="8"/>
      <c r="Q17" s="8"/>
      <c r="R17" s="8"/>
      <c r="S17" s="8"/>
      <c r="T17" s="83"/>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78"/>
      <c r="AZ17" s="78"/>
      <c r="BA17" s="78"/>
      <c r="BB17" s="78"/>
      <c r="BC17" s="78"/>
      <c r="BD17" s="78"/>
      <c r="BE17" s="78"/>
      <c r="BF17" s="78"/>
      <c r="BG17" s="78"/>
      <c r="BH17" s="78"/>
      <c r="BI17" s="78"/>
      <c r="BJ17" s="78"/>
      <c r="BK17" s="78"/>
      <c r="BL17" s="78"/>
      <c r="BM17" s="78"/>
      <c r="BN17" s="8"/>
      <c r="BO17" s="8"/>
      <c r="BP17" s="8"/>
      <c r="BQ17" s="8"/>
      <c r="BR17" s="8"/>
      <c r="BS17" s="8"/>
      <c r="BT17" s="8"/>
      <c r="BU17" s="8"/>
      <c r="BV17" s="8"/>
      <c r="BW17" s="8"/>
      <c r="BX17" s="8"/>
      <c r="BY17" s="8"/>
      <c r="BZ17" s="78"/>
      <c r="CA17" s="78"/>
      <c r="CB17" s="7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3"/>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150"/>
      <c r="EF17" s="151"/>
      <c r="EG17" s="151"/>
      <c r="EH17" s="151"/>
      <c r="EI17" s="152"/>
      <c r="EJ17" s="153"/>
      <c r="EK17" s="154"/>
      <c r="EL17" s="154"/>
      <c r="EM17" s="154"/>
      <c r="EN17" s="154"/>
    </row>
    <row r="18" spans="1:144" s="5" customFormat="1" ht="15">
      <c r="A18" s="9" t="s">
        <v>38</v>
      </c>
      <c r="B18" s="161" t="s">
        <v>39</v>
      </c>
      <c r="C18" s="162"/>
      <c r="D18" s="162"/>
      <c r="E18" s="163"/>
      <c r="F18" s="10" t="s">
        <v>40</v>
      </c>
      <c r="G18" s="6"/>
      <c r="H18" s="7"/>
      <c r="I18" s="7"/>
      <c r="J18" s="8"/>
      <c r="K18" s="8"/>
      <c r="L18" s="8"/>
      <c r="M18" s="8"/>
      <c r="N18" s="8"/>
      <c r="O18" s="8"/>
      <c r="P18" s="8"/>
      <c r="Q18" s="8"/>
      <c r="R18" s="8"/>
      <c r="S18" s="8"/>
      <c r="T18" s="83"/>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78"/>
      <c r="AZ18" s="78"/>
      <c r="BA18" s="78"/>
      <c r="BB18" s="78"/>
      <c r="BC18" s="78"/>
      <c r="BD18" s="78"/>
      <c r="BE18" s="78"/>
      <c r="BF18" s="78"/>
      <c r="BG18" s="78"/>
      <c r="BH18" s="78"/>
      <c r="BI18" s="78"/>
      <c r="BJ18" s="78"/>
      <c r="BK18" s="78"/>
      <c r="BL18" s="78"/>
      <c r="BM18" s="78"/>
      <c r="BN18" s="8"/>
      <c r="BO18" s="8"/>
      <c r="BP18" s="8"/>
      <c r="BQ18" s="8"/>
      <c r="BR18" s="8"/>
      <c r="BS18" s="8"/>
      <c r="BT18" s="8"/>
      <c r="BU18" s="8"/>
      <c r="BV18" s="8"/>
      <c r="BW18" s="8"/>
      <c r="BX18" s="8"/>
      <c r="BY18" s="8"/>
      <c r="BZ18" s="78"/>
      <c r="CA18" s="78"/>
      <c r="CB18" s="7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3"/>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150"/>
      <c r="EF18" s="151"/>
      <c r="EG18" s="151"/>
      <c r="EH18" s="151"/>
      <c r="EI18" s="152"/>
      <c r="EJ18" s="153"/>
      <c r="EK18" s="154"/>
      <c r="EL18" s="154"/>
      <c r="EM18" s="154"/>
      <c r="EN18" s="154"/>
    </row>
    <row r="19" spans="1:144" s="5" customFormat="1" ht="12.75">
      <c r="A19" s="11" t="s">
        <v>16</v>
      </c>
      <c r="B19" s="11" t="s">
        <v>7</v>
      </c>
      <c r="C19" s="11" t="s">
        <v>8</v>
      </c>
      <c r="D19" s="11" t="s">
        <v>9</v>
      </c>
      <c r="E19" s="11" t="s">
        <v>17</v>
      </c>
      <c r="F19" s="11" t="s">
        <v>11</v>
      </c>
      <c r="G19" s="6"/>
      <c r="H19" s="7"/>
      <c r="I19" s="7"/>
      <c r="J19" s="8"/>
      <c r="K19" s="8"/>
      <c r="L19" s="8"/>
      <c r="M19" s="8"/>
      <c r="N19" s="8"/>
      <c r="O19" s="8"/>
      <c r="P19" s="8"/>
      <c r="Q19" s="8"/>
      <c r="R19" s="8"/>
      <c r="S19" s="8"/>
      <c r="T19" s="83"/>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78"/>
      <c r="AZ19" s="78"/>
      <c r="BA19" s="78"/>
      <c r="BB19" s="78"/>
      <c r="BC19" s="78"/>
      <c r="BD19" s="78"/>
      <c r="BE19" s="78"/>
      <c r="BF19" s="78"/>
      <c r="BG19" s="78"/>
      <c r="BH19" s="78"/>
      <c r="BI19" s="78"/>
      <c r="BJ19" s="78"/>
      <c r="BK19" s="78"/>
      <c r="BL19" s="78"/>
      <c r="BM19" s="78"/>
      <c r="BN19" s="8"/>
      <c r="BO19" s="8"/>
      <c r="BP19" s="8"/>
      <c r="BQ19" s="8"/>
      <c r="BR19" s="8"/>
      <c r="BS19" s="8"/>
      <c r="BT19" s="8"/>
      <c r="BU19" s="8"/>
      <c r="BV19" s="8"/>
      <c r="BW19" s="8"/>
      <c r="BX19" s="8"/>
      <c r="BY19" s="8"/>
      <c r="BZ19" s="78"/>
      <c r="CA19" s="78"/>
      <c r="CB19" s="7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3"/>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150"/>
      <c r="EF19" s="151"/>
      <c r="EG19" s="151"/>
      <c r="EH19" s="151"/>
      <c r="EI19" s="152"/>
      <c r="EJ19" s="153"/>
      <c r="EK19" s="154"/>
      <c r="EL19" s="154"/>
      <c r="EM19" s="154"/>
      <c r="EN19" s="154"/>
    </row>
    <row r="20" spans="1:144" s="5" customFormat="1" ht="51">
      <c r="A20" s="18">
        <v>1</v>
      </c>
      <c r="B20" s="18">
        <v>1199020183</v>
      </c>
      <c r="C20" s="12">
        <v>42293902</v>
      </c>
      <c r="D20" s="19" t="s">
        <v>41</v>
      </c>
      <c r="E20" s="20" t="s">
        <v>42</v>
      </c>
      <c r="F20" s="12" t="s">
        <v>12</v>
      </c>
      <c r="G20" s="6">
        <v>1</v>
      </c>
      <c r="H20" s="74">
        <v>0.19</v>
      </c>
      <c r="I20" s="7"/>
      <c r="J20" s="8"/>
      <c r="K20" s="8"/>
      <c r="L20" s="8"/>
      <c r="M20" s="8"/>
      <c r="N20" s="8"/>
      <c r="O20" s="8"/>
      <c r="P20" s="8"/>
      <c r="Q20" s="8"/>
      <c r="R20" s="8"/>
      <c r="S20" s="8"/>
      <c r="T20" s="83"/>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78"/>
      <c r="AZ20" s="78"/>
      <c r="BA20" s="78"/>
      <c r="BB20" s="78"/>
      <c r="BC20" s="78"/>
      <c r="BD20" s="78"/>
      <c r="BE20" s="78"/>
      <c r="BF20" s="78"/>
      <c r="BG20" s="78"/>
      <c r="BH20" s="78"/>
      <c r="BI20" s="78"/>
      <c r="BJ20" s="78"/>
      <c r="BK20" s="78"/>
      <c r="BL20" s="78"/>
      <c r="BM20" s="78"/>
      <c r="BN20" s="8"/>
      <c r="BO20" s="8"/>
      <c r="BP20" s="8"/>
      <c r="BQ20" s="8"/>
      <c r="BR20" s="8"/>
      <c r="BS20" s="8"/>
      <c r="BT20" s="8"/>
      <c r="BU20" s="8"/>
      <c r="BV20" s="8"/>
      <c r="BW20" s="8"/>
      <c r="BX20" s="8"/>
      <c r="BY20" s="8"/>
      <c r="BZ20" s="78"/>
      <c r="CA20" s="78"/>
      <c r="CB20" s="7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3"/>
      <c r="DD20" s="8"/>
      <c r="DE20" s="8"/>
      <c r="DF20" s="8"/>
      <c r="DG20" s="8"/>
      <c r="DH20" s="8"/>
      <c r="DI20" s="8"/>
      <c r="DJ20" s="8"/>
      <c r="DK20" s="8"/>
      <c r="DL20" s="8"/>
      <c r="DM20" s="8"/>
      <c r="DN20" s="8"/>
      <c r="DO20" s="8"/>
      <c r="DP20" s="8"/>
      <c r="DQ20" s="8"/>
      <c r="DR20" s="8"/>
      <c r="DS20" s="8"/>
      <c r="DT20" s="8"/>
      <c r="DU20" s="8"/>
      <c r="DV20" s="8"/>
      <c r="DW20" s="8"/>
      <c r="DX20" s="8"/>
      <c r="DY20" s="8"/>
      <c r="DZ20" s="8"/>
      <c r="EA20" s="8"/>
      <c r="EB20" s="139">
        <v>601040</v>
      </c>
      <c r="EC20" s="139">
        <v>114197.6</v>
      </c>
      <c r="ED20" s="139">
        <v>715237.6</v>
      </c>
      <c r="EE20" s="150">
        <f t="shared" si="0"/>
        <v>715237.6</v>
      </c>
      <c r="EF20" s="151">
        <f t="shared" si="1"/>
        <v>715237.6</v>
      </c>
      <c r="EG20" s="151">
        <f t="shared" si="2"/>
        <v>715237.6</v>
      </c>
      <c r="EH20" s="151">
        <f t="shared" si="3"/>
        <v>715237.6</v>
      </c>
      <c r="EI20" s="152">
        <v>0</v>
      </c>
      <c r="EJ20" s="153">
        <f t="shared" si="4"/>
        <v>0</v>
      </c>
      <c r="EK20" s="154">
        <f t="shared" si="5"/>
        <v>715237.6</v>
      </c>
      <c r="EL20" s="154">
        <f t="shared" si="6"/>
        <v>715238</v>
      </c>
      <c r="EM20" s="154">
        <f t="shared" si="7"/>
        <v>715238</v>
      </c>
      <c r="EN20" s="154" t="str">
        <f t="shared" si="8"/>
        <v>MENOR VALOR</v>
      </c>
    </row>
    <row r="21" spans="1:144" s="5" customFormat="1" ht="21.75" customHeight="1">
      <c r="A21" s="21">
        <v>3</v>
      </c>
      <c r="B21" s="21">
        <v>1199020190</v>
      </c>
      <c r="C21" s="22">
        <v>42143106</v>
      </c>
      <c r="D21" s="23" t="s">
        <v>43</v>
      </c>
      <c r="E21" s="24" t="s">
        <v>44</v>
      </c>
      <c r="F21" s="25" t="s">
        <v>12</v>
      </c>
      <c r="G21" s="6">
        <v>1</v>
      </c>
      <c r="H21" s="74">
        <v>0.19</v>
      </c>
      <c r="I21" s="7"/>
      <c r="J21" s="8"/>
      <c r="K21" s="8"/>
      <c r="L21" s="8"/>
      <c r="M21" s="8"/>
      <c r="N21" s="8"/>
      <c r="O21" s="8"/>
      <c r="P21" s="8"/>
      <c r="Q21" s="8"/>
      <c r="R21" s="8"/>
      <c r="S21" s="8"/>
      <c r="T21" s="83"/>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78"/>
      <c r="AZ21" s="78"/>
      <c r="BA21" s="78"/>
      <c r="BB21" s="78"/>
      <c r="BC21" s="78"/>
      <c r="BD21" s="78"/>
      <c r="BE21" s="78"/>
      <c r="BF21" s="78"/>
      <c r="BG21" s="78"/>
      <c r="BH21" s="78"/>
      <c r="BI21" s="78"/>
      <c r="BJ21" s="78"/>
      <c r="BK21" s="78"/>
      <c r="BL21" s="78"/>
      <c r="BM21" s="78"/>
      <c r="BN21" s="8"/>
      <c r="BO21" s="8"/>
      <c r="BP21" s="8"/>
      <c r="BQ21" s="8"/>
      <c r="BR21" s="8"/>
      <c r="BS21" s="8"/>
      <c r="BT21" s="8"/>
      <c r="BU21" s="8"/>
      <c r="BV21" s="8"/>
      <c r="BW21" s="8"/>
      <c r="BX21" s="8"/>
      <c r="BY21" s="8"/>
      <c r="BZ21" s="78"/>
      <c r="CA21" s="78"/>
      <c r="CB21" s="7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3"/>
      <c r="DD21" s="8"/>
      <c r="DE21" s="8"/>
      <c r="DF21" s="8"/>
      <c r="DG21" s="8"/>
      <c r="DH21" s="8"/>
      <c r="DI21" s="8"/>
      <c r="DJ21" s="8"/>
      <c r="DK21" s="8"/>
      <c r="DL21" s="8"/>
      <c r="DM21" s="8"/>
      <c r="DN21" s="8"/>
      <c r="DO21" s="8"/>
      <c r="DP21" s="8"/>
      <c r="DQ21" s="8"/>
      <c r="DR21" s="8"/>
      <c r="DS21" s="8"/>
      <c r="DT21" s="8"/>
      <c r="DU21" s="8"/>
      <c r="DV21" s="8"/>
      <c r="DW21" s="8"/>
      <c r="DX21" s="8"/>
      <c r="DY21" s="8"/>
      <c r="DZ21" s="8"/>
      <c r="EA21" s="8"/>
      <c r="EB21" s="139">
        <v>601040</v>
      </c>
      <c r="EC21" s="139">
        <v>114197.6</v>
      </c>
      <c r="ED21" s="139">
        <v>715237.6</v>
      </c>
      <c r="EE21" s="150">
        <f t="shared" si="0"/>
        <v>715237.6</v>
      </c>
      <c r="EF21" s="151">
        <f t="shared" si="1"/>
        <v>715237.6</v>
      </c>
      <c r="EG21" s="151">
        <f t="shared" si="2"/>
        <v>715237.6</v>
      </c>
      <c r="EH21" s="151">
        <f t="shared" si="3"/>
        <v>715237.6</v>
      </c>
      <c r="EI21" s="152">
        <v>0</v>
      </c>
      <c r="EJ21" s="153">
        <f t="shared" si="4"/>
        <v>0</v>
      </c>
      <c r="EK21" s="154">
        <f t="shared" si="5"/>
        <v>715237.6</v>
      </c>
      <c r="EL21" s="154">
        <f t="shared" si="6"/>
        <v>715238</v>
      </c>
      <c r="EM21" s="154">
        <f t="shared" si="7"/>
        <v>715238</v>
      </c>
      <c r="EN21" s="154" t="str">
        <f t="shared" si="8"/>
        <v>MENOR VALOR</v>
      </c>
    </row>
    <row r="22" spans="1:144" s="5" customFormat="1" ht="21.75" customHeight="1">
      <c r="A22" s="18">
        <v>4</v>
      </c>
      <c r="B22" s="13">
        <v>1199020031</v>
      </c>
      <c r="C22" s="12">
        <v>42143106</v>
      </c>
      <c r="D22" s="26" t="s">
        <v>45</v>
      </c>
      <c r="E22" s="26" t="s">
        <v>45</v>
      </c>
      <c r="F22" s="27" t="s">
        <v>46</v>
      </c>
      <c r="G22" s="6">
        <v>1</v>
      </c>
      <c r="H22" s="74">
        <v>0.19</v>
      </c>
      <c r="I22" s="7"/>
      <c r="J22" s="8"/>
      <c r="K22" s="8"/>
      <c r="L22" s="8"/>
      <c r="M22" s="8"/>
      <c r="N22" s="8"/>
      <c r="O22" s="8"/>
      <c r="P22" s="8"/>
      <c r="Q22" s="8"/>
      <c r="R22" s="8"/>
      <c r="S22" s="8"/>
      <c r="T22" s="83"/>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78"/>
      <c r="AZ22" s="78"/>
      <c r="BA22" s="78"/>
      <c r="BB22" s="78"/>
      <c r="BC22" s="78"/>
      <c r="BD22" s="78"/>
      <c r="BE22" s="78"/>
      <c r="BF22" s="78"/>
      <c r="BG22" s="78"/>
      <c r="BH22" s="78"/>
      <c r="BI22" s="78"/>
      <c r="BJ22" s="78"/>
      <c r="BK22" s="78"/>
      <c r="BL22" s="78"/>
      <c r="BM22" s="78"/>
      <c r="BN22" s="8"/>
      <c r="BO22" s="8"/>
      <c r="BP22" s="8"/>
      <c r="BQ22" s="8"/>
      <c r="BR22" s="8"/>
      <c r="BS22" s="8"/>
      <c r="BT22" s="8"/>
      <c r="BU22" s="8"/>
      <c r="BV22" s="8"/>
      <c r="BW22" s="8"/>
      <c r="BX22" s="8"/>
      <c r="BY22" s="8"/>
      <c r="BZ22" s="78"/>
      <c r="CA22" s="78"/>
      <c r="CB22" s="7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3"/>
      <c r="DD22" s="8"/>
      <c r="DE22" s="8"/>
      <c r="DF22" s="8"/>
      <c r="DG22" s="8"/>
      <c r="DH22" s="8"/>
      <c r="DI22" s="8"/>
      <c r="DJ22" s="8"/>
      <c r="DK22" s="8"/>
      <c r="DL22" s="8"/>
      <c r="DM22" s="8"/>
      <c r="DN22" s="8"/>
      <c r="DO22" s="8"/>
      <c r="DP22" s="8"/>
      <c r="DQ22" s="8"/>
      <c r="DR22" s="8"/>
      <c r="DS22" s="8"/>
      <c r="DT22" s="8"/>
      <c r="DU22" s="8"/>
      <c r="DV22" s="8"/>
      <c r="DW22" s="8"/>
      <c r="DX22" s="8"/>
      <c r="DY22" s="8"/>
      <c r="DZ22" s="8"/>
      <c r="EA22" s="8"/>
      <c r="EB22" s="139">
        <v>601040</v>
      </c>
      <c r="EC22" s="139">
        <v>114197.6</v>
      </c>
      <c r="ED22" s="139">
        <v>715237.6</v>
      </c>
      <c r="EE22" s="150">
        <f t="shared" si="0"/>
        <v>715237.6</v>
      </c>
      <c r="EF22" s="151">
        <f t="shared" si="1"/>
        <v>715237.6</v>
      </c>
      <c r="EG22" s="151">
        <f t="shared" si="2"/>
        <v>715237.6</v>
      </c>
      <c r="EH22" s="151">
        <f t="shared" si="3"/>
        <v>715237.6</v>
      </c>
      <c r="EI22" s="152">
        <v>0</v>
      </c>
      <c r="EJ22" s="153">
        <f t="shared" si="4"/>
        <v>0</v>
      </c>
      <c r="EK22" s="154">
        <f t="shared" si="5"/>
        <v>715237.6</v>
      </c>
      <c r="EL22" s="154">
        <f t="shared" si="6"/>
        <v>715238</v>
      </c>
      <c r="EM22" s="154">
        <f t="shared" si="7"/>
        <v>715238</v>
      </c>
      <c r="EN22" s="154" t="str">
        <f t="shared" si="8"/>
        <v>MENOR VALOR</v>
      </c>
    </row>
    <row r="23" spans="1:144" s="5" customFormat="1" ht="12.75">
      <c r="A23" s="18"/>
      <c r="B23" s="18"/>
      <c r="C23" s="18"/>
      <c r="D23" s="18"/>
      <c r="E23" s="18"/>
      <c r="F23" s="27"/>
      <c r="G23" s="6"/>
      <c r="H23" s="7"/>
      <c r="I23" s="7"/>
      <c r="J23" s="8"/>
      <c r="K23" s="8"/>
      <c r="L23" s="8"/>
      <c r="M23" s="8"/>
      <c r="N23" s="8"/>
      <c r="O23" s="8"/>
      <c r="P23" s="8"/>
      <c r="Q23" s="8"/>
      <c r="R23" s="8"/>
      <c r="S23" s="8"/>
      <c r="T23" s="83"/>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78"/>
      <c r="AZ23" s="78"/>
      <c r="BA23" s="78"/>
      <c r="BB23" s="78"/>
      <c r="BC23" s="78"/>
      <c r="BD23" s="78"/>
      <c r="BE23" s="78"/>
      <c r="BF23" s="78"/>
      <c r="BG23" s="78"/>
      <c r="BH23" s="78"/>
      <c r="BI23" s="78"/>
      <c r="BJ23" s="78"/>
      <c r="BK23" s="78"/>
      <c r="BL23" s="78"/>
      <c r="BM23" s="78"/>
      <c r="BN23" s="8"/>
      <c r="BO23" s="8"/>
      <c r="BP23" s="8"/>
      <c r="BQ23" s="8"/>
      <c r="BR23" s="8"/>
      <c r="BS23" s="8"/>
      <c r="BT23" s="8"/>
      <c r="BU23" s="8"/>
      <c r="BV23" s="8"/>
      <c r="BW23" s="8"/>
      <c r="BX23" s="8"/>
      <c r="BY23" s="8"/>
      <c r="BZ23" s="78"/>
      <c r="CA23" s="78"/>
      <c r="CB23" s="7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3"/>
      <c r="DD23" s="8"/>
      <c r="DE23" s="8"/>
      <c r="DF23" s="8"/>
      <c r="DG23" s="8"/>
      <c r="DH23" s="8"/>
      <c r="DI23" s="8"/>
      <c r="DJ23" s="8"/>
      <c r="DK23" s="8"/>
      <c r="DL23" s="8"/>
      <c r="DM23" s="8"/>
      <c r="DN23" s="8"/>
      <c r="DO23" s="8"/>
      <c r="DP23" s="8"/>
      <c r="DQ23" s="8"/>
      <c r="DR23" s="8"/>
      <c r="DS23" s="8"/>
      <c r="DT23" s="8"/>
      <c r="DU23" s="8"/>
      <c r="DV23" s="8"/>
      <c r="DW23" s="8"/>
      <c r="DX23" s="8"/>
      <c r="DY23" s="8"/>
      <c r="DZ23" s="8"/>
      <c r="EA23" s="8"/>
      <c r="EB23" s="139"/>
      <c r="EC23" s="139"/>
      <c r="ED23" s="139"/>
      <c r="EE23" s="150"/>
      <c r="EF23" s="151"/>
      <c r="EG23" s="151"/>
      <c r="EH23" s="151"/>
      <c r="EI23" s="152"/>
      <c r="EJ23" s="153"/>
      <c r="EK23" s="154"/>
      <c r="EL23" s="154"/>
      <c r="EM23" s="154"/>
      <c r="EN23" s="154"/>
    </row>
    <row r="24" spans="1:144" s="5" customFormat="1" ht="15">
      <c r="A24" s="9" t="s">
        <v>47</v>
      </c>
      <c r="B24" s="161" t="s">
        <v>48</v>
      </c>
      <c r="C24" s="162"/>
      <c r="D24" s="162"/>
      <c r="E24" s="163"/>
      <c r="F24" s="10" t="s">
        <v>40</v>
      </c>
      <c r="G24" s="6"/>
      <c r="H24" s="7"/>
      <c r="I24" s="7"/>
      <c r="J24" s="8"/>
      <c r="K24" s="8"/>
      <c r="L24" s="8"/>
      <c r="M24" s="8"/>
      <c r="N24" s="8"/>
      <c r="O24" s="8"/>
      <c r="P24" s="8"/>
      <c r="Q24" s="8"/>
      <c r="R24" s="8"/>
      <c r="S24" s="8"/>
      <c r="T24" s="83"/>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78"/>
      <c r="AZ24" s="78"/>
      <c r="BA24" s="78"/>
      <c r="BB24" s="78"/>
      <c r="BC24" s="78"/>
      <c r="BD24" s="78"/>
      <c r="BE24" s="78"/>
      <c r="BF24" s="78"/>
      <c r="BG24" s="78"/>
      <c r="BH24" s="78"/>
      <c r="BI24" s="78"/>
      <c r="BJ24" s="78"/>
      <c r="BK24" s="78"/>
      <c r="BL24" s="78"/>
      <c r="BM24" s="78"/>
      <c r="BN24" s="8"/>
      <c r="BO24" s="8"/>
      <c r="BP24" s="8"/>
      <c r="BQ24" s="8"/>
      <c r="BR24" s="8"/>
      <c r="BS24" s="8"/>
      <c r="BT24" s="8"/>
      <c r="BU24" s="8"/>
      <c r="BV24" s="8"/>
      <c r="BW24" s="8"/>
      <c r="BX24" s="8"/>
      <c r="BY24" s="8"/>
      <c r="BZ24" s="78"/>
      <c r="CA24" s="78"/>
      <c r="CB24" s="7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3"/>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150"/>
      <c r="EF24" s="151"/>
      <c r="EG24" s="151"/>
      <c r="EH24" s="151"/>
      <c r="EI24" s="152"/>
      <c r="EJ24" s="153"/>
      <c r="EK24" s="154"/>
      <c r="EL24" s="154"/>
      <c r="EM24" s="154"/>
      <c r="EN24" s="154"/>
    </row>
    <row r="25" spans="1:144" s="5" customFormat="1" ht="12.75">
      <c r="A25" s="11" t="s">
        <v>16</v>
      </c>
      <c r="B25" s="11" t="s">
        <v>7</v>
      </c>
      <c r="C25" s="11" t="s">
        <v>8</v>
      </c>
      <c r="D25" s="11" t="s">
        <v>9</v>
      </c>
      <c r="E25" s="11" t="s">
        <v>17</v>
      </c>
      <c r="F25" s="11" t="s">
        <v>11</v>
      </c>
      <c r="G25" s="6"/>
      <c r="H25" s="7"/>
      <c r="I25" s="7"/>
      <c r="J25" s="8"/>
      <c r="K25" s="8"/>
      <c r="L25" s="8"/>
      <c r="M25" s="8"/>
      <c r="N25" s="8"/>
      <c r="O25" s="8"/>
      <c r="P25" s="8"/>
      <c r="Q25" s="8"/>
      <c r="R25" s="8"/>
      <c r="S25" s="8"/>
      <c r="T25" s="83"/>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78"/>
      <c r="AZ25" s="78"/>
      <c r="BA25" s="78"/>
      <c r="BB25" s="78"/>
      <c r="BC25" s="78"/>
      <c r="BD25" s="78"/>
      <c r="BE25" s="78"/>
      <c r="BF25" s="78"/>
      <c r="BG25" s="78"/>
      <c r="BH25" s="78"/>
      <c r="BI25" s="78"/>
      <c r="BJ25" s="78"/>
      <c r="BK25" s="78"/>
      <c r="BL25" s="78"/>
      <c r="BM25" s="78"/>
      <c r="BN25" s="8"/>
      <c r="BO25" s="8"/>
      <c r="BP25" s="8"/>
      <c r="BQ25" s="8"/>
      <c r="BR25" s="8"/>
      <c r="BS25" s="8"/>
      <c r="BT25" s="8"/>
      <c r="BU25" s="8"/>
      <c r="BV25" s="8"/>
      <c r="BW25" s="8"/>
      <c r="BX25" s="8"/>
      <c r="BY25" s="8"/>
      <c r="BZ25" s="78"/>
      <c r="CA25" s="78"/>
      <c r="CB25" s="7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3"/>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150"/>
      <c r="EF25" s="151"/>
      <c r="EG25" s="151"/>
      <c r="EH25" s="151"/>
      <c r="EI25" s="152"/>
      <c r="EJ25" s="153"/>
      <c r="EK25" s="154"/>
      <c r="EL25" s="154"/>
      <c r="EM25" s="154"/>
      <c r="EN25" s="154"/>
    </row>
    <row r="26" spans="1:144" s="5" customFormat="1" ht="25.5">
      <c r="A26" s="18">
        <v>1</v>
      </c>
      <c r="B26" s="17">
        <v>1199020191</v>
      </c>
      <c r="C26" s="13">
        <v>42293902</v>
      </c>
      <c r="D26" s="14" t="s">
        <v>49</v>
      </c>
      <c r="E26" s="15" t="s">
        <v>50</v>
      </c>
      <c r="F26" s="13" t="s">
        <v>12</v>
      </c>
      <c r="G26" s="6">
        <v>1</v>
      </c>
      <c r="H26" s="74">
        <v>0.19</v>
      </c>
      <c r="I26" s="7"/>
      <c r="J26" s="8"/>
      <c r="K26" s="8"/>
      <c r="L26" s="8"/>
      <c r="M26" s="8"/>
      <c r="N26" s="8"/>
      <c r="O26" s="8"/>
      <c r="P26" s="8"/>
      <c r="Q26" s="8"/>
      <c r="R26" s="8"/>
      <c r="S26" s="8"/>
      <c r="T26" s="83"/>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78"/>
      <c r="AZ26" s="78"/>
      <c r="BA26" s="78"/>
      <c r="BB26" s="78"/>
      <c r="BC26" s="78"/>
      <c r="BD26" s="78"/>
      <c r="BE26" s="78"/>
      <c r="BF26" s="78"/>
      <c r="BG26" s="78"/>
      <c r="BH26" s="78"/>
      <c r="BI26" s="78"/>
      <c r="BJ26" s="78"/>
      <c r="BK26" s="78"/>
      <c r="BL26" s="78"/>
      <c r="BM26" s="78"/>
      <c r="BN26" s="8"/>
      <c r="BO26" s="8"/>
      <c r="BP26" s="8"/>
      <c r="BQ26" s="8"/>
      <c r="BR26" s="8"/>
      <c r="BS26" s="8"/>
      <c r="BT26" s="8"/>
      <c r="BU26" s="8"/>
      <c r="BV26" s="8"/>
      <c r="BW26" s="8"/>
      <c r="BX26" s="8"/>
      <c r="BY26" s="8"/>
      <c r="BZ26" s="78"/>
      <c r="CA26" s="78"/>
      <c r="CB26" s="7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3"/>
      <c r="DD26" s="8"/>
      <c r="DE26" s="8"/>
      <c r="DF26" s="8"/>
      <c r="DG26" s="8"/>
      <c r="DH26" s="8"/>
      <c r="DI26" s="8"/>
      <c r="DJ26" s="8"/>
      <c r="DK26" s="8"/>
      <c r="DL26" s="8"/>
      <c r="DM26" s="8"/>
      <c r="DN26" s="8"/>
      <c r="DO26" s="8"/>
      <c r="DP26" s="8"/>
      <c r="DQ26" s="8"/>
      <c r="DR26" s="8"/>
      <c r="DS26" s="8"/>
      <c r="DT26" s="8"/>
      <c r="DU26" s="8"/>
      <c r="DV26" s="8"/>
      <c r="DW26" s="8"/>
      <c r="DX26" s="8"/>
      <c r="DY26" s="8"/>
      <c r="DZ26" s="8"/>
      <c r="EA26" s="8"/>
      <c r="EB26" s="138">
        <v>73235.084799999997</v>
      </c>
      <c r="EC26" s="138">
        <v>13914.666111999999</v>
      </c>
      <c r="ED26" s="138">
        <v>87149.750911999989</v>
      </c>
      <c r="EE26" s="150">
        <f t="shared" si="0"/>
        <v>87149.750911999989</v>
      </c>
      <c r="EF26" s="151">
        <f t="shared" si="1"/>
        <v>87149.750911999989</v>
      </c>
      <c r="EG26" s="151">
        <f t="shared" si="2"/>
        <v>87149.750911999989</v>
      </c>
      <c r="EH26" s="151">
        <f t="shared" si="3"/>
        <v>87149.750911999989</v>
      </c>
      <c r="EI26" s="152">
        <v>0</v>
      </c>
      <c r="EJ26" s="153">
        <f t="shared" si="4"/>
        <v>0</v>
      </c>
      <c r="EK26" s="154">
        <f t="shared" si="5"/>
        <v>87149.750911999989</v>
      </c>
      <c r="EL26" s="154">
        <f t="shared" si="6"/>
        <v>87150</v>
      </c>
      <c r="EM26" s="154">
        <f t="shared" si="7"/>
        <v>87150</v>
      </c>
      <c r="EN26" s="154" t="str">
        <f t="shared" si="8"/>
        <v>MENOR VALOR</v>
      </c>
    </row>
    <row r="27" spans="1:144" s="5" customFormat="1" ht="38.25">
      <c r="A27" s="18">
        <v>2</v>
      </c>
      <c r="B27" s="17">
        <v>1199020193</v>
      </c>
      <c r="C27" s="13">
        <v>42293902</v>
      </c>
      <c r="D27" s="14" t="s">
        <v>51</v>
      </c>
      <c r="E27" s="15" t="s">
        <v>52</v>
      </c>
      <c r="F27" s="13" t="s">
        <v>12</v>
      </c>
      <c r="G27" s="6">
        <v>1</v>
      </c>
      <c r="H27" s="74">
        <v>0.19</v>
      </c>
      <c r="I27" s="7"/>
      <c r="J27" s="8"/>
      <c r="K27" s="8"/>
      <c r="L27" s="8"/>
      <c r="M27" s="8"/>
      <c r="N27" s="8"/>
      <c r="O27" s="8"/>
      <c r="P27" s="8"/>
      <c r="Q27" s="8"/>
      <c r="R27" s="8"/>
      <c r="S27" s="8"/>
      <c r="T27" s="83"/>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78"/>
      <c r="AZ27" s="78"/>
      <c r="BA27" s="78"/>
      <c r="BB27" s="78"/>
      <c r="BC27" s="78"/>
      <c r="BD27" s="78"/>
      <c r="BE27" s="78"/>
      <c r="BF27" s="78"/>
      <c r="BG27" s="78"/>
      <c r="BH27" s="78"/>
      <c r="BI27" s="78"/>
      <c r="BJ27" s="78"/>
      <c r="BK27" s="78"/>
      <c r="BL27" s="78"/>
      <c r="BM27" s="78"/>
      <c r="BN27" s="8"/>
      <c r="BO27" s="8"/>
      <c r="BP27" s="8"/>
      <c r="BQ27" s="8"/>
      <c r="BR27" s="8"/>
      <c r="BS27" s="8"/>
      <c r="BT27" s="8"/>
      <c r="BU27" s="8"/>
      <c r="BV27" s="8"/>
      <c r="BW27" s="8"/>
      <c r="BX27" s="8"/>
      <c r="BY27" s="8"/>
      <c r="BZ27" s="78"/>
      <c r="CA27" s="78"/>
      <c r="CB27" s="7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3"/>
      <c r="DD27" s="8"/>
      <c r="DE27" s="8"/>
      <c r="DF27" s="8"/>
      <c r="DG27" s="8"/>
      <c r="DH27" s="8"/>
      <c r="DI27" s="8"/>
      <c r="DJ27" s="8"/>
      <c r="DK27" s="8"/>
      <c r="DL27" s="8"/>
      <c r="DM27" s="8"/>
      <c r="DN27" s="8"/>
      <c r="DO27" s="8"/>
      <c r="DP27" s="8"/>
      <c r="DQ27" s="8"/>
      <c r="DR27" s="8"/>
      <c r="DS27" s="8"/>
      <c r="DT27" s="8"/>
      <c r="DU27" s="8"/>
      <c r="DV27" s="8"/>
      <c r="DW27" s="8"/>
      <c r="DX27" s="8"/>
      <c r="DY27" s="8"/>
      <c r="DZ27" s="8"/>
      <c r="EA27" s="8"/>
      <c r="EB27" s="138">
        <v>73235.084799999997</v>
      </c>
      <c r="EC27" s="138">
        <v>13914.666111999999</v>
      </c>
      <c r="ED27" s="138">
        <v>87149.750911999989</v>
      </c>
      <c r="EE27" s="150">
        <f t="shared" si="0"/>
        <v>87149.750911999989</v>
      </c>
      <c r="EF27" s="151">
        <f t="shared" si="1"/>
        <v>87149.750911999989</v>
      </c>
      <c r="EG27" s="151">
        <f t="shared" si="2"/>
        <v>87149.750911999989</v>
      </c>
      <c r="EH27" s="151">
        <f t="shared" si="3"/>
        <v>87149.750911999989</v>
      </c>
      <c r="EI27" s="152">
        <v>0</v>
      </c>
      <c r="EJ27" s="153">
        <f t="shared" si="4"/>
        <v>0</v>
      </c>
      <c r="EK27" s="154">
        <f t="shared" si="5"/>
        <v>87149.750911999989</v>
      </c>
      <c r="EL27" s="154">
        <f t="shared" si="6"/>
        <v>87150</v>
      </c>
      <c r="EM27" s="154">
        <f t="shared" si="7"/>
        <v>87150</v>
      </c>
      <c r="EN27" s="154" t="str">
        <f t="shared" si="8"/>
        <v>MENOR VALOR</v>
      </c>
    </row>
    <row r="28" spans="1:144" s="5" customFormat="1" ht="38.25">
      <c r="A28" s="18">
        <v>3</v>
      </c>
      <c r="B28" s="17">
        <v>1199020194</v>
      </c>
      <c r="C28" s="13">
        <v>42293902</v>
      </c>
      <c r="D28" s="14" t="s">
        <v>53</v>
      </c>
      <c r="E28" s="15" t="s">
        <v>54</v>
      </c>
      <c r="F28" s="13" t="s">
        <v>12</v>
      </c>
      <c r="G28" s="6">
        <v>1</v>
      </c>
      <c r="H28" s="74">
        <v>0.19</v>
      </c>
      <c r="I28" s="7"/>
      <c r="J28" s="8"/>
      <c r="K28" s="8"/>
      <c r="L28" s="8"/>
      <c r="M28" s="8"/>
      <c r="N28" s="8"/>
      <c r="O28" s="8"/>
      <c r="P28" s="8"/>
      <c r="Q28" s="8"/>
      <c r="R28" s="8"/>
      <c r="S28" s="8"/>
      <c r="T28" s="83"/>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78"/>
      <c r="AZ28" s="78"/>
      <c r="BA28" s="78"/>
      <c r="BB28" s="78"/>
      <c r="BC28" s="78"/>
      <c r="BD28" s="78"/>
      <c r="BE28" s="78"/>
      <c r="BF28" s="78"/>
      <c r="BG28" s="78"/>
      <c r="BH28" s="78"/>
      <c r="BI28" s="78"/>
      <c r="BJ28" s="78"/>
      <c r="BK28" s="78"/>
      <c r="BL28" s="78"/>
      <c r="BM28" s="78"/>
      <c r="BN28" s="8"/>
      <c r="BO28" s="8"/>
      <c r="BP28" s="8"/>
      <c r="BQ28" s="8"/>
      <c r="BR28" s="8"/>
      <c r="BS28" s="8"/>
      <c r="BT28" s="8"/>
      <c r="BU28" s="8"/>
      <c r="BV28" s="8"/>
      <c r="BW28" s="8"/>
      <c r="BX28" s="8"/>
      <c r="BY28" s="8"/>
      <c r="BZ28" s="78"/>
      <c r="CA28" s="78"/>
      <c r="CB28" s="7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3"/>
      <c r="DD28" s="8"/>
      <c r="DE28" s="8"/>
      <c r="DF28" s="8"/>
      <c r="DG28" s="8"/>
      <c r="DH28" s="8"/>
      <c r="DI28" s="8"/>
      <c r="DJ28" s="8"/>
      <c r="DK28" s="8"/>
      <c r="DL28" s="8"/>
      <c r="DM28" s="8"/>
      <c r="DN28" s="8"/>
      <c r="DO28" s="8"/>
      <c r="DP28" s="8"/>
      <c r="DQ28" s="8"/>
      <c r="DR28" s="8"/>
      <c r="DS28" s="8"/>
      <c r="DT28" s="8"/>
      <c r="DU28" s="8"/>
      <c r="DV28" s="8"/>
      <c r="DW28" s="8"/>
      <c r="DX28" s="8"/>
      <c r="DY28" s="8"/>
      <c r="DZ28" s="8"/>
      <c r="EA28" s="8"/>
      <c r="EB28" s="138">
        <v>73235.084799999997</v>
      </c>
      <c r="EC28" s="138">
        <v>13914.666111999999</v>
      </c>
      <c r="ED28" s="138">
        <v>87149.750911999989</v>
      </c>
      <c r="EE28" s="150">
        <f t="shared" si="0"/>
        <v>87149.750911999989</v>
      </c>
      <c r="EF28" s="151">
        <f t="shared" si="1"/>
        <v>87149.750911999989</v>
      </c>
      <c r="EG28" s="151">
        <f t="shared" si="2"/>
        <v>87149.750911999989</v>
      </c>
      <c r="EH28" s="151">
        <f t="shared" si="3"/>
        <v>87149.750911999989</v>
      </c>
      <c r="EI28" s="152">
        <v>0</v>
      </c>
      <c r="EJ28" s="153">
        <f t="shared" si="4"/>
        <v>0</v>
      </c>
      <c r="EK28" s="154">
        <f t="shared" si="5"/>
        <v>87149.750911999989</v>
      </c>
      <c r="EL28" s="154">
        <f t="shared" si="6"/>
        <v>87150</v>
      </c>
      <c r="EM28" s="154">
        <f t="shared" si="7"/>
        <v>87150</v>
      </c>
      <c r="EN28" s="154" t="str">
        <f t="shared" si="8"/>
        <v>MENOR VALOR</v>
      </c>
    </row>
    <row r="29" spans="1:144" s="5" customFormat="1" ht="25.5">
      <c r="A29" s="18">
        <v>4</v>
      </c>
      <c r="B29" s="17">
        <v>1199020195</v>
      </c>
      <c r="C29" s="13">
        <v>42293902</v>
      </c>
      <c r="D29" s="14" t="s">
        <v>55</v>
      </c>
      <c r="E29" s="14" t="s">
        <v>55</v>
      </c>
      <c r="F29" s="13" t="s">
        <v>12</v>
      </c>
      <c r="G29" s="6">
        <v>1</v>
      </c>
      <c r="H29" s="74">
        <v>0.19</v>
      </c>
      <c r="I29" s="7"/>
      <c r="J29" s="8"/>
      <c r="K29" s="8"/>
      <c r="L29" s="8"/>
      <c r="M29" s="8"/>
      <c r="N29" s="8"/>
      <c r="O29" s="8"/>
      <c r="P29" s="8"/>
      <c r="Q29" s="8"/>
      <c r="R29" s="8"/>
      <c r="S29" s="8"/>
      <c r="T29" s="83"/>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78"/>
      <c r="AZ29" s="78"/>
      <c r="BA29" s="78"/>
      <c r="BB29" s="78"/>
      <c r="BC29" s="78"/>
      <c r="BD29" s="78"/>
      <c r="BE29" s="78"/>
      <c r="BF29" s="78"/>
      <c r="BG29" s="78"/>
      <c r="BH29" s="78"/>
      <c r="BI29" s="78"/>
      <c r="BJ29" s="78"/>
      <c r="BK29" s="78"/>
      <c r="BL29" s="78"/>
      <c r="BM29" s="78"/>
      <c r="BN29" s="8"/>
      <c r="BO29" s="8"/>
      <c r="BP29" s="8"/>
      <c r="BQ29" s="8"/>
      <c r="BR29" s="8"/>
      <c r="BS29" s="8"/>
      <c r="BT29" s="8"/>
      <c r="BU29" s="8"/>
      <c r="BV29" s="8"/>
      <c r="BW29" s="8"/>
      <c r="BX29" s="8"/>
      <c r="BY29" s="8"/>
      <c r="BZ29" s="78"/>
      <c r="CA29" s="78"/>
      <c r="CB29" s="7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3"/>
      <c r="DD29" s="8"/>
      <c r="DE29" s="8"/>
      <c r="DF29" s="8"/>
      <c r="DG29" s="8"/>
      <c r="DH29" s="8"/>
      <c r="DI29" s="8"/>
      <c r="DJ29" s="8"/>
      <c r="DK29" s="8"/>
      <c r="DL29" s="8"/>
      <c r="DM29" s="8"/>
      <c r="DN29" s="8"/>
      <c r="DO29" s="8"/>
      <c r="DP29" s="8"/>
      <c r="DQ29" s="8"/>
      <c r="DR29" s="8"/>
      <c r="DS29" s="8"/>
      <c r="DT29" s="8"/>
      <c r="DU29" s="8"/>
      <c r="DV29" s="8"/>
      <c r="DW29" s="8"/>
      <c r="DX29" s="8"/>
      <c r="DY29" s="8"/>
      <c r="DZ29" s="8"/>
      <c r="EA29" s="8"/>
      <c r="EB29" s="138">
        <v>73235.084799999997</v>
      </c>
      <c r="EC29" s="138">
        <v>13914.666111999999</v>
      </c>
      <c r="ED29" s="138">
        <v>87149.750911999989</v>
      </c>
      <c r="EE29" s="150">
        <f t="shared" si="0"/>
        <v>87149.750911999989</v>
      </c>
      <c r="EF29" s="151">
        <f t="shared" si="1"/>
        <v>87149.750911999989</v>
      </c>
      <c r="EG29" s="151">
        <f t="shared" si="2"/>
        <v>87149.750911999989</v>
      </c>
      <c r="EH29" s="151">
        <f t="shared" si="3"/>
        <v>87149.750911999989</v>
      </c>
      <c r="EI29" s="152">
        <v>0</v>
      </c>
      <c r="EJ29" s="153">
        <f t="shared" si="4"/>
        <v>0</v>
      </c>
      <c r="EK29" s="154">
        <f t="shared" si="5"/>
        <v>87149.750911999989</v>
      </c>
      <c r="EL29" s="154">
        <f t="shared" si="6"/>
        <v>87150</v>
      </c>
      <c r="EM29" s="154">
        <f t="shared" si="7"/>
        <v>87150</v>
      </c>
      <c r="EN29" s="154" t="str">
        <f t="shared" si="8"/>
        <v>MENOR VALOR</v>
      </c>
    </row>
    <row r="30" spans="1:144" s="5" customFormat="1" ht="12.75">
      <c r="A30" s="18">
        <v>5</v>
      </c>
      <c r="B30" s="17">
        <v>1199020196</v>
      </c>
      <c r="C30" s="13">
        <v>42293902</v>
      </c>
      <c r="D30" s="14" t="s">
        <v>56</v>
      </c>
      <c r="E30" s="14" t="s">
        <v>56</v>
      </c>
      <c r="F30" s="13" t="s">
        <v>12</v>
      </c>
      <c r="G30" s="6">
        <v>1</v>
      </c>
      <c r="H30" s="74">
        <v>0.19</v>
      </c>
      <c r="I30" s="7"/>
      <c r="J30" s="8"/>
      <c r="K30" s="8"/>
      <c r="L30" s="8"/>
      <c r="M30" s="8"/>
      <c r="N30" s="8"/>
      <c r="O30" s="8"/>
      <c r="P30" s="8"/>
      <c r="Q30" s="8"/>
      <c r="R30" s="8"/>
      <c r="S30" s="8"/>
      <c r="T30" s="83"/>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78"/>
      <c r="AZ30" s="78"/>
      <c r="BA30" s="78"/>
      <c r="BB30" s="78"/>
      <c r="BC30" s="78"/>
      <c r="BD30" s="78"/>
      <c r="BE30" s="78"/>
      <c r="BF30" s="78"/>
      <c r="BG30" s="78"/>
      <c r="BH30" s="78"/>
      <c r="BI30" s="78"/>
      <c r="BJ30" s="78"/>
      <c r="BK30" s="78"/>
      <c r="BL30" s="78"/>
      <c r="BM30" s="78"/>
      <c r="BN30" s="8"/>
      <c r="BO30" s="8"/>
      <c r="BP30" s="8"/>
      <c r="BQ30" s="8"/>
      <c r="BR30" s="8"/>
      <c r="BS30" s="8"/>
      <c r="BT30" s="8"/>
      <c r="BU30" s="8"/>
      <c r="BV30" s="8"/>
      <c r="BW30" s="8"/>
      <c r="BX30" s="8"/>
      <c r="BY30" s="8"/>
      <c r="BZ30" s="78"/>
      <c r="CA30" s="78"/>
      <c r="CB30" s="7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3"/>
      <c r="DD30" s="8"/>
      <c r="DE30" s="8"/>
      <c r="DF30" s="8"/>
      <c r="DG30" s="8"/>
      <c r="DH30" s="8"/>
      <c r="DI30" s="8"/>
      <c r="DJ30" s="8"/>
      <c r="DK30" s="8"/>
      <c r="DL30" s="8"/>
      <c r="DM30" s="8"/>
      <c r="DN30" s="8"/>
      <c r="DO30" s="8"/>
      <c r="DP30" s="8"/>
      <c r="DQ30" s="8"/>
      <c r="DR30" s="8"/>
      <c r="DS30" s="8"/>
      <c r="DT30" s="8"/>
      <c r="DU30" s="8"/>
      <c r="DV30" s="8"/>
      <c r="DW30" s="8"/>
      <c r="DX30" s="8"/>
      <c r="DY30" s="8"/>
      <c r="DZ30" s="8"/>
      <c r="EA30" s="8"/>
      <c r="EB30" s="138">
        <v>73235.084799999997</v>
      </c>
      <c r="EC30" s="138">
        <v>13914.666111999999</v>
      </c>
      <c r="ED30" s="138">
        <v>87149.750911999989</v>
      </c>
      <c r="EE30" s="150">
        <f t="shared" si="0"/>
        <v>87149.750911999989</v>
      </c>
      <c r="EF30" s="151">
        <f t="shared" si="1"/>
        <v>87149.750911999989</v>
      </c>
      <c r="EG30" s="151">
        <f t="shared" si="2"/>
        <v>87149.750911999989</v>
      </c>
      <c r="EH30" s="151">
        <f t="shared" si="3"/>
        <v>87149.750911999989</v>
      </c>
      <c r="EI30" s="152">
        <v>0</v>
      </c>
      <c r="EJ30" s="153">
        <f t="shared" si="4"/>
        <v>0</v>
      </c>
      <c r="EK30" s="154">
        <f t="shared" si="5"/>
        <v>87149.750911999989</v>
      </c>
      <c r="EL30" s="154">
        <f t="shared" si="6"/>
        <v>87150</v>
      </c>
      <c r="EM30" s="154">
        <f t="shared" si="7"/>
        <v>87150</v>
      </c>
      <c r="EN30" s="154" t="str">
        <f t="shared" si="8"/>
        <v>MENOR VALOR</v>
      </c>
    </row>
    <row r="31" spans="1:144" s="5" customFormat="1" ht="12.75">
      <c r="A31" s="18">
        <v>6</v>
      </c>
      <c r="B31" s="17">
        <v>1199020197</v>
      </c>
      <c r="C31" s="13">
        <v>42293902</v>
      </c>
      <c r="D31" s="14" t="s">
        <v>57</v>
      </c>
      <c r="E31" s="14" t="s">
        <v>57</v>
      </c>
      <c r="F31" s="13" t="s">
        <v>12</v>
      </c>
      <c r="G31" s="6">
        <v>1</v>
      </c>
      <c r="H31" s="74">
        <v>0.19</v>
      </c>
      <c r="I31" s="7"/>
      <c r="J31" s="8"/>
      <c r="K31" s="8"/>
      <c r="L31" s="8"/>
      <c r="M31" s="8"/>
      <c r="N31" s="8"/>
      <c r="O31" s="8"/>
      <c r="P31" s="8"/>
      <c r="Q31" s="8"/>
      <c r="R31" s="8"/>
      <c r="S31" s="8"/>
      <c r="T31" s="83"/>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78"/>
      <c r="AZ31" s="78"/>
      <c r="BA31" s="78"/>
      <c r="BB31" s="78"/>
      <c r="BC31" s="78"/>
      <c r="BD31" s="78"/>
      <c r="BE31" s="78"/>
      <c r="BF31" s="78"/>
      <c r="BG31" s="78"/>
      <c r="BH31" s="78"/>
      <c r="BI31" s="78"/>
      <c r="BJ31" s="78"/>
      <c r="BK31" s="78"/>
      <c r="BL31" s="78"/>
      <c r="BM31" s="78"/>
      <c r="BN31" s="8"/>
      <c r="BO31" s="8"/>
      <c r="BP31" s="8"/>
      <c r="BQ31" s="8"/>
      <c r="BR31" s="8"/>
      <c r="BS31" s="8"/>
      <c r="BT31" s="8"/>
      <c r="BU31" s="8"/>
      <c r="BV31" s="8"/>
      <c r="BW31" s="8"/>
      <c r="BX31" s="8"/>
      <c r="BY31" s="8"/>
      <c r="BZ31" s="78"/>
      <c r="CA31" s="78"/>
      <c r="CB31" s="7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3"/>
      <c r="DD31" s="8"/>
      <c r="DE31" s="8"/>
      <c r="DF31" s="8"/>
      <c r="DG31" s="8"/>
      <c r="DH31" s="8"/>
      <c r="DI31" s="8"/>
      <c r="DJ31" s="8"/>
      <c r="DK31" s="8"/>
      <c r="DL31" s="8"/>
      <c r="DM31" s="8"/>
      <c r="DN31" s="8"/>
      <c r="DO31" s="8"/>
      <c r="DP31" s="8"/>
      <c r="DQ31" s="8"/>
      <c r="DR31" s="8"/>
      <c r="DS31" s="8"/>
      <c r="DT31" s="8"/>
      <c r="DU31" s="8"/>
      <c r="DV31" s="8"/>
      <c r="DW31" s="8"/>
      <c r="DX31" s="8"/>
      <c r="DY31" s="8"/>
      <c r="DZ31" s="8"/>
      <c r="EA31" s="8"/>
      <c r="EB31" s="138">
        <v>73235.084799999997</v>
      </c>
      <c r="EC31" s="138">
        <v>13914.666111999999</v>
      </c>
      <c r="ED31" s="138">
        <v>87149.750911999989</v>
      </c>
      <c r="EE31" s="150">
        <f t="shared" si="0"/>
        <v>87149.750911999989</v>
      </c>
      <c r="EF31" s="151">
        <f t="shared" si="1"/>
        <v>87149.750911999989</v>
      </c>
      <c r="EG31" s="151">
        <f t="shared" si="2"/>
        <v>87149.750911999989</v>
      </c>
      <c r="EH31" s="151">
        <f t="shared" si="3"/>
        <v>87149.750911999989</v>
      </c>
      <c r="EI31" s="152">
        <v>0</v>
      </c>
      <c r="EJ31" s="153">
        <f t="shared" si="4"/>
        <v>0</v>
      </c>
      <c r="EK31" s="154">
        <f t="shared" si="5"/>
        <v>87149.750911999989</v>
      </c>
      <c r="EL31" s="154">
        <f t="shared" si="6"/>
        <v>87150</v>
      </c>
      <c r="EM31" s="154">
        <f t="shared" si="7"/>
        <v>87150</v>
      </c>
      <c r="EN31" s="154" t="str">
        <f t="shared" si="8"/>
        <v>MENOR VALOR</v>
      </c>
    </row>
    <row r="32" spans="1:144" s="5" customFormat="1" ht="114.75">
      <c r="A32" s="18">
        <v>7</v>
      </c>
      <c r="B32" s="13">
        <v>1196410051</v>
      </c>
      <c r="C32" s="13">
        <v>42293902</v>
      </c>
      <c r="D32" s="14" t="s">
        <v>58</v>
      </c>
      <c r="E32" s="14" t="s">
        <v>58</v>
      </c>
      <c r="F32" s="13" t="s">
        <v>12</v>
      </c>
      <c r="G32" s="6">
        <v>1</v>
      </c>
      <c r="H32" s="74">
        <v>0.19</v>
      </c>
      <c r="I32" s="7"/>
      <c r="J32" s="8"/>
      <c r="K32" s="8"/>
      <c r="L32" s="8"/>
      <c r="M32" s="8"/>
      <c r="N32" s="8"/>
      <c r="O32" s="8"/>
      <c r="P32" s="8"/>
      <c r="Q32" s="8"/>
      <c r="R32" s="8"/>
      <c r="S32" s="8"/>
      <c r="T32" s="83"/>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78"/>
      <c r="AZ32" s="78"/>
      <c r="BA32" s="78"/>
      <c r="BB32" s="78"/>
      <c r="BC32" s="78"/>
      <c r="BD32" s="78"/>
      <c r="BE32" s="78"/>
      <c r="BF32" s="78"/>
      <c r="BG32" s="78"/>
      <c r="BH32" s="78"/>
      <c r="BI32" s="78"/>
      <c r="BJ32" s="78"/>
      <c r="BK32" s="78"/>
      <c r="BL32" s="78"/>
      <c r="BM32" s="78"/>
      <c r="BN32" s="8"/>
      <c r="BO32" s="8"/>
      <c r="BP32" s="8"/>
      <c r="BQ32" s="8"/>
      <c r="BR32" s="8"/>
      <c r="BS32" s="8"/>
      <c r="BT32" s="8"/>
      <c r="BU32" s="8"/>
      <c r="BV32" s="8"/>
      <c r="BW32" s="8"/>
      <c r="BX32" s="8"/>
      <c r="BY32" s="8"/>
      <c r="BZ32" s="78"/>
      <c r="CA32" s="78"/>
      <c r="CB32" s="7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3"/>
      <c r="DD32" s="8"/>
      <c r="DE32" s="8"/>
      <c r="DF32" s="8"/>
      <c r="DG32" s="8"/>
      <c r="DH32" s="8"/>
      <c r="DI32" s="8"/>
      <c r="DJ32" s="8"/>
      <c r="DK32" s="8"/>
      <c r="DL32" s="8"/>
      <c r="DM32" s="8"/>
      <c r="DN32" s="8"/>
      <c r="DO32" s="8"/>
      <c r="DP32" s="8"/>
      <c r="DQ32" s="8"/>
      <c r="DR32" s="8"/>
      <c r="DS32" s="8"/>
      <c r="DT32" s="8"/>
      <c r="DU32" s="8"/>
      <c r="DV32" s="8"/>
      <c r="DW32" s="8"/>
      <c r="DX32" s="8"/>
      <c r="DY32" s="8"/>
      <c r="DZ32" s="8"/>
      <c r="EA32" s="8"/>
      <c r="EB32" s="138">
        <v>179633.37119999999</v>
      </c>
      <c r="EC32" s="138">
        <v>34130.340528000001</v>
      </c>
      <c r="ED32" s="138">
        <v>213763.71172799999</v>
      </c>
      <c r="EE32" s="150">
        <f t="shared" si="0"/>
        <v>213763.71172799999</v>
      </c>
      <c r="EF32" s="151">
        <f t="shared" si="1"/>
        <v>213763.71172799999</v>
      </c>
      <c r="EG32" s="151">
        <f t="shared" si="2"/>
        <v>213763.71172799999</v>
      </c>
      <c r="EH32" s="151">
        <f t="shared" si="3"/>
        <v>213763.71172799999</v>
      </c>
      <c r="EI32" s="152">
        <v>0</v>
      </c>
      <c r="EJ32" s="153">
        <f t="shared" si="4"/>
        <v>0</v>
      </c>
      <c r="EK32" s="154">
        <f t="shared" si="5"/>
        <v>213763.71172799999</v>
      </c>
      <c r="EL32" s="154">
        <f t="shared" si="6"/>
        <v>213764</v>
      </c>
      <c r="EM32" s="154">
        <f t="shared" si="7"/>
        <v>213764</v>
      </c>
      <c r="EN32" s="154" t="str">
        <f t="shared" si="8"/>
        <v>MENOR VALOR</v>
      </c>
    </row>
    <row r="33" spans="1:144" s="5" customFormat="1" ht="15" customHeight="1">
      <c r="A33" s="18">
        <v>8</v>
      </c>
      <c r="B33" s="17">
        <v>1199020198</v>
      </c>
      <c r="C33" s="13">
        <v>42293902</v>
      </c>
      <c r="D33" s="14" t="s">
        <v>59</v>
      </c>
      <c r="E33" s="14" t="s">
        <v>60</v>
      </c>
      <c r="F33" s="13" t="s">
        <v>12</v>
      </c>
      <c r="G33" s="6">
        <v>1</v>
      </c>
      <c r="H33" s="74">
        <v>0.19</v>
      </c>
      <c r="I33" s="7"/>
      <c r="J33" s="8"/>
      <c r="K33" s="8"/>
      <c r="L33" s="8"/>
      <c r="M33" s="8"/>
      <c r="N33" s="8"/>
      <c r="O33" s="8"/>
      <c r="P33" s="8"/>
      <c r="Q33" s="8"/>
      <c r="R33" s="8"/>
      <c r="S33" s="8"/>
      <c r="T33" s="83"/>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78"/>
      <c r="AZ33" s="78"/>
      <c r="BA33" s="78"/>
      <c r="BB33" s="78"/>
      <c r="BC33" s="78"/>
      <c r="BD33" s="78"/>
      <c r="BE33" s="78"/>
      <c r="BF33" s="78"/>
      <c r="BG33" s="78"/>
      <c r="BH33" s="78"/>
      <c r="BI33" s="78"/>
      <c r="BJ33" s="78"/>
      <c r="BK33" s="78"/>
      <c r="BL33" s="78"/>
      <c r="BM33" s="7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3"/>
      <c r="DD33" s="8"/>
      <c r="DE33" s="8"/>
      <c r="DF33" s="8"/>
      <c r="DG33" s="8"/>
      <c r="DH33" s="8"/>
      <c r="DI33" s="8"/>
      <c r="DJ33" s="8"/>
      <c r="DK33" s="8"/>
      <c r="DL33" s="8"/>
      <c r="DM33" s="8"/>
      <c r="DN33" s="8"/>
      <c r="DO33" s="8"/>
      <c r="DP33" s="8"/>
      <c r="DQ33" s="8"/>
      <c r="DR33" s="8"/>
      <c r="DS33" s="8"/>
      <c r="DT33" s="8"/>
      <c r="DU33" s="8"/>
      <c r="DV33" s="8"/>
      <c r="DW33" s="8"/>
      <c r="DX33" s="8"/>
      <c r="DY33" s="8"/>
      <c r="DZ33" s="8"/>
      <c r="EA33" s="8"/>
      <c r="EB33" s="138">
        <v>179633.37119999999</v>
      </c>
      <c r="EC33" s="138">
        <v>34130.340528000001</v>
      </c>
      <c r="ED33" s="138">
        <v>213763.71172799999</v>
      </c>
      <c r="EE33" s="150">
        <f t="shared" si="0"/>
        <v>213763.71172799999</v>
      </c>
      <c r="EF33" s="151">
        <f t="shared" si="1"/>
        <v>213763.71172799999</v>
      </c>
      <c r="EG33" s="151">
        <f t="shared" si="2"/>
        <v>213763.71172799999</v>
      </c>
      <c r="EH33" s="151">
        <f t="shared" si="3"/>
        <v>213763.71172799999</v>
      </c>
      <c r="EI33" s="152">
        <v>0</v>
      </c>
      <c r="EJ33" s="153">
        <f t="shared" si="4"/>
        <v>0</v>
      </c>
      <c r="EK33" s="154">
        <f t="shared" si="5"/>
        <v>213763.71172799999</v>
      </c>
      <c r="EL33" s="154">
        <f t="shared" si="6"/>
        <v>213764</v>
      </c>
      <c r="EM33" s="154">
        <f t="shared" si="7"/>
        <v>213764</v>
      </c>
      <c r="EN33" s="154" t="str">
        <f t="shared" si="8"/>
        <v>MENOR VALOR</v>
      </c>
    </row>
    <row r="34" spans="1:144" s="5" customFormat="1" ht="25.5">
      <c r="A34" s="18">
        <v>9</v>
      </c>
      <c r="B34" s="17">
        <v>1197011052</v>
      </c>
      <c r="C34" s="13">
        <v>42293902</v>
      </c>
      <c r="D34" s="14" t="s">
        <v>61</v>
      </c>
      <c r="E34" s="15" t="s">
        <v>62</v>
      </c>
      <c r="F34" s="13" t="s">
        <v>46</v>
      </c>
      <c r="G34" s="6">
        <v>1</v>
      </c>
      <c r="H34" s="74">
        <v>0.19</v>
      </c>
      <c r="I34" s="7"/>
      <c r="J34" s="8"/>
      <c r="K34" s="8"/>
      <c r="L34" s="8"/>
      <c r="M34" s="8"/>
      <c r="N34" s="8"/>
      <c r="O34" s="8"/>
      <c r="P34" s="8"/>
      <c r="Q34" s="8"/>
      <c r="R34" s="8"/>
      <c r="S34" s="8"/>
      <c r="T34" s="83"/>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78"/>
      <c r="AZ34" s="78"/>
      <c r="BA34" s="78"/>
      <c r="BB34" s="78"/>
      <c r="BC34" s="78"/>
      <c r="BD34" s="78"/>
      <c r="BE34" s="78"/>
      <c r="BF34" s="78"/>
      <c r="BG34" s="78"/>
      <c r="BH34" s="78"/>
      <c r="BI34" s="78"/>
      <c r="BJ34" s="78"/>
      <c r="BK34" s="78"/>
      <c r="BL34" s="78"/>
      <c r="BM34" s="7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3"/>
      <c r="DD34" s="8"/>
      <c r="DE34" s="8"/>
      <c r="DF34" s="8"/>
      <c r="DG34" s="8"/>
      <c r="DH34" s="8"/>
      <c r="DI34" s="8"/>
      <c r="DJ34" s="8"/>
      <c r="DK34" s="8"/>
      <c r="DL34" s="8"/>
      <c r="DM34" s="8"/>
      <c r="DN34" s="8"/>
      <c r="DO34" s="8"/>
      <c r="DP34" s="8"/>
      <c r="DQ34" s="8"/>
      <c r="DR34" s="8"/>
      <c r="DS34" s="8"/>
      <c r="DT34" s="8"/>
      <c r="DU34" s="8"/>
      <c r="DV34" s="8"/>
      <c r="DW34" s="8"/>
      <c r="DX34" s="8"/>
      <c r="DY34" s="8"/>
      <c r="DZ34" s="8"/>
      <c r="EA34" s="8"/>
      <c r="EB34" s="138">
        <v>7578.5680000000002</v>
      </c>
      <c r="EC34" s="138">
        <v>1439.9279200000001</v>
      </c>
      <c r="ED34" s="138">
        <v>9018.4959200000012</v>
      </c>
      <c r="EE34" s="150">
        <f t="shared" si="0"/>
        <v>9018.4959200000012</v>
      </c>
      <c r="EF34" s="151">
        <f t="shared" si="1"/>
        <v>9018.4959200000012</v>
      </c>
      <c r="EG34" s="151">
        <f t="shared" si="2"/>
        <v>9018.4959200000012</v>
      </c>
      <c r="EH34" s="151">
        <f t="shared" si="3"/>
        <v>9018.4959200000012</v>
      </c>
      <c r="EI34" s="152">
        <v>0</v>
      </c>
      <c r="EJ34" s="153">
        <f t="shared" si="4"/>
        <v>0</v>
      </c>
      <c r="EK34" s="154">
        <f t="shared" si="5"/>
        <v>9018.4959200000012</v>
      </c>
      <c r="EL34" s="154">
        <f t="shared" si="6"/>
        <v>9018</v>
      </c>
      <c r="EM34" s="154">
        <f t="shared" si="7"/>
        <v>9018</v>
      </c>
      <c r="EN34" s="154" t="str">
        <f t="shared" si="8"/>
        <v>MENOR VALOR</v>
      </c>
    </row>
    <row r="35" spans="1:144" s="5" customFormat="1" ht="38.25">
      <c r="A35" s="18">
        <v>10</v>
      </c>
      <c r="B35" s="17">
        <v>1196491381</v>
      </c>
      <c r="C35" s="13">
        <v>42293902</v>
      </c>
      <c r="D35" s="14" t="s">
        <v>63</v>
      </c>
      <c r="E35" s="15" t="s">
        <v>64</v>
      </c>
      <c r="F35" s="13" t="s">
        <v>12</v>
      </c>
      <c r="G35" s="6">
        <v>1</v>
      </c>
      <c r="H35" s="74">
        <v>0.19</v>
      </c>
      <c r="I35" s="7"/>
      <c r="J35" s="8"/>
      <c r="K35" s="8"/>
      <c r="L35" s="8"/>
      <c r="M35" s="8"/>
      <c r="N35" s="8"/>
      <c r="O35" s="8"/>
      <c r="P35" s="8"/>
      <c r="Q35" s="8"/>
      <c r="R35" s="8"/>
      <c r="S35" s="8"/>
      <c r="T35" s="83"/>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78"/>
      <c r="AZ35" s="78"/>
      <c r="BA35" s="78"/>
      <c r="BB35" s="78"/>
      <c r="BC35" s="78"/>
      <c r="BD35" s="78"/>
      <c r="BE35" s="78"/>
      <c r="BF35" s="78"/>
      <c r="BG35" s="78"/>
      <c r="BH35" s="78"/>
      <c r="BI35" s="78"/>
      <c r="BJ35" s="78"/>
      <c r="BK35" s="78"/>
      <c r="BL35" s="78"/>
      <c r="BM35" s="7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3"/>
      <c r="DD35" s="8"/>
      <c r="DE35" s="8"/>
      <c r="DF35" s="8"/>
      <c r="DG35" s="8"/>
      <c r="DH35" s="8"/>
      <c r="DI35" s="8"/>
      <c r="DJ35" s="8"/>
      <c r="DK35" s="8"/>
      <c r="DL35" s="8"/>
      <c r="DM35" s="8"/>
      <c r="DN35" s="8"/>
      <c r="DO35" s="8"/>
      <c r="DP35" s="8"/>
      <c r="DQ35" s="8"/>
      <c r="DR35" s="8"/>
      <c r="DS35" s="8"/>
      <c r="DT35" s="8"/>
      <c r="DU35" s="8"/>
      <c r="DV35" s="8"/>
      <c r="DW35" s="8"/>
      <c r="DX35" s="8"/>
      <c r="DY35" s="8"/>
      <c r="DZ35" s="8"/>
      <c r="EA35" s="8"/>
      <c r="EB35" s="138">
        <v>47366.323199999999</v>
      </c>
      <c r="EC35" s="138">
        <v>8999.6014080000004</v>
      </c>
      <c r="ED35" s="138">
        <v>56365.924608000001</v>
      </c>
      <c r="EE35" s="150">
        <f t="shared" si="0"/>
        <v>56365.924608000001</v>
      </c>
      <c r="EF35" s="151">
        <f t="shared" si="1"/>
        <v>56365.924608000001</v>
      </c>
      <c r="EG35" s="151">
        <f t="shared" si="2"/>
        <v>56365.924608000001</v>
      </c>
      <c r="EH35" s="151">
        <f t="shared" si="3"/>
        <v>56365.924608000001</v>
      </c>
      <c r="EI35" s="152">
        <v>0</v>
      </c>
      <c r="EJ35" s="153">
        <f t="shared" si="4"/>
        <v>0</v>
      </c>
      <c r="EK35" s="154">
        <f t="shared" si="5"/>
        <v>56365.924608000001</v>
      </c>
      <c r="EL35" s="154">
        <f t="shared" si="6"/>
        <v>56366</v>
      </c>
      <c r="EM35" s="154">
        <f t="shared" si="7"/>
        <v>56366</v>
      </c>
      <c r="EN35" s="154" t="str">
        <f t="shared" si="8"/>
        <v>MENOR VALOR</v>
      </c>
    </row>
    <row r="36" spans="1:144" s="5" customFormat="1" ht="12.75">
      <c r="A36" s="18"/>
      <c r="B36" s="18"/>
      <c r="C36" s="18"/>
      <c r="D36" s="18"/>
      <c r="E36" s="18"/>
      <c r="F36" s="18"/>
      <c r="G36" s="6"/>
      <c r="H36" s="74"/>
      <c r="I36" s="7"/>
      <c r="J36" s="8"/>
      <c r="K36" s="8"/>
      <c r="L36" s="8"/>
      <c r="M36" s="8"/>
      <c r="N36" s="8"/>
      <c r="O36" s="8"/>
      <c r="P36" s="8"/>
      <c r="Q36" s="8"/>
      <c r="R36" s="8"/>
      <c r="S36" s="8"/>
      <c r="T36" s="83"/>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78"/>
      <c r="AZ36" s="78"/>
      <c r="BA36" s="78"/>
      <c r="BB36" s="78"/>
      <c r="BC36" s="78"/>
      <c r="BD36" s="78"/>
      <c r="BE36" s="78"/>
      <c r="BF36" s="78"/>
      <c r="BG36" s="78"/>
      <c r="BH36" s="78"/>
      <c r="BI36" s="78"/>
      <c r="BJ36" s="78"/>
      <c r="BK36" s="78"/>
      <c r="BL36" s="78"/>
      <c r="BM36" s="7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3"/>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150"/>
      <c r="EF36" s="151"/>
      <c r="EG36" s="151"/>
      <c r="EH36" s="151"/>
      <c r="EI36" s="152"/>
      <c r="EJ36" s="153"/>
      <c r="EK36" s="154"/>
      <c r="EL36" s="154"/>
      <c r="EM36" s="154"/>
      <c r="EN36" s="154"/>
    </row>
    <row r="37" spans="1:144" s="5" customFormat="1" ht="15">
      <c r="A37" s="9" t="s">
        <v>65</v>
      </c>
      <c r="B37" s="161" t="s">
        <v>66</v>
      </c>
      <c r="C37" s="162"/>
      <c r="D37" s="162"/>
      <c r="E37" s="163"/>
      <c r="F37" s="10" t="s">
        <v>67</v>
      </c>
      <c r="G37" s="6"/>
      <c r="H37" s="74"/>
      <c r="I37" s="7"/>
      <c r="J37" s="8"/>
      <c r="K37" s="8"/>
      <c r="L37" s="8"/>
      <c r="M37" s="8"/>
      <c r="N37" s="8"/>
      <c r="O37" s="8"/>
      <c r="P37" s="8"/>
      <c r="Q37" s="8"/>
      <c r="R37" s="8"/>
      <c r="S37" s="8"/>
      <c r="T37" s="83"/>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78"/>
      <c r="AZ37" s="78"/>
      <c r="BA37" s="78"/>
      <c r="BB37" s="78"/>
      <c r="BC37" s="78"/>
      <c r="BD37" s="78"/>
      <c r="BE37" s="78"/>
      <c r="BF37" s="78"/>
      <c r="BG37" s="78"/>
      <c r="BH37" s="78"/>
      <c r="BI37" s="78"/>
      <c r="BJ37" s="78"/>
      <c r="BK37" s="78"/>
      <c r="BL37" s="78"/>
      <c r="BM37" s="7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3"/>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150"/>
      <c r="EF37" s="151"/>
      <c r="EG37" s="151"/>
      <c r="EH37" s="151"/>
      <c r="EI37" s="152"/>
      <c r="EJ37" s="153"/>
      <c r="EK37" s="154"/>
      <c r="EL37" s="154"/>
      <c r="EM37" s="154"/>
      <c r="EN37" s="154"/>
    </row>
    <row r="38" spans="1:144" s="5" customFormat="1" ht="12.75">
      <c r="A38" s="11" t="s">
        <v>16</v>
      </c>
      <c r="B38" s="11" t="s">
        <v>7</v>
      </c>
      <c r="C38" s="11" t="s">
        <v>8</v>
      </c>
      <c r="D38" s="11" t="s">
        <v>9</v>
      </c>
      <c r="E38" s="11" t="s">
        <v>17</v>
      </c>
      <c r="F38" s="11" t="s">
        <v>11</v>
      </c>
      <c r="G38" s="6"/>
      <c r="H38" s="7"/>
      <c r="I38" s="7"/>
      <c r="J38" s="8"/>
      <c r="K38" s="8"/>
      <c r="L38" s="8"/>
      <c r="M38" s="8"/>
      <c r="N38" s="8"/>
      <c r="O38" s="8"/>
      <c r="P38" s="8"/>
      <c r="Q38" s="8"/>
      <c r="R38" s="8"/>
      <c r="S38" s="8"/>
      <c r="T38" s="83"/>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78"/>
      <c r="AZ38" s="78"/>
      <c r="BA38" s="78"/>
      <c r="BB38" s="78"/>
      <c r="BC38" s="78"/>
      <c r="BD38" s="78"/>
      <c r="BE38" s="78"/>
      <c r="BF38" s="78"/>
      <c r="BG38" s="78"/>
      <c r="BH38" s="78"/>
      <c r="BI38" s="78"/>
      <c r="BJ38" s="78"/>
      <c r="BK38" s="78"/>
      <c r="BL38" s="78"/>
      <c r="BM38" s="7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3"/>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150"/>
      <c r="EF38" s="151"/>
      <c r="EG38" s="151"/>
      <c r="EH38" s="151"/>
      <c r="EI38" s="152"/>
      <c r="EJ38" s="153"/>
      <c r="EK38" s="154"/>
      <c r="EL38" s="154"/>
      <c r="EM38" s="154"/>
      <c r="EN38" s="154"/>
    </row>
    <row r="39" spans="1:144" s="5" customFormat="1" ht="63.75">
      <c r="A39" s="18">
        <v>1</v>
      </c>
      <c r="B39" s="18">
        <v>1186220007</v>
      </c>
      <c r="C39" s="12">
        <v>42142721</v>
      </c>
      <c r="D39" s="19" t="s">
        <v>68</v>
      </c>
      <c r="E39" s="20" t="s">
        <v>69</v>
      </c>
      <c r="F39" s="12" t="s">
        <v>12</v>
      </c>
      <c r="G39" s="6">
        <v>1</v>
      </c>
      <c r="H39" s="74">
        <v>0.19</v>
      </c>
      <c r="I39" s="7"/>
      <c r="J39" s="8"/>
      <c r="K39" s="8"/>
      <c r="L39" s="8"/>
      <c r="M39" s="8"/>
      <c r="N39" s="8"/>
      <c r="O39" s="8"/>
      <c r="P39" s="8"/>
      <c r="Q39" s="8"/>
      <c r="R39" s="8"/>
      <c r="S39" s="8"/>
      <c r="T39" s="83"/>
      <c r="U39" s="8"/>
      <c r="V39" s="8"/>
      <c r="W39" s="8"/>
      <c r="X39" s="8"/>
      <c r="Y39" s="8"/>
      <c r="Z39" s="8"/>
      <c r="AA39" s="8"/>
      <c r="AB39" s="8"/>
      <c r="AC39" s="8"/>
      <c r="AD39" s="8"/>
      <c r="AE39" s="8"/>
      <c r="AF39" s="8"/>
      <c r="AG39" s="8"/>
      <c r="AH39" s="8"/>
      <c r="AI39" s="8"/>
      <c r="AJ39" s="8"/>
      <c r="AK39" s="8"/>
      <c r="AL39" s="8"/>
      <c r="AM39" s="101">
        <v>2625000</v>
      </c>
      <c r="AN39" s="102">
        <v>498750</v>
      </c>
      <c r="AO39" s="102">
        <v>3123750</v>
      </c>
      <c r="AP39" s="8"/>
      <c r="AQ39" s="8"/>
      <c r="AR39" s="8"/>
      <c r="AS39" s="8"/>
      <c r="AT39" s="8"/>
      <c r="AU39" s="8"/>
      <c r="AV39" s="8"/>
      <c r="AW39" s="8"/>
      <c r="AX39" s="8"/>
      <c r="AY39" s="78"/>
      <c r="AZ39" s="78"/>
      <c r="BA39" s="78"/>
      <c r="BB39" s="78"/>
      <c r="BC39" s="78"/>
      <c r="BD39" s="78"/>
      <c r="BE39" s="78"/>
      <c r="BF39" s="78"/>
      <c r="BG39" s="78"/>
      <c r="BH39" s="78"/>
      <c r="BI39" s="78"/>
      <c r="BJ39" s="78"/>
      <c r="BK39" s="78">
        <v>3243000</v>
      </c>
      <c r="BL39" s="78">
        <v>616170</v>
      </c>
      <c r="BM39" s="78">
        <v>3859170</v>
      </c>
      <c r="BN39" s="8"/>
      <c r="BO39" s="8"/>
      <c r="BP39" s="8"/>
      <c r="BQ39" s="8"/>
      <c r="BR39" s="8"/>
      <c r="BS39" s="8"/>
      <c r="BT39" s="8"/>
      <c r="BU39" s="8"/>
      <c r="BV39" s="8"/>
      <c r="BW39" s="8"/>
      <c r="BX39" s="8"/>
      <c r="BY39" s="8"/>
      <c r="BZ39" s="8"/>
      <c r="CA39" s="8"/>
      <c r="CB39" s="8"/>
      <c r="CC39" s="78">
        <v>5600000</v>
      </c>
      <c r="CD39" s="78">
        <v>1064000</v>
      </c>
      <c r="CE39" s="78">
        <v>6664000</v>
      </c>
      <c r="CF39" s="8"/>
      <c r="CG39" s="8"/>
      <c r="CH39" s="8"/>
      <c r="CI39" s="8"/>
      <c r="CJ39" s="8"/>
      <c r="CK39" s="8"/>
      <c r="CL39" s="8"/>
      <c r="CM39" s="8"/>
      <c r="CN39" s="8"/>
      <c r="CO39" s="8"/>
      <c r="CP39" s="8"/>
      <c r="CQ39" s="8"/>
      <c r="CR39" s="8"/>
      <c r="CS39" s="8"/>
      <c r="CT39" s="8"/>
      <c r="CU39" s="8"/>
      <c r="CV39" s="8"/>
      <c r="CW39" s="8"/>
      <c r="CX39" s="8"/>
      <c r="CY39" s="8"/>
      <c r="CZ39" s="8"/>
      <c r="DA39" s="8"/>
      <c r="DB39" s="8"/>
      <c r="DC39" s="83"/>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150">
        <f t="shared" si="0"/>
        <v>3123750</v>
      </c>
      <c r="EF39" s="151">
        <f t="shared" si="1"/>
        <v>3859170</v>
      </c>
      <c r="EG39" s="151">
        <f t="shared" si="2"/>
        <v>4548973.333333333</v>
      </c>
      <c r="EH39" s="151">
        <f t="shared" si="3"/>
        <v>4314876.691825687</v>
      </c>
      <c r="EI39" s="152">
        <f t="shared" si="11"/>
        <v>1868211.4426994959</v>
      </c>
      <c r="EJ39" s="153">
        <f t="shared" si="4"/>
        <v>0.41068858966700827</v>
      </c>
      <c r="EK39" s="154">
        <f t="shared" si="5"/>
        <v>3123750</v>
      </c>
      <c r="EL39" s="154">
        <f t="shared" si="6"/>
        <v>3123750</v>
      </c>
      <c r="EM39" s="154">
        <f t="shared" si="7"/>
        <v>3123750</v>
      </c>
      <c r="EN39" s="154" t="str">
        <f t="shared" si="8"/>
        <v>MENOR VALOR</v>
      </c>
    </row>
    <row r="40" spans="1:144" s="5" customFormat="1" ht="51">
      <c r="A40" s="18">
        <v>2</v>
      </c>
      <c r="B40" s="18">
        <v>1186220317</v>
      </c>
      <c r="C40" s="12">
        <v>42142721</v>
      </c>
      <c r="D40" s="19" t="s">
        <v>70</v>
      </c>
      <c r="E40" s="20" t="s">
        <v>71</v>
      </c>
      <c r="F40" s="12" t="s">
        <v>12</v>
      </c>
      <c r="G40" s="6">
        <v>1</v>
      </c>
      <c r="H40" s="74">
        <v>0.19</v>
      </c>
      <c r="I40" s="7"/>
      <c r="J40" s="8"/>
      <c r="K40" s="8"/>
      <c r="L40" s="8"/>
      <c r="M40" s="8"/>
      <c r="N40" s="8"/>
      <c r="O40" s="8"/>
      <c r="P40" s="8"/>
      <c r="Q40" s="8"/>
      <c r="R40" s="8"/>
      <c r="S40" s="8"/>
      <c r="T40" s="83"/>
      <c r="U40" s="8"/>
      <c r="V40" s="8"/>
      <c r="W40" s="8"/>
      <c r="X40" s="8"/>
      <c r="Y40" s="8"/>
      <c r="Z40" s="8"/>
      <c r="AA40" s="8"/>
      <c r="AB40" s="8"/>
      <c r="AC40" s="8"/>
      <c r="AD40" s="8"/>
      <c r="AE40" s="8"/>
      <c r="AF40" s="8"/>
      <c r="AG40" s="8"/>
      <c r="AH40" s="8"/>
      <c r="AI40" s="8"/>
      <c r="AJ40" s="8"/>
      <c r="AK40" s="8"/>
      <c r="AL40" s="8"/>
      <c r="AM40" s="101">
        <v>2625000</v>
      </c>
      <c r="AN40" s="102">
        <v>498750</v>
      </c>
      <c r="AO40" s="102">
        <v>3123750</v>
      </c>
      <c r="AP40" s="8"/>
      <c r="AQ40" s="8"/>
      <c r="AR40" s="8"/>
      <c r="AS40" s="8"/>
      <c r="AT40" s="8"/>
      <c r="AU40" s="8"/>
      <c r="AV40" s="8"/>
      <c r="AW40" s="8"/>
      <c r="AX40" s="8"/>
      <c r="AY40" s="78"/>
      <c r="AZ40" s="78"/>
      <c r="BA40" s="78"/>
      <c r="BB40" s="78"/>
      <c r="BC40" s="78"/>
      <c r="BD40" s="78"/>
      <c r="BE40" s="78"/>
      <c r="BF40" s="78"/>
      <c r="BG40" s="78"/>
      <c r="BH40" s="78"/>
      <c r="BI40" s="78"/>
      <c r="BJ40" s="78"/>
      <c r="BK40" s="78">
        <v>3243000</v>
      </c>
      <c r="BL40" s="78">
        <v>616170</v>
      </c>
      <c r="BM40" s="78">
        <v>3859170</v>
      </c>
      <c r="BN40" s="8"/>
      <c r="BO40" s="8"/>
      <c r="BP40" s="8"/>
      <c r="BQ40" s="8"/>
      <c r="BR40" s="8"/>
      <c r="BS40" s="8"/>
      <c r="BT40" s="8"/>
      <c r="BU40" s="8"/>
      <c r="BV40" s="8"/>
      <c r="BW40" s="8"/>
      <c r="BX40" s="8"/>
      <c r="BY40" s="8"/>
      <c r="BZ40" s="8"/>
      <c r="CA40" s="8"/>
      <c r="CB40" s="8"/>
      <c r="CC40" s="78">
        <v>5600000</v>
      </c>
      <c r="CD40" s="78">
        <v>1064000</v>
      </c>
      <c r="CE40" s="78">
        <v>6664000</v>
      </c>
      <c r="CF40" s="8"/>
      <c r="CG40" s="8"/>
      <c r="CH40" s="8"/>
      <c r="CI40" s="8"/>
      <c r="CJ40" s="8"/>
      <c r="CK40" s="8"/>
      <c r="CL40" s="8"/>
      <c r="CM40" s="8"/>
      <c r="CN40" s="8"/>
      <c r="CO40" s="8"/>
      <c r="CP40" s="8"/>
      <c r="CQ40" s="8"/>
      <c r="CR40" s="8"/>
      <c r="CS40" s="8"/>
      <c r="CT40" s="8"/>
      <c r="CU40" s="8"/>
      <c r="CV40" s="8"/>
      <c r="CW40" s="8"/>
      <c r="CX40" s="8"/>
      <c r="CY40" s="8"/>
      <c r="CZ40" s="8"/>
      <c r="DA40" s="8"/>
      <c r="DB40" s="8"/>
      <c r="DC40" s="83"/>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150">
        <f t="shared" si="0"/>
        <v>3123750</v>
      </c>
      <c r="EF40" s="151">
        <f t="shared" si="1"/>
        <v>3859170</v>
      </c>
      <c r="EG40" s="151">
        <f t="shared" si="2"/>
        <v>4548973.333333333</v>
      </c>
      <c r="EH40" s="151">
        <f t="shared" si="3"/>
        <v>4314876.691825687</v>
      </c>
      <c r="EI40" s="152">
        <f t="shared" si="11"/>
        <v>1868211.4426994959</v>
      </c>
      <c r="EJ40" s="153">
        <f t="shared" si="4"/>
        <v>0.41068858966700827</v>
      </c>
      <c r="EK40" s="154">
        <f t="shared" si="5"/>
        <v>3123750</v>
      </c>
      <c r="EL40" s="154">
        <f t="shared" si="6"/>
        <v>3123750</v>
      </c>
      <c r="EM40" s="154">
        <f t="shared" si="7"/>
        <v>3123750</v>
      </c>
      <c r="EN40" s="154" t="str">
        <f t="shared" si="8"/>
        <v>MENOR VALOR</v>
      </c>
    </row>
    <row r="41" spans="1:144" s="5" customFormat="1" ht="51">
      <c r="A41" s="18">
        <v>3</v>
      </c>
      <c r="B41" s="18">
        <v>1186220318</v>
      </c>
      <c r="C41" s="12">
        <v>42142721</v>
      </c>
      <c r="D41" s="19" t="s">
        <v>72</v>
      </c>
      <c r="E41" s="20" t="s">
        <v>73</v>
      </c>
      <c r="F41" s="12" t="s">
        <v>12</v>
      </c>
      <c r="G41" s="6">
        <v>1</v>
      </c>
      <c r="H41" s="74">
        <v>0.19</v>
      </c>
      <c r="I41" s="7"/>
      <c r="J41" s="8"/>
      <c r="K41" s="8"/>
      <c r="L41" s="8"/>
      <c r="M41" s="8"/>
      <c r="N41" s="8"/>
      <c r="O41" s="8"/>
      <c r="P41" s="8"/>
      <c r="Q41" s="8"/>
      <c r="R41" s="8"/>
      <c r="S41" s="8"/>
      <c r="T41" s="83"/>
      <c r="U41" s="8"/>
      <c r="V41" s="8"/>
      <c r="W41" s="8"/>
      <c r="X41" s="8"/>
      <c r="Y41" s="8"/>
      <c r="Z41" s="8"/>
      <c r="AA41" s="8"/>
      <c r="AB41" s="8"/>
      <c r="AC41" s="8"/>
      <c r="AD41" s="8"/>
      <c r="AE41" s="8"/>
      <c r="AF41" s="8"/>
      <c r="AG41" s="8"/>
      <c r="AH41" s="8"/>
      <c r="AI41" s="8"/>
      <c r="AJ41" s="8"/>
      <c r="AK41" s="8"/>
      <c r="AL41" s="8"/>
      <c r="AM41" s="101">
        <v>2625000</v>
      </c>
      <c r="AN41" s="102">
        <v>498750</v>
      </c>
      <c r="AO41" s="102">
        <v>3123750</v>
      </c>
      <c r="AP41" s="8"/>
      <c r="AQ41" s="8"/>
      <c r="AR41" s="8"/>
      <c r="AS41" s="8"/>
      <c r="AT41" s="8"/>
      <c r="AU41" s="8"/>
      <c r="AV41" s="8"/>
      <c r="AW41" s="8"/>
      <c r="AX41" s="8"/>
      <c r="AY41" s="78"/>
      <c r="AZ41" s="78"/>
      <c r="BA41" s="78"/>
      <c r="BB41" s="78"/>
      <c r="BC41" s="78"/>
      <c r="BD41" s="78"/>
      <c r="BE41" s="78"/>
      <c r="BF41" s="78"/>
      <c r="BG41" s="78"/>
      <c r="BH41" s="78"/>
      <c r="BI41" s="78"/>
      <c r="BJ41" s="78"/>
      <c r="BK41" s="78">
        <v>3853000</v>
      </c>
      <c r="BL41" s="78">
        <v>732070</v>
      </c>
      <c r="BM41" s="78">
        <v>4585070</v>
      </c>
      <c r="BN41" s="8"/>
      <c r="BO41" s="8"/>
      <c r="BP41" s="8"/>
      <c r="BQ41" s="8"/>
      <c r="BR41" s="8"/>
      <c r="BS41" s="8"/>
      <c r="BT41" s="8"/>
      <c r="BU41" s="8"/>
      <c r="BV41" s="8"/>
      <c r="BW41" s="8"/>
      <c r="BX41" s="8"/>
      <c r="BY41" s="8"/>
      <c r="BZ41" s="8"/>
      <c r="CA41" s="8"/>
      <c r="CB41" s="8"/>
      <c r="CC41" s="78">
        <v>5600000</v>
      </c>
      <c r="CD41" s="78">
        <v>1064000</v>
      </c>
      <c r="CE41" s="78">
        <v>6664000</v>
      </c>
      <c r="CF41" s="8"/>
      <c r="CG41" s="8"/>
      <c r="CH41" s="8"/>
      <c r="CI41" s="8"/>
      <c r="CJ41" s="8"/>
      <c r="CK41" s="8"/>
      <c r="CL41" s="8"/>
      <c r="CM41" s="8"/>
      <c r="CN41" s="8"/>
      <c r="CO41" s="8"/>
      <c r="CP41" s="8"/>
      <c r="CQ41" s="8"/>
      <c r="CR41" s="8"/>
      <c r="CS41" s="8"/>
      <c r="CT41" s="8"/>
      <c r="CU41" s="8"/>
      <c r="CV41" s="8"/>
      <c r="CW41" s="8"/>
      <c r="CX41" s="8"/>
      <c r="CY41" s="8"/>
      <c r="CZ41" s="8"/>
      <c r="DA41" s="8"/>
      <c r="DB41" s="8"/>
      <c r="DC41" s="83"/>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150">
        <f t="shared" si="0"/>
        <v>3123750</v>
      </c>
      <c r="EF41" s="151">
        <f t="shared" si="1"/>
        <v>4585070</v>
      </c>
      <c r="EG41" s="151">
        <f t="shared" si="2"/>
        <v>4790940</v>
      </c>
      <c r="EH41" s="151">
        <f t="shared" si="3"/>
        <v>4570030.2627631109</v>
      </c>
      <c r="EI41" s="152">
        <f t="shared" si="11"/>
        <v>1779081.0432074196</v>
      </c>
      <c r="EJ41" s="153">
        <f t="shared" si="4"/>
        <v>0.37134279352432292</v>
      </c>
      <c r="EK41" s="154">
        <f t="shared" si="5"/>
        <v>3123750</v>
      </c>
      <c r="EL41" s="154">
        <f t="shared" si="6"/>
        <v>3123750</v>
      </c>
      <c r="EM41" s="154">
        <f t="shared" si="7"/>
        <v>3123750</v>
      </c>
      <c r="EN41" s="154" t="str">
        <f t="shared" si="8"/>
        <v>MENOR VALOR</v>
      </c>
    </row>
    <row r="42" spans="1:144" s="5" customFormat="1" ht="51">
      <c r="A42" s="21">
        <v>4</v>
      </c>
      <c r="B42" s="21">
        <v>1186220319</v>
      </c>
      <c r="C42" s="22">
        <v>42142721</v>
      </c>
      <c r="D42" s="19" t="s">
        <v>74</v>
      </c>
      <c r="E42" s="24" t="s">
        <v>75</v>
      </c>
      <c r="F42" s="22" t="s">
        <v>12</v>
      </c>
      <c r="G42" s="6">
        <v>1</v>
      </c>
      <c r="H42" s="74">
        <v>0.19</v>
      </c>
      <c r="I42" s="7"/>
      <c r="J42" s="8"/>
      <c r="K42" s="8"/>
      <c r="L42" s="8"/>
      <c r="M42" s="8"/>
      <c r="N42" s="8"/>
      <c r="O42" s="8"/>
      <c r="P42" s="8"/>
      <c r="Q42" s="8"/>
      <c r="R42" s="8"/>
      <c r="S42" s="8"/>
      <c r="T42" s="83"/>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78"/>
      <c r="AZ42" s="78"/>
      <c r="BA42" s="78"/>
      <c r="BB42" s="78"/>
      <c r="BC42" s="78"/>
      <c r="BD42" s="78"/>
      <c r="BE42" s="78"/>
      <c r="BF42" s="78"/>
      <c r="BG42" s="78"/>
      <c r="BH42" s="78"/>
      <c r="BI42" s="78"/>
      <c r="BJ42" s="78"/>
      <c r="BK42" s="78"/>
      <c r="BL42" s="78"/>
      <c r="BM42" s="7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3"/>
      <c r="DD42" s="8"/>
      <c r="DE42" s="8"/>
      <c r="DF42" s="8"/>
      <c r="DG42" s="8"/>
      <c r="DH42" s="8"/>
      <c r="DI42" s="8"/>
      <c r="DJ42" s="8"/>
      <c r="DK42" s="8"/>
      <c r="DL42" s="8"/>
      <c r="DM42" s="8"/>
      <c r="DN42" s="8"/>
      <c r="DO42" s="8"/>
      <c r="DP42" s="8"/>
      <c r="DQ42" s="8"/>
      <c r="DR42" s="8"/>
      <c r="DS42" s="8"/>
      <c r="DT42" s="8"/>
      <c r="DU42" s="8"/>
      <c r="DV42" s="8"/>
      <c r="DW42" s="8"/>
      <c r="DX42" s="8"/>
      <c r="DY42" s="8"/>
      <c r="DZ42" s="8"/>
      <c r="EA42" s="8"/>
      <c r="EB42" s="139">
        <v>9390823.8080000002</v>
      </c>
      <c r="EC42" s="139">
        <v>1784256.52352</v>
      </c>
      <c r="ED42" s="139">
        <v>11175080.33152</v>
      </c>
      <c r="EE42" s="150">
        <f t="shared" si="0"/>
        <v>11175080.33152</v>
      </c>
      <c r="EF42" s="151">
        <f t="shared" si="1"/>
        <v>11175080.33152</v>
      </c>
      <c r="EG42" s="151">
        <f t="shared" si="2"/>
        <v>11175080.33152</v>
      </c>
      <c r="EH42" s="151">
        <f t="shared" si="3"/>
        <v>11175080.33152</v>
      </c>
      <c r="EI42" s="152">
        <v>0</v>
      </c>
      <c r="EJ42" s="153">
        <f t="shared" si="4"/>
        <v>0</v>
      </c>
      <c r="EK42" s="154">
        <f t="shared" si="5"/>
        <v>11175080.33152</v>
      </c>
      <c r="EL42" s="154">
        <f t="shared" si="6"/>
        <v>11175080</v>
      </c>
      <c r="EM42" s="154">
        <f t="shared" si="7"/>
        <v>11175080</v>
      </c>
      <c r="EN42" s="154" t="str">
        <f t="shared" si="8"/>
        <v>MENOR VALOR</v>
      </c>
    </row>
    <row r="43" spans="1:144" s="5" customFormat="1" ht="51">
      <c r="A43" s="21">
        <v>5</v>
      </c>
      <c r="B43" s="22">
        <v>1196490106</v>
      </c>
      <c r="C43" s="22">
        <v>42142721</v>
      </c>
      <c r="D43" s="23" t="s">
        <v>76</v>
      </c>
      <c r="E43" s="24" t="s">
        <v>75</v>
      </c>
      <c r="F43" s="22" t="s">
        <v>12</v>
      </c>
      <c r="G43" s="6">
        <v>1</v>
      </c>
      <c r="H43" s="74">
        <v>0.19</v>
      </c>
      <c r="I43" s="7"/>
      <c r="J43" s="8"/>
      <c r="K43" s="8"/>
      <c r="L43" s="8"/>
      <c r="M43" s="8"/>
      <c r="N43" s="8"/>
      <c r="O43" s="8"/>
      <c r="P43" s="8"/>
      <c r="Q43" s="8"/>
      <c r="R43" s="8"/>
      <c r="S43" s="8"/>
      <c r="T43" s="83"/>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78"/>
      <c r="AZ43" s="78"/>
      <c r="BA43" s="78"/>
      <c r="BB43" s="78"/>
      <c r="BC43" s="78"/>
      <c r="BD43" s="78"/>
      <c r="BE43" s="78"/>
      <c r="BF43" s="78"/>
      <c r="BG43" s="78"/>
      <c r="BH43" s="78"/>
      <c r="BI43" s="78"/>
      <c r="BJ43" s="78"/>
      <c r="BK43" s="78">
        <v>5138000</v>
      </c>
      <c r="BL43" s="78">
        <v>976220</v>
      </c>
      <c r="BM43" s="78">
        <v>6114220</v>
      </c>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3"/>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150">
        <f t="shared" si="0"/>
        <v>6114220</v>
      </c>
      <c r="EF43" s="151">
        <f t="shared" si="1"/>
        <v>6114220</v>
      </c>
      <c r="EG43" s="151">
        <f t="shared" si="2"/>
        <v>6114220</v>
      </c>
      <c r="EH43" s="151">
        <f t="shared" si="3"/>
        <v>6114220</v>
      </c>
      <c r="EI43" s="152">
        <v>0</v>
      </c>
      <c r="EJ43" s="153">
        <f t="shared" si="4"/>
        <v>0</v>
      </c>
      <c r="EK43" s="154">
        <f t="shared" si="5"/>
        <v>6114220</v>
      </c>
      <c r="EL43" s="154">
        <f t="shared" si="6"/>
        <v>6114220</v>
      </c>
      <c r="EM43" s="154">
        <f t="shared" si="7"/>
        <v>6114220</v>
      </c>
      <c r="EN43" s="154" t="str">
        <f t="shared" si="8"/>
        <v>MENOR VALOR</v>
      </c>
    </row>
    <row r="44" spans="1:144" s="5" customFormat="1" ht="12.75">
      <c r="A44" s="52"/>
      <c r="B44" s="18"/>
      <c r="C44" s="18"/>
      <c r="D44" s="18"/>
      <c r="E44" s="53"/>
      <c r="F44" s="18"/>
      <c r="G44" s="6"/>
      <c r="H44" s="7"/>
      <c r="I44" s="7"/>
      <c r="J44" s="8"/>
      <c r="K44" s="8"/>
      <c r="L44" s="8"/>
      <c r="M44" s="8"/>
      <c r="N44" s="8"/>
      <c r="O44" s="8"/>
      <c r="P44" s="8"/>
      <c r="Q44" s="8"/>
      <c r="R44" s="8"/>
      <c r="S44" s="8"/>
      <c r="T44" s="83"/>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78"/>
      <c r="AZ44" s="78"/>
      <c r="BA44" s="78"/>
      <c r="BB44" s="78"/>
      <c r="BC44" s="78"/>
      <c r="BD44" s="78"/>
      <c r="BE44" s="78"/>
      <c r="BF44" s="78"/>
      <c r="BG44" s="78"/>
      <c r="BH44" s="78"/>
      <c r="BI44" s="78"/>
      <c r="BJ44" s="78"/>
      <c r="BK44" s="78"/>
      <c r="BL44" s="78"/>
      <c r="BM44" s="7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3"/>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150"/>
      <c r="EF44" s="151"/>
      <c r="EG44" s="151"/>
      <c r="EH44" s="151"/>
      <c r="EI44" s="152"/>
      <c r="EJ44" s="153"/>
      <c r="EK44" s="154"/>
      <c r="EL44" s="154"/>
      <c r="EM44" s="154"/>
      <c r="EN44" s="154"/>
    </row>
    <row r="45" spans="1:144" s="5" customFormat="1" ht="15" customHeight="1">
      <c r="A45" s="9" t="s">
        <v>77</v>
      </c>
      <c r="B45" s="164" t="s">
        <v>78</v>
      </c>
      <c r="C45" s="162"/>
      <c r="D45" s="162"/>
      <c r="E45" s="163"/>
      <c r="F45" s="10" t="s">
        <v>67</v>
      </c>
      <c r="G45" s="6"/>
      <c r="H45" s="7"/>
      <c r="I45" s="7"/>
      <c r="J45" s="8"/>
      <c r="K45" s="8"/>
      <c r="L45" s="8"/>
      <c r="M45" s="8"/>
      <c r="N45" s="8"/>
      <c r="O45" s="8"/>
      <c r="P45" s="8"/>
      <c r="Q45" s="8"/>
      <c r="R45" s="8"/>
      <c r="S45" s="8"/>
      <c r="T45" s="83"/>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78"/>
      <c r="AZ45" s="78"/>
      <c r="BA45" s="78"/>
      <c r="BB45" s="78"/>
      <c r="BC45" s="78"/>
      <c r="BD45" s="78"/>
      <c r="BE45" s="78"/>
      <c r="BF45" s="78"/>
      <c r="BG45" s="78"/>
      <c r="BH45" s="78"/>
      <c r="BI45" s="78"/>
      <c r="BJ45" s="78"/>
      <c r="BK45" s="78"/>
      <c r="BL45" s="78"/>
      <c r="BM45" s="7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3"/>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150"/>
      <c r="EF45" s="151"/>
      <c r="EG45" s="151"/>
      <c r="EH45" s="151"/>
      <c r="EI45" s="152"/>
      <c r="EJ45" s="153"/>
      <c r="EK45" s="154"/>
      <c r="EL45" s="154"/>
      <c r="EM45" s="154"/>
      <c r="EN45" s="154"/>
    </row>
    <row r="46" spans="1:144" s="5" customFormat="1" ht="12.75">
      <c r="A46" s="11" t="s">
        <v>16</v>
      </c>
      <c r="B46" s="11" t="s">
        <v>7</v>
      </c>
      <c r="C46" s="11" t="s">
        <v>8</v>
      </c>
      <c r="D46" s="11" t="s">
        <v>9</v>
      </c>
      <c r="E46" s="11" t="s">
        <v>17</v>
      </c>
      <c r="F46" s="11" t="s">
        <v>11</v>
      </c>
      <c r="G46" s="6"/>
      <c r="H46" s="7"/>
      <c r="I46" s="7"/>
      <c r="J46" s="8"/>
      <c r="K46" s="8"/>
      <c r="L46" s="8"/>
      <c r="M46" s="8"/>
      <c r="N46" s="8"/>
      <c r="O46" s="8"/>
      <c r="P46" s="8"/>
      <c r="Q46" s="8"/>
      <c r="R46" s="8"/>
      <c r="S46" s="8"/>
      <c r="T46" s="83"/>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78"/>
      <c r="AZ46" s="78"/>
      <c r="BA46" s="78"/>
      <c r="BB46" s="78"/>
      <c r="BC46" s="78"/>
      <c r="BD46" s="78"/>
      <c r="BE46" s="78"/>
      <c r="BF46" s="78"/>
      <c r="BG46" s="78"/>
      <c r="BH46" s="78"/>
      <c r="BI46" s="78"/>
      <c r="BJ46" s="78"/>
      <c r="BK46" s="78"/>
      <c r="BL46" s="78"/>
      <c r="BM46" s="7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3"/>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150"/>
      <c r="EF46" s="151"/>
      <c r="EG46" s="151"/>
      <c r="EH46" s="151"/>
      <c r="EI46" s="152"/>
      <c r="EJ46" s="153"/>
      <c r="EK46" s="154"/>
      <c r="EL46" s="154"/>
      <c r="EM46" s="154"/>
      <c r="EN46" s="154"/>
    </row>
    <row r="47" spans="1:144" s="5" customFormat="1" ht="25.5">
      <c r="A47" s="18">
        <v>1</v>
      </c>
      <c r="B47" s="17">
        <v>1196491207</v>
      </c>
      <c r="C47" s="13">
        <v>42295516</v>
      </c>
      <c r="D47" s="14" t="s">
        <v>79</v>
      </c>
      <c r="E47" s="15" t="s">
        <v>80</v>
      </c>
      <c r="F47" s="13" t="s">
        <v>81</v>
      </c>
      <c r="G47" s="6">
        <v>1</v>
      </c>
      <c r="H47" s="74">
        <v>0</v>
      </c>
      <c r="I47" s="7"/>
      <c r="J47" s="8"/>
      <c r="K47" s="8"/>
      <c r="L47" s="8"/>
      <c r="M47" s="8"/>
      <c r="N47" s="8"/>
      <c r="O47" s="8"/>
      <c r="P47" s="8"/>
      <c r="Q47" s="8"/>
      <c r="R47" s="8"/>
      <c r="S47" s="8"/>
      <c r="T47" s="83"/>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78"/>
      <c r="AZ47" s="78"/>
      <c r="BA47" s="78"/>
      <c r="BB47" s="78"/>
      <c r="BC47" s="78"/>
      <c r="BD47" s="78"/>
      <c r="BE47" s="78"/>
      <c r="BF47" s="78"/>
      <c r="BG47" s="78"/>
      <c r="BH47" s="78"/>
      <c r="BI47" s="78"/>
      <c r="BJ47" s="78"/>
      <c r="BK47" s="78">
        <v>1243000</v>
      </c>
      <c r="BL47" s="78">
        <v>0</v>
      </c>
      <c r="BM47" s="78">
        <v>1243000</v>
      </c>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3"/>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150">
        <f t="shared" si="0"/>
        <v>1243000</v>
      </c>
      <c r="EF47" s="151">
        <f t="shared" si="1"/>
        <v>1243000</v>
      </c>
      <c r="EG47" s="151">
        <f t="shared" si="2"/>
        <v>1243000</v>
      </c>
      <c r="EH47" s="151">
        <f t="shared" si="3"/>
        <v>1243000</v>
      </c>
      <c r="EI47" s="152">
        <v>0</v>
      </c>
      <c r="EJ47" s="153">
        <f t="shared" si="4"/>
        <v>0</v>
      </c>
      <c r="EK47" s="154">
        <f t="shared" si="5"/>
        <v>1243000</v>
      </c>
      <c r="EL47" s="154">
        <f t="shared" si="6"/>
        <v>1243000</v>
      </c>
      <c r="EM47" s="154">
        <f t="shared" si="7"/>
        <v>1243000</v>
      </c>
      <c r="EN47" s="154" t="str">
        <f t="shared" si="8"/>
        <v>MENOR VALOR</v>
      </c>
    </row>
    <row r="48" spans="1:144" s="5" customFormat="1" ht="15" customHeight="1">
      <c r="A48" s="18">
        <v>2</v>
      </c>
      <c r="B48" s="17">
        <v>1196491336</v>
      </c>
      <c r="C48" s="13">
        <v>42295516</v>
      </c>
      <c r="D48" s="14" t="s">
        <v>82</v>
      </c>
      <c r="E48" s="15" t="s">
        <v>83</v>
      </c>
      <c r="F48" s="13" t="s">
        <v>81</v>
      </c>
      <c r="G48" s="6">
        <v>1</v>
      </c>
      <c r="H48" s="74">
        <v>0</v>
      </c>
      <c r="I48" s="7"/>
      <c r="J48" s="8"/>
      <c r="K48" s="8"/>
      <c r="L48" s="8"/>
      <c r="M48" s="8"/>
      <c r="N48" s="8"/>
      <c r="O48" s="8"/>
      <c r="P48" s="8"/>
      <c r="Q48" s="8"/>
      <c r="R48" s="8"/>
      <c r="S48" s="8"/>
      <c r="T48" s="83"/>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78"/>
      <c r="AZ48" s="78"/>
      <c r="BA48" s="78"/>
      <c r="BB48" s="78"/>
      <c r="BC48" s="78"/>
      <c r="BD48" s="78"/>
      <c r="BE48" s="78"/>
      <c r="BF48" s="78"/>
      <c r="BG48" s="78"/>
      <c r="BH48" s="78"/>
      <c r="BI48" s="78"/>
      <c r="BJ48" s="78"/>
      <c r="BK48" s="78">
        <v>1243000</v>
      </c>
      <c r="BL48" s="78">
        <v>0</v>
      </c>
      <c r="BM48" s="78">
        <v>1243000</v>
      </c>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3"/>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150">
        <f t="shared" si="0"/>
        <v>1243000</v>
      </c>
      <c r="EF48" s="151">
        <f t="shared" si="1"/>
        <v>1243000</v>
      </c>
      <c r="EG48" s="151">
        <f t="shared" si="2"/>
        <v>1243000</v>
      </c>
      <c r="EH48" s="151">
        <f t="shared" si="3"/>
        <v>1243000</v>
      </c>
      <c r="EI48" s="152">
        <v>0</v>
      </c>
      <c r="EJ48" s="153">
        <f t="shared" si="4"/>
        <v>0</v>
      </c>
      <c r="EK48" s="154">
        <f t="shared" si="5"/>
        <v>1243000</v>
      </c>
      <c r="EL48" s="154">
        <f t="shared" si="6"/>
        <v>1243000</v>
      </c>
      <c r="EM48" s="154">
        <f t="shared" si="7"/>
        <v>1243000</v>
      </c>
      <c r="EN48" s="154" t="str">
        <f t="shared" si="8"/>
        <v>MENOR VALOR</v>
      </c>
    </row>
    <row r="49" spans="1:144" s="5" customFormat="1" ht="25.5">
      <c r="A49" s="18">
        <v>3</v>
      </c>
      <c r="B49" s="17">
        <v>1196491337</v>
      </c>
      <c r="C49" s="13">
        <v>42295516</v>
      </c>
      <c r="D49" s="14" t="s">
        <v>84</v>
      </c>
      <c r="E49" s="15" t="s">
        <v>85</v>
      </c>
      <c r="F49" s="13" t="s">
        <v>81</v>
      </c>
      <c r="G49" s="6">
        <v>1</v>
      </c>
      <c r="H49" s="74">
        <v>0</v>
      </c>
      <c r="I49" s="7"/>
      <c r="J49" s="8"/>
      <c r="K49" s="8"/>
      <c r="L49" s="8"/>
      <c r="M49" s="8"/>
      <c r="N49" s="8"/>
      <c r="O49" s="8"/>
      <c r="P49" s="8"/>
      <c r="Q49" s="8"/>
      <c r="R49" s="8"/>
      <c r="S49" s="8"/>
      <c r="T49" s="83"/>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78"/>
      <c r="AZ49" s="78"/>
      <c r="BA49" s="78"/>
      <c r="BB49" s="78"/>
      <c r="BC49" s="78"/>
      <c r="BD49" s="78"/>
      <c r="BE49" s="78"/>
      <c r="BF49" s="78"/>
      <c r="BG49" s="78"/>
      <c r="BH49" s="78"/>
      <c r="BI49" s="78"/>
      <c r="BJ49" s="78"/>
      <c r="BK49" s="78">
        <v>1243000</v>
      </c>
      <c r="BL49" s="78">
        <v>0</v>
      </c>
      <c r="BM49" s="78">
        <v>1243000</v>
      </c>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3"/>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150">
        <f t="shared" si="0"/>
        <v>1243000</v>
      </c>
      <c r="EF49" s="151">
        <f t="shared" si="1"/>
        <v>1243000</v>
      </c>
      <c r="EG49" s="151">
        <f t="shared" si="2"/>
        <v>1243000</v>
      </c>
      <c r="EH49" s="151">
        <f t="shared" si="3"/>
        <v>1243000</v>
      </c>
      <c r="EI49" s="152">
        <v>0</v>
      </c>
      <c r="EJ49" s="153">
        <f t="shared" si="4"/>
        <v>0</v>
      </c>
      <c r="EK49" s="154">
        <f t="shared" si="5"/>
        <v>1243000</v>
      </c>
      <c r="EL49" s="154">
        <f t="shared" si="6"/>
        <v>1243000</v>
      </c>
      <c r="EM49" s="154">
        <f t="shared" si="7"/>
        <v>1243000</v>
      </c>
      <c r="EN49" s="154" t="str">
        <f t="shared" si="8"/>
        <v>MENOR VALOR</v>
      </c>
    </row>
    <row r="50" spans="1:144" s="5" customFormat="1" ht="12.75">
      <c r="A50" s="18"/>
      <c r="B50" s="17"/>
      <c r="C50" s="13"/>
      <c r="D50" s="14"/>
      <c r="E50" s="15"/>
      <c r="F50" s="13"/>
      <c r="G50" s="6"/>
      <c r="H50" s="7"/>
      <c r="I50" s="7"/>
      <c r="J50" s="8"/>
      <c r="K50" s="8"/>
      <c r="L50" s="8"/>
      <c r="M50" s="8"/>
      <c r="N50" s="8"/>
      <c r="O50" s="8"/>
      <c r="P50" s="8"/>
      <c r="Q50" s="8"/>
      <c r="R50" s="8"/>
      <c r="S50" s="8"/>
      <c r="T50" s="83"/>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78"/>
      <c r="AZ50" s="78"/>
      <c r="BA50" s="78"/>
      <c r="BB50" s="78"/>
      <c r="BC50" s="78"/>
      <c r="BD50" s="78"/>
      <c r="BE50" s="78"/>
      <c r="BF50" s="78"/>
      <c r="BG50" s="78"/>
      <c r="BH50" s="78"/>
      <c r="BI50" s="78"/>
      <c r="BJ50" s="78"/>
      <c r="BK50" s="78"/>
      <c r="BL50" s="78"/>
      <c r="BM50" s="7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3"/>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150"/>
      <c r="EF50" s="151"/>
      <c r="EG50" s="151"/>
      <c r="EH50" s="151"/>
      <c r="EI50" s="152"/>
      <c r="EJ50" s="153"/>
      <c r="EK50" s="154"/>
      <c r="EL50" s="154"/>
      <c r="EM50" s="154"/>
      <c r="EN50" s="154"/>
    </row>
    <row r="51" spans="1:144" s="5" customFormat="1" ht="15" customHeight="1">
      <c r="A51" s="9" t="s">
        <v>86</v>
      </c>
      <c r="B51" s="164" t="s">
        <v>87</v>
      </c>
      <c r="C51" s="162"/>
      <c r="D51" s="162"/>
      <c r="E51" s="163"/>
      <c r="F51" s="10" t="s">
        <v>67</v>
      </c>
      <c r="G51" s="6"/>
      <c r="H51" s="7"/>
      <c r="I51" s="7"/>
      <c r="J51" s="8"/>
      <c r="K51" s="8"/>
      <c r="L51" s="8"/>
      <c r="M51" s="8"/>
      <c r="N51" s="8"/>
      <c r="O51" s="8"/>
      <c r="P51" s="8"/>
      <c r="Q51" s="8"/>
      <c r="R51" s="8"/>
      <c r="S51" s="8"/>
      <c r="T51" s="83"/>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78"/>
      <c r="AZ51" s="78"/>
      <c r="BA51" s="78"/>
      <c r="BB51" s="78"/>
      <c r="BC51" s="78"/>
      <c r="BD51" s="78"/>
      <c r="BE51" s="78"/>
      <c r="BF51" s="78"/>
      <c r="BG51" s="78"/>
      <c r="BH51" s="78"/>
      <c r="BI51" s="78"/>
      <c r="BJ51" s="78"/>
      <c r="BK51" s="78"/>
      <c r="BL51" s="78"/>
      <c r="BM51" s="7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3"/>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150"/>
      <c r="EF51" s="151"/>
      <c r="EG51" s="151"/>
      <c r="EH51" s="151"/>
      <c r="EI51" s="152"/>
      <c r="EJ51" s="153"/>
      <c r="EK51" s="154"/>
      <c r="EL51" s="154"/>
      <c r="EM51" s="154"/>
      <c r="EN51" s="154"/>
    </row>
    <row r="52" spans="1:144" s="5" customFormat="1" ht="12.75">
      <c r="A52" s="11" t="s">
        <v>16</v>
      </c>
      <c r="B52" s="11" t="s">
        <v>7</v>
      </c>
      <c r="C52" s="11" t="s">
        <v>8</v>
      </c>
      <c r="D52" s="11" t="s">
        <v>9</v>
      </c>
      <c r="E52" s="11" t="s">
        <v>17</v>
      </c>
      <c r="F52" s="11" t="s">
        <v>11</v>
      </c>
      <c r="G52" s="6"/>
      <c r="H52" s="7"/>
      <c r="I52" s="7"/>
      <c r="J52" s="8"/>
      <c r="K52" s="8"/>
      <c r="L52" s="8"/>
      <c r="M52" s="8"/>
      <c r="N52" s="8"/>
      <c r="O52" s="8"/>
      <c r="P52" s="8"/>
      <c r="Q52" s="8"/>
      <c r="R52" s="8"/>
      <c r="S52" s="8"/>
      <c r="T52" s="83"/>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78"/>
      <c r="AZ52" s="78"/>
      <c r="BA52" s="78"/>
      <c r="BB52" s="78"/>
      <c r="BC52" s="78"/>
      <c r="BD52" s="78"/>
      <c r="BE52" s="78"/>
      <c r="BF52" s="78"/>
      <c r="BG52" s="78"/>
      <c r="BH52" s="78"/>
      <c r="BI52" s="78"/>
      <c r="BJ52" s="78"/>
      <c r="BK52" s="78"/>
      <c r="BL52" s="78"/>
      <c r="BM52" s="7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3"/>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150"/>
      <c r="EF52" s="151"/>
      <c r="EG52" s="151"/>
      <c r="EH52" s="151"/>
      <c r="EI52" s="152"/>
      <c r="EJ52" s="153"/>
      <c r="EK52" s="154"/>
      <c r="EL52" s="154"/>
      <c r="EM52" s="154"/>
      <c r="EN52" s="154"/>
    </row>
    <row r="53" spans="1:144" s="5" customFormat="1" ht="38.25">
      <c r="A53" s="18">
        <v>1</v>
      </c>
      <c r="B53" s="17">
        <v>1186220310</v>
      </c>
      <c r="C53" s="13" t="s">
        <v>88</v>
      </c>
      <c r="D53" s="15" t="s">
        <v>89</v>
      </c>
      <c r="E53" s="16" t="s">
        <v>90</v>
      </c>
      <c r="F53" s="13" t="s">
        <v>12</v>
      </c>
      <c r="G53" s="6">
        <v>1</v>
      </c>
      <c r="H53" s="74">
        <v>0.19</v>
      </c>
      <c r="I53" s="7"/>
      <c r="J53" s="8"/>
      <c r="K53" s="8"/>
      <c r="L53" s="8"/>
      <c r="M53" s="8"/>
      <c r="N53" s="8"/>
      <c r="O53" s="8"/>
      <c r="P53" s="8"/>
      <c r="Q53" s="8"/>
      <c r="R53" s="8"/>
      <c r="S53" s="8"/>
      <c r="T53" s="83"/>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78"/>
      <c r="AZ53" s="78"/>
      <c r="BA53" s="78"/>
      <c r="BB53" s="78"/>
      <c r="BC53" s="78"/>
      <c r="BD53" s="78"/>
      <c r="BE53" s="78"/>
      <c r="BF53" s="78"/>
      <c r="BG53" s="78"/>
      <c r="BH53" s="78"/>
      <c r="BI53" s="78"/>
      <c r="BJ53" s="78"/>
      <c r="BK53" s="78"/>
      <c r="BL53" s="78"/>
      <c r="BM53" s="7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78">
        <f>147221*10</f>
        <v>1472210</v>
      </c>
      <c r="CP53" s="78">
        <f>CO53*19%</f>
        <v>279719.90000000002</v>
      </c>
      <c r="CQ53" s="78">
        <f>CO53+CP53</f>
        <v>1751929.9</v>
      </c>
      <c r="CR53" s="8"/>
      <c r="CS53" s="8"/>
      <c r="CT53" s="8"/>
      <c r="CU53" s="8"/>
      <c r="CV53" s="8"/>
      <c r="CW53" s="8"/>
      <c r="CX53" s="8"/>
      <c r="CY53" s="8"/>
      <c r="CZ53" s="8"/>
      <c r="DA53" s="8"/>
      <c r="DB53" s="8"/>
      <c r="DC53" s="83"/>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150">
        <f t="shared" si="0"/>
        <v>1751929.9</v>
      </c>
      <c r="EF53" s="151">
        <f t="shared" si="1"/>
        <v>1751929.9</v>
      </c>
      <c r="EG53" s="151">
        <f t="shared" si="2"/>
        <v>1751929.9</v>
      </c>
      <c r="EH53" s="151">
        <f t="shared" si="3"/>
        <v>1751929.9</v>
      </c>
      <c r="EI53" s="152">
        <v>0</v>
      </c>
      <c r="EJ53" s="153">
        <f t="shared" si="4"/>
        <v>0</v>
      </c>
      <c r="EK53" s="154">
        <f t="shared" si="5"/>
        <v>1751929.9</v>
      </c>
      <c r="EL53" s="154">
        <f t="shared" si="6"/>
        <v>1751930</v>
      </c>
      <c r="EM53" s="154">
        <f t="shared" si="7"/>
        <v>1751930</v>
      </c>
      <c r="EN53" s="154" t="str">
        <f t="shared" si="8"/>
        <v>MENOR VALOR</v>
      </c>
    </row>
    <row r="54" spans="1:144" s="5" customFormat="1" ht="12.75">
      <c r="A54" s="28"/>
      <c r="B54" s="18"/>
      <c r="C54" s="18"/>
      <c r="D54" s="18"/>
      <c r="E54" s="18"/>
      <c r="F54" s="18"/>
      <c r="G54" s="6"/>
      <c r="H54" s="7"/>
      <c r="I54" s="7"/>
      <c r="J54" s="8"/>
      <c r="K54" s="8"/>
      <c r="L54" s="8"/>
      <c r="M54" s="8"/>
      <c r="N54" s="8"/>
      <c r="O54" s="8"/>
      <c r="P54" s="8"/>
      <c r="Q54" s="8"/>
      <c r="R54" s="8"/>
      <c r="S54" s="8"/>
      <c r="T54" s="83"/>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78"/>
      <c r="AZ54" s="78"/>
      <c r="BA54" s="78"/>
      <c r="BB54" s="78"/>
      <c r="BC54" s="78"/>
      <c r="BD54" s="78"/>
      <c r="BE54" s="78"/>
      <c r="BF54" s="78"/>
      <c r="BG54" s="78"/>
      <c r="BH54" s="78"/>
      <c r="BI54" s="78"/>
      <c r="BJ54" s="78"/>
      <c r="BK54" s="78"/>
      <c r="BL54" s="78"/>
      <c r="BM54" s="7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3"/>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150"/>
      <c r="EF54" s="151"/>
      <c r="EG54" s="151"/>
      <c r="EH54" s="151"/>
      <c r="EI54" s="152"/>
      <c r="EJ54" s="153"/>
      <c r="EK54" s="154"/>
      <c r="EL54" s="154"/>
      <c r="EM54" s="154"/>
      <c r="EN54" s="154"/>
    </row>
    <row r="55" spans="1:144" s="5" customFormat="1" ht="15">
      <c r="A55" s="9" t="s">
        <v>91</v>
      </c>
      <c r="B55" s="161" t="s">
        <v>92</v>
      </c>
      <c r="C55" s="162"/>
      <c r="D55" s="162"/>
      <c r="E55" s="163"/>
      <c r="F55" s="10" t="s">
        <v>67</v>
      </c>
      <c r="G55" s="6"/>
      <c r="H55" s="7"/>
      <c r="I55" s="7"/>
      <c r="J55" s="8"/>
      <c r="K55" s="8"/>
      <c r="L55" s="8"/>
      <c r="M55" s="8"/>
      <c r="N55" s="8"/>
      <c r="O55" s="8"/>
      <c r="P55" s="8"/>
      <c r="Q55" s="8"/>
      <c r="R55" s="8"/>
      <c r="S55" s="8"/>
      <c r="T55" s="83"/>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78"/>
      <c r="AZ55" s="78"/>
      <c r="BA55" s="78"/>
      <c r="BB55" s="78"/>
      <c r="BC55" s="78"/>
      <c r="BD55" s="78"/>
      <c r="BE55" s="78"/>
      <c r="BF55" s="78"/>
      <c r="BG55" s="78"/>
      <c r="BH55" s="78"/>
      <c r="BI55" s="78"/>
      <c r="BJ55" s="78"/>
      <c r="BK55" s="78"/>
      <c r="BL55" s="78"/>
      <c r="BM55" s="7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3"/>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150"/>
      <c r="EF55" s="151"/>
      <c r="EG55" s="151"/>
      <c r="EH55" s="151"/>
      <c r="EI55" s="152"/>
      <c r="EJ55" s="153"/>
      <c r="EK55" s="154"/>
      <c r="EL55" s="154"/>
      <c r="EM55" s="154"/>
      <c r="EN55" s="154"/>
    </row>
    <row r="56" spans="1:144" s="5" customFormat="1" ht="12.75">
      <c r="A56" s="11" t="s">
        <v>16</v>
      </c>
      <c r="B56" s="11" t="s">
        <v>7</v>
      </c>
      <c r="C56" s="11" t="s">
        <v>8</v>
      </c>
      <c r="D56" s="11" t="s">
        <v>9</v>
      </c>
      <c r="E56" s="11" t="s">
        <v>17</v>
      </c>
      <c r="F56" s="11" t="s">
        <v>11</v>
      </c>
      <c r="G56" s="6"/>
      <c r="H56" s="7"/>
      <c r="I56" s="7"/>
      <c r="J56" s="8"/>
      <c r="K56" s="8"/>
      <c r="L56" s="8"/>
      <c r="M56" s="8"/>
      <c r="N56" s="8"/>
      <c r="O56" s="8"/>
      <c r="P56" s="8"/>
      <c r="Q56" s="8"/>
      <c r="R56" s="8"/>
      <c r="S56" s="8"/>
      <c r="T56" s="83"/>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78"/>
      <c r="AZ56" s="78"/>
      <c r="BA56" s="78"/>
      <c r="BB56" s="78"/>
      <c r="BC56" s="78"/>
      <c r="BD56" s="78"/>
      <c r="BE56" s="78"/>
      <c r="BF56" s="78"/>
      <c r="BG56" s="78"/>
      <c r="BH56" s="78"/>
      <c r="BI56" s="78"/>
      <c r="BJ56" s="78"/>
      <c r="BK56" s="78"/>
      <c r="BL56" s="78"/>
      <c r="BM56" s="7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3"/>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150"/>
      <c r="EF56" s="151"/>
      <c r="EG56" s="151"/>
      <c r="EH56" s="151"/>
      <c r="EI56" s="152"/>
      <c r="EJ56" s="153"/>
      <c r="EK56" s="154"/>
      <c r="EL56" s="154"/>
      <c r="EM56" s="154"/>
      <c r="EN56" s="154"/>
    </row>
    <row r="57" spans="1:144" s="5" customFormat="1" ht="51">
      <c r="A57" s="18">
        <v>1</v>
      </c>
      <c r="B57" s="12">
        <v>1197011091</v>
      </c>
      <c r="C57" s="13">
        <v>42203400</v>
      </c>
      <c r="D57" s="24" t="s">
        <v>93</v>
      </c>
      <c r="E57" s="24" t="s">
        <v>94</v>
      </c>
      <c r="F57" s="13" t="s">
        <v>46</v>
      </c>
      <c r="G57" s="6">
        <v>1</v>
      </c>
      <c r="H57" s="74">
        <v>0.19</v>
      </c>
      <c r="I57" s="7"/>
      <c r="J57" s="8"/>
      <c r="K57" s="8"/>
      <c r="L57" s="8"/>
      <c r="M57" s="8"/>
      <c r="N57" s="8"/>
      <c r="O57" s="8"/>
      <c r="P57" s="8"/>
      <c r="Q57" s="8"/>
      <c r="R57" s="8"/>
      <c r="S57" s="8"/>
      <c r="T57" s="83"/>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78"/>
      <c r="AZ57" s="78"/>
      <c r="BA57" s="78"/>
      <c r="BB57" s="78"/>
      <c r="BC57" s="78"/>
      <c r="BD57" s="78"/>
      <c r="BE57" s="78"/>
      <c r="BF57" s="78"/>
      <c r="BG57" s="78"/>
      <c r="BH57" s="78"/>
      <c r="BI57" s="78"/>
      <c r="BJ57" s="78"/>
      <c r="BK57" s="78"/>
      <c r="BL57" s="78"/>
      <c r="BM57" s="7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3"/>
      <c r="DD57" s="8"/>
      <c r="DE57" s="8"/>
      <c r="DF57" s="8"/>
      <c r="DG57" s="8"/>
      <c r="DH57" s="8"/>
      <c r="DI57" s="8"/>
      <c r="DJ57" s="8"/>
      <c r="DK57" s="8"/>
      <c r="DL57" s="8"/>
      <c r="DM57" s="8"/>
      <c r="DN57" s="8"/>
      <c r="DO57" s="8"/>
      <c r="DP57" s="8"/>
      <c r="DQ57" s="8"/>
      <c r="DR57" s="8"/>
      <c r="DS57" s="8"/>
      <c r="DT57" s="8"/>
      <c r="DU57" s="8"/>
      <c r="DV57" s="8"/>
      <c r="DW57" s="8"/>
      <c r="DX57" s="8"/>
      <c r="DY57" s="8"/>
      <c r="DZ57" s="8"/>
      <c r="EA57" s="8"/>
      <c r="EB57" s="139">
        <v>704856</v>
      </c>
      <c r="EC57" s="139">
        <v>133922.64000000001</v>
      </c>
      <c r="ED57" s="139">
        <v>838778.64</v>
      </c>
      <c r="EE57" s="150">
        <f t="shared" si="0"/>
        <v>838778.64</v>
      </c>
      <c r="EF57" s="151">
        <f t="shared" si="1"/>
        <v>838778.64</v>
      </c>
      <c r="EG57" s="151">
        <f t="shared" si="2"/>
        <v>838778.64</v>
      </c>
      <c r="EH57" s="151">
        <f t="shared" si="3"/>
        <v>838778.64</v>
      </c>
      <c r="EI57" s="152">
        <v>0</v>
      </c>
      <c r="EJ57" s="153">
        <f t="shared" si="4"/>
        <v>0</v>
      </c>
      <c r="EK57" s="154">
        <f t="shared" si="5"/>
        <v>838778.64</v>
      </c>
      <c r="EL57" s="154">
        <f t="shared" si="6"/>
        <v>838779</v>
      </c>
      <c r="EM57" s="154">
        <f t="shared" si="7"/>
        <v>838779</v>
      </c>
      <c r="EN57" s="154" t="str">
        <f t="shared" si="8"/>
        <v>MENOR VALOR</v>
      </c>
    </row>
    <row r="58" spans="1:144" s="5" customFormat="1" ht="12.75">
      <c r="A58" s="28"/>
      <c r="B58" s="18"/>
      <c r="C58" s="18"/>
      <c r="D58" s="18"/>
      <c r="E58" s="18"/>
      <c r="F58" s="18"/>
      <c r="G58" s="6"/>
      <c r="H58" s="7"/>
      <c r="I58" s="7"/>
      <c r="J58" s="8"/>
      <c r="K58" s="8"/>
      <c r="L58" s="8"/>
      <c r="M58" s="8"/>
      <c r="N58" s="8"/>
      <c r="O58" s="8"/>
      <c r="P58" s="8"/>
      <c r="Q58" s="8"/>
      <c r="R58" s="8"/>
      <c r="S58" s="8"/>
      <c r="T58" s="83"/>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78"/>
      <c r="AZ58" s="78"/>
      <c r="BA58" s="78"/>
      <c r="BB58" s="78"/>
      <c r="BC58" s="78"/>
      <c r="BD58" s="78"/>
      <c r="BE58" s="78"/>
      <c r="BF58" s="78"/>
      <c r="BG58" s="78"/>
      <c r="BH58" s="78"/>
      <c r="BI58" s="78"/>
      <c r="BJ58" s="78"/>
      <c r="BK58" s="78"/>
      <c r="BL58" s="78"/>
      <c r="BM58" s="7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3"/>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150"/>
      <c r="EF58" s="151"/>
      <c r="EG58" s="151"/>
      <c r="EH58" s="151"/>
      <c r="EI58" s="152"/>
      <c r="EJ58" s="153"/>
      <c r="EK58" s="154"/>
      <c r="EL58" s="154"/>
      <c r="EM58" s="154"/>
      <c r="EN58" s="154"/>
    </row>
    <row r="59" spans="1:144" s="5" customFormat="1" ht="15">
      <c r="A59" s="9" t="s">
        <v>95</v>
      </c>
      <c r="B59" s="161" t="s">
        <v>97</v>
      </c>
      <c r="C59" s="162"/>
      <c r="D59" s="162"/>
      <c r="E59" s="163"/>
      <c r="F59" s="10" t="s">
        <v>98</v>
      </c>
      <c r="G59" s="6"/>
      <c r="H59" s="7"/>
      <c r="I59" s="7"/>
      <c r="J59" s="8"/>
      <c r="K59" s="8"/>
      <c r="L59" s="8"/>
      <c r="M59" s="8"/>
      <c r="N59" s="8"/>
      <c r="O59" s="8"/>
      <c r="P59" s="8"/>
      <c r="Q59" s="8"/>
      <c r="R59" s="8"/>
      <c r="S59" s="8"/>
      <c r="T59" s="83"/>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78"/>
      <c r="AZ59" s="78"/>
      <c r="BA59" s="78"/>
      <c r="BB59" s="78"/>
      <c r="BC59" s="78"/>
      <c r="BD59" s="78"/>
      <c r="BE59" s="78"/>
      <c r="BF59" s="78"/>
      <c r="BG59" s="78"/>
      <c r="BH59" s="78"/>
      <c r="BI59" s="78"/>
      <c r="BJ59" s="78"/>
      <c r="BK59" s="78"/>
      <c r="BL59" s="78"/>
      <c r="BM59" s="7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3"/>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150"/>
      <c r="EF59" s="151"/>
      <c r="EG59" s="151"/>
      <c r="EH59" s="151"/>
      <c r="EI59" s="152"/>
      <c r="EJ59" s="153"/>
      <c r="EK59" s="154"/>
      <c r="EL59" s="154"/>
      <c r="EM59" s="154"/>
      <c r="EN59" s="154"/>
    </row>
    <row r="60" spans="1:144" s="5" customFormat="1" ht="15" customHeight="1">
      <c r="A60" s="11" t="s">
        <v>16</v>
      </c>
      <c r="B60" s="11" t="s">
        <v>7</v>
      </c>
      <c r="C60" s="11" t="s">
        <v>8</v>
      </c>
      <c r="D60" s="11" t="s">
        <v>9</v>
      </c>
      <c r="E60" s="11" t="s">
        <v>17</v>
      </c>
      <c r="F60" s="11" t="s">
        <v>11</v>
      </c>
      <c r="G60" s="6"/>
      <c r="H60" s="7"/>
      <c r="I60" s="7"/>
      <c r="J60" s="8"/>
      <c r="K60" s="8"/>
      <c r="L60" s="8"/>
      <c r="M60" s="8"/>
      <c r="N60" s="8"/>
      <c r="O60" s="8"/>
      <c r="P60" s="8"/>
      <c r="Q60" s="8"/>
      <c r="R60" s="8"/>
      <c r="S60" s="8"/>
      <c r="T60" s="83"/>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78"/>
      <c r="AZ60" s="78"/>
      <c r="BA60" s="78"/>
      <c r="BB60" s="78"/>
      <c r="BC60" s="78"/>
      <c r="BD60" s="78"/>
      <c r="BE60" s="78"/>
      <c r="BF60" s="78"/>
      <c r="BG60" s="78"/>
      <c r="BH60" s="78"/>
      <c r="BI60" s="78"/>
      <c r="BJ60" s="78"/>
      <c r="BK60" s="78"/>
      <c r="BL60" s="78"/>
      <c r="BM60" s="7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3"/>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150"/>
      <c r="EF60" s="151"/>
      <c r="EG60" s="151"/>
      <c r="EH60" s="151"/>
      <c r="EI60" s="152"/>
      <c r="EJ60" s="153"/>
      <c r="EK60" s="154"/>
      <c r="EL60" s="154"/>
      <c r="EM60" s="154"/>
      <c r="EN60" s="154"/>
    </row>
    <row r="61" spans="1:144" s="5" customFormat="1" ht="38.25">
      <c r="A61" s="18">
        <v>1</v>
      </c>
      <c r="B61" s="22">
        <v>1196490223</v>
      </c>
      <c r="C61" s="22" t="s">
        <v>99</v>
      </c>
      <c r="D61" s="24" t="s">
        <v>100</v>
      </c>
      <c r="E61" s="24" t="s">
        <v>100</v>
      </c>
      <c r="F61" s="13" t="s">
        <v>12</v>
      </c>
      <c r="G61" s="6">
        <v>1</v>
      </c>
      <c r="H61" s="74">
        <v>0</v>
      </c>
      <c r="I61" s="7"/>
      <c r="J61" s="8"/>
      <c r="K61" s="8"/>
      <c r="L61" s="8"/>
      <c r="M61" s="8"/>
      <c r="N61" s="8"/>
      <c r="O61" s="8"/>
      <c r="P61" s="8"/>
      <c r="Q61" s="8"/>
      <c r="R61" s="8"/>
      <c r="S61" s="8"/>
      <c r="T61" s="83"/>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78"/>
      <c r="AZ61" s="78"/>
      <c r="BA61" s="78"/>
      <c r="BB61" s="78"/>
      <c r="BC61" s="78"/>
      <c r="BD61" s="78"/>
      <c r="BE61" s="78"/>
      <c r="BF61" s="78"/>
      <c r="BG61" s="78"/>
      <c r="BH61" s="78"/>
      <c r="BI61" s="78"/>
      <c r="BJ61" s="78"/>
      <c r="BK61" s="78"/>
      <c r="BL61" s="78"/>
      <c r="BM61" s="7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3"/>
      <c r="DD61" s="73">
        <v>1800000</v>
      </c>
      <c r="DE61" s="8"/>
      <c r="DF61" s="134">
        <f>DD61</f>
        <v>1800000</v>
      </c>
      <c r="DG61" s="8"/>
      <c r="DH61" s="8"/>
      <c r="DI61" s="8"/>
      <c r="DJ61" s="8"/>
      <c r="DK61" s="8"/>
      <c r="DL61" s="8"/>
      <c r="DM61" s="8"/>
      <c r="DN61" s="8"/>
      <c r="DO61" s="8"/>
      <c r="DP61" s="8"/>
      <c r="DQ61" s="8"/>
      <c r="DR61" s="8"/>
      <c r="DS61" s="8"/>
      <c r="DT61" s="8"/>
      <c r="DU61" s="8"/>
      <c r="DV61" s="8"/>
      <c r="DW61" s="8"/>
      <c r="DX61" s="8"/>
      <c r="DY61" s="8"/>
      <c r="DZ61" s="8"/>
      <c r="EA61" s="8"/>
      <c r="EB61" s="8"/>
      <c r="EC61" s="8"/>
      <c r="ED61" s="8"/>
      <c r="EE61" s="150">
        <f t="shared" si="0"/>
        <v>1800000</v>
      </c>
      <c r="EF61" s="151">
        <f t="shared" si="1"/>
        <v>1800000</v>
      </c>
      <c r="EG61" s="151">
        <f t="shared" si="2"/>
        <v>1800000</v>
      </c>
      <c r="EH61" s="151">
        <f t="shared" si="3"/>
        <v>1800000</v>
      </c>
      <c r="EI61" s="152">
        <v>0</v>
      </c>
      <c r="EJ61" s="153">
        <f t="shared" si="4"/>
        <v>0</v>
      </c>
      <c r="EK61" s="154">
        <f t="shared" si="5"/>
        <v>1800000</v>
      </c>
      <c r="EL61" s="154">
        <f t="shared" si="6"/>
        <v>1800000</v>
      </c>
      <c r="EM61" s="154">
        <f t="shared" si="7"/>
        <v>1800000</v>
      </c>
      <c r="EN61" s="154" t="str">
        <f t="shared" si="8"/>
        <v>MENOR VALOR</v>
      </c>
    </row>
    <row r="62" spans="1:144" s="5" customFormat="1" ht="38.25">
      <c r="A62" s="18">
        <v>2</v>
      </c>
      <c r="B62" s="22">
        <v>1196490139</v>
      </c>
      <c r="C62" s="22" t="s">
        <v>101</v>
      </c>
      <c r="D62" s="24" t="s">
        <v>102</v>
      </c>
      <c r="E62" s="24" t="s">
        <v>102</v>
      </c>
      <c r="F62" s="13" t="s">
        <v>12</v>
      </c>
      <c r="G62" s="6">
        <v>1</v>
      </c>
      <c r="H62" s="74">
        <v>0</v>
      </c>
      <c r="I62" s="7"/>
      <c r="J62" s="8"/>
      <c r="K62" s="8"/>
      <c r="L62" s="8"/>
      <c r="M62" s="8"/>
      <c r="N62" s="8"/>
      <c r="O62" s="8"/>
      <c r="P62" s="8"/>
      <c r="Q62" s="8"/>
      <c r="R62" s="8"/>
      <c r="S62" s="8"/>
      <c r="T62" s="83"/>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78"/>
      <c r="AZ62" s="78"/>
      <c r="BA62" s="78"/>
      <c r="BB62" s="78"/>
      <c r="BC62" s="78"/>
      <c r="BD62" s="78"/>
      <c r="BE62" s="78"/>
      <c r="BF62" s="78"/>
      <c r="BG62" s="78"/>
      <c r="BH62" s="78"/>
      <c r="BI62" s="78"/>
      <c r="BJ62" s="78"/>
      <c r="BK62" s="78"/>
      <c r="BL62" s="78"/>
      <c r="BM62" s="7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3"/>
      <c r="DD62" s="73">
        <v>1800000</v>
      </c>
      <c r="DE62" s="8"/>
      <c r="DF62" s="134">
        <f>DD62</f>
        <v>1800000</v>
      </c>
      <c r="DG62" s="8"/>
      <c r="DH62" s="8"/>
      <c r="DI62" s="8"/>
      <c r="DJ62" s="8"/>
      <c r="DK62" s="8"/>
      <c r="DL62" s="8"/>
      <c r="DM62" s="8"/>
      <c r="DN62" s="8"/>
      <c r="DO62" s="8"/>
      <c r="DP62" s="8"/>
      <c r="DQ62" s="8"/>
      <c r="DR62" s="8"/>
      <c r="DS62" s="8"/>
      <c r="DT62" s="8"/>
      <c r="DU62" s="8"/>
      <c r="DV62" s="8"/>
      <c r="DW62" s="8"/>
      <c r="DX62" s="8"/>
      <c r="DY62" s="8"/>
      <c r="DZ62" s="8"/>
      <c r="EA62" s="8"/>
      <c r="EB62" s="8"/>
      <c r="EC62" s="8"/>
      <c r="ED62" s="8"/>
      <c r="EE62" s="150">
        <f t="shared" si="0"/>
        <v>1800000</v>
      </c>
      <c r="EF62" s="151">
        <f t="shared" si="1"/>
        <v>1800000</v>
      </c>
      <c r="EG62" s="151">
        <f t="shared" si="2"/>
        <v>1800000</v>
      </c>
      <c r="EH62" s="151">
        <f t="shared" si="3"/>
        <v>1800000</v>
      </c>
      <c r="EI62" s="152">
        <v>0</v>
      </c>
      <c r="EJ62" s="153">
        <f t="shared" si="4"/>
        <v>0</v>
      </c>
      <c r="EK62" s="154">
        <f t="shared" si="5"/>
        <v>1800000</v>
      </c>
      <c r="EL62" s="154">
        <f t="shared" si="6"/>
        <v>1800000</v>
      </c>
      <c r="EM62" s="154">
        <f t="shared" si="7"/>
        <v>1800000</v>
      </c>
      <c r="EN62" s="154" t="str">
        <f t="shared" si="8"/>
        <v>MENOR VALOR</v>
      </c>
    </row>
    <row r="63" spans="1:144" s="5" customFormat="1" ht="12.75">
      <c r="A63" s="28"/>
      <c r="B63" s="18"/>
      <c r="C63" s="18"/>
      <c r="D63" s="18"/>
      <c r="E63" s="18"/>
      <c r="F63" s="18"/>
      <c r="G63" s="6"/>
      <c r="H63" s="7"/>
      <c r="I63" s="7"/>
      <c r="J63" s="8"/>
      <c r="K63" s="8"/>
      <c r="L63" s="8"/>
      <c r="M63" s="8"/>
      <c r="N63" s="8"/>
      <c r="O63" s="8"/>
      <c r="P63" s="8"/>
      <c r="Q63" s="8"/>
      <c r="R63" s="8"/>
      <c r="S63" s="8"/>
      <c r="T63" s="83"/>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78"/>
      <c r="AZ63" s="78"/>
      <c r="BA63" s="78"/>
      <c r="BB63" s="78"/>
      <c r="BC63" s="78"/>
      <c r="BD63" s="78"/>
      <c r="BE63" s="78"/>
      <c r="BF63" s="78"/>
      <c r="BG63" s="78"/>
      <c r="BH63" s="78"/>
      <c r="BI63" s="78"/>
      <c r="BJ63" s="78"/>
      <c r="BK63" s="78"/>
      <c r="BL63" s="78"/>
      <c r="BM63" s="7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3"/>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150"/>
      <c r="EF63" s="151"/>
      <c r="EG63" s="151"/>
      <c r="EH63" s="151"/>
      <c r="EI63" s="152"/>
      <c r="EJ63" s="153"/>
      <c r="EK63" s="154"/>
      <c r="EL63" s="154"/>
      <c r="EM63" s="154"/>
      <c r="EN63" s="154"/>
    </row>
    <row r="64" spans="1:144" s="5" customFormat="1" ht="25.5">
      <c r="A64" s="9" t="s">
        <v>96</v>
      </c>
      <c r="B64" s="170" t="s">
        <v>104</v>
      </c>
      <c r="C64" s="162"/>
      <c r="D64" s="162"/>
      <c r="E64" s="163"/>
      <c r="F64" s="10" t="s">
        <v>105</v>
      </c>
      <c r="G64" s="6"/>
      <c r="H64" s="7"/>
      <c r="I64" s="7"/>
      <c r="J64" s="8"/>
      <c r="K64" s="8"/>
      <c r="L64" s="8"/>
      <c r="M64" s="8"/>
      <c r="N64" s="8"/>
      <c r="O64" s="8"/>
      <c r="P64" s="8"/>
      <c r="Q64" s="8"/>
      <c r="R64" s="8"/>
      <c r="S64" s="8"/>
      <c r="T64" s="83"/>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78"/>
      <c r="AZ64" s="78"/>
      <c r="BA64" s="78"/>
      <c r="BB64" s="78"/>
      <c r="BC64" s="78"/>
      <c r="BD64" s="78"/>
      <c r="BE64" s="78"/>
      <c r="BF64" s="78"/>
      <c r="BG64" s="78"/>
      <c r="BH64" s="78"/>
      <c r="BI64" s="78"/>
      <c r="BJ64" s="78"/>
      <c r="BK64" s="78"/>
      <c r="BL64" s="78"/>
      <c r="BM64" s="7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3"/>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150"/>
      <c r="EF64" s="151"/>
      <c r="EG64" s="151"/>
      <c r="EH64" s="151"/>
      <c r="EI64" s="152"/>
      <c r="EJ64" s="153"/>
      <c r="EK64" s="154"/>
      <c r="EL64" s="154"/>
      <c r="EM64" s="154"/>
      <c r="EN64" s="154"/>
    </row>
    <row r="65" spans="1:144" s="5" customFormat="1" ht="12.75">
      <c r="A65" s="11" t="s">
        <v>16</v>
      </c>
      <c r="B65" s="11" t="s">
        <v>7</v>
      </c>
      <c r="C65" s="11" t="s">
        <v>8</v>
      </c>
      <c r="D65" s="11" t="s">
        <v>9</v>
      </c>
      <c r="E65" s="11" t="s">
        <v>35</v>
      </c>
      <c r="F65" s="11" t="s">
        <v>11</v>
      </c>
      <c r="G65" s="6"/>
      <c r="H65" s="7"/>
      <c r="I65" s="7"/>
      <c r="J65" s="8"/>
      <c r="K65" s="8"/>
      <c r="L65" s="8"/>
      <c r="M65" s="8"/>
      <c r="N65" s="8"/>
      <c r="O65" s="8"/>
      <c r="P65" s="8"/>
      <c r="Q65" s="8"/>
      <c r="R65" s="8"/>
      <c r="S65" s="8"/>
      <c r="T65" s="83"/>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78"/>
      <c r="AZ65" s="78"/>
      <c r="BA65" s="78"/>
      <c r="BB65" s="78"/>
      <c r="BC65" s="78"/>
      <c r="BD65" s="78"/>
      <c r="BE65" s="78"/>
      <c r="BF65" s="78"/>
      <c r="BG65" s="78"/>
      <c r="BH65" s="78"/>
      <c r="BI65" s="78"/>
      <c r="BJ65" s="78"/>
      <c r="BK65" s="78"/>
      <c r="BL65" s="78"/>
      <c r="BM65" s="7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3"/>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150"/>
      <c r="EF65" s="151"/>
      <c r="EG65" s="151"/>
      <c r="EH65" s="151"/>
      <c r="EI65" s="152"/>
      <c r="EJ65" s="153"/>
      <c r="EK65" s="154"/>
      <c r="EL65" s="154"/>
      <c r="EM65" s="154"/>
      <c r="EN65" s="154"/>
    </row>
    <row r="66" spans="1:144" s="5" customFormat="1" ht="38.25">
      <c r="A66" s="18">
        <v>1</v>
      </c>
      <c r="B66" s="17">
        <v>1196420011</v>
      </c>
      <c r="C66" s="13" t="s">
        <v>106</v>
      </c>
      <c r="D66" s="14" t="s">
        <v>107</v>
      </c>
      <c r="E66" s="15" t="s">
        <v>108</v>
      </c>
      <c r="F66" s="17" t="s">
        <v>12</v>
      </c>
      <c r="G66" s="6">
        <v>1</v>
      </c>
      <c r="H66" s="74">
        <v>0</v>
      </c>
      <c r="I66" s="7"/>
      <c r="J66" s="8"/>
      <c r="K66" s="8"/>
      <c r="L66" s="8"/>
      <c r="M66" s="8"/>
      <c r="N66" s="8"/>
      <c r="O66" s="8"/>
      <c r="P66" s="8"/>
      <c r="Q66" s="8"/>
      <c r="R66" s="8"/>
      <c r="S66" s="8"/>
      <c r="T66" s="83"/>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78"/>
      <c r="AZ66" s="78"/>
      <c r="BA66" s="78"/>
      <c r="BB66" s="78"/>
      <c r="BC66" s="78"/>
      <c r="BD66" s="78"/>
      <c r="BE66" s="78"/>
      <c r="BF66" s="78"/>
      <c r="BG66" s="78"/>
      <c r="BH66" s="78"/>
      <c r="BI66" s="78"/>
      <c r="BJ66" s="78"/>
      <c r="BK66" s="78"/>
      <c r="BL66" s="78"/>
      <c r="BM66" s="7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78">
        <v>11700000</v>
      </c>
      <c r="CV66" s="78">
        <v>0</v>
      </c>
      <c r="CW66" s="78">
        <v>11700000</v>
      </c>
      <c r="CX66" s="8"/>
      <c r="CY66" s="8"/>
      <c r="CZ66" s="8"/>
      <c r="DA66" s="8"/>
      <c r="DB66" s="8"/>
      <c r="DC66" s="83"/>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150">
        <f t="shared" si="0"/>
        <v>11700000</v>
      </c>
      <c r="EF66" s="151">
        <f t="shared" si="1"/>
        <v>11700000</v>
      </c>
      <c r="EG66" s="151">
        <f t="shared" si="2"/>
        <v>11700000</v>
      </c>
      <c r="EH66" s="151">
        <f t="shared" si="3"/>
        <v>11700000</v>
      </c>
      <c r="EI66" s="152">
        <v>0</v>
      </c>
      <c r="EJ66" s="153">
        <f t="shared" si="4"/>
        <v>0</v>
      </c>
      <c r="EK66" s="154">
        <f t="shared" si="5"/>
        <v>11700000</v>
      </c>
      <c r="EL66" s="154">
        <f t="shared" si="6"/>
        <v>11700000</v>
      </c>
      <c r="EM66" s="154">
        <f t="shared" si="7"/>
        <v>11700000</v>
      </c>
      <c r="EN66" s="154" t="str">
        <f t="shared" si="8"/>
        <v>MENOR VALOR</v>
      </c>
    </row>
    <row r="67" spans="1:144" s="5" customFormat="1" ht="38.25">
      <c r="A67" s="18">
        <v>2</v>
      </c>
      <c r="B67" s="18">
        <v>1196420171</v>
      </c>
      <c r="C67" s="13" t="s">
        <v>109</v>
      </c>
      <c r="D67" s="14" t="s">
        <v>110</v>
      </c>
      <c r="E67" s="15" t="s">
        <v>111</v>
      </c>
      <c r="F67" s="17" t="s">
        <v>12</v>
      </c>
      <c r="G67" s="6">
        <v>1</v>
      </c>
      <c r="H67" s="74">
        <v>0</v>
      </c>
      <c r="I67" s="7"/>
      <c r="J67" s="8"/>
      <c r="K67" s="8"/>
      <c r="L67" s="8"/>
      <c r="M67" s="8"/>
      <c r="N67" s="8"/>
      <c r="O67" s="8"/>
      <c r="P67" s="8"/>
      <c r="Q67" s="8"/>
      <c r="R67" s="8"/>
      <c r="S67" s="8"/>
      <c r="T67" s="83"/>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78"/>
      <c r="AZ67" s="78"/>
      <c r="BA67" s="78"/>
      <c r="BB67" s="78"/>
      <c r="BC67" s="78"/>
      <c r="BD67" s="78"/>
      <c r="BE67" s="78"/>
      <c r="BF67" s="78"/>
      <c r="BG67" s="78"/>
      <c r="BH67" s="78"/>
      <c r="BI67" s="78"/>
      <c r="BJ67" s="78"/>
      <c r="BK67" s="78"/>
      <c r="BL67" s="78"/>
      <c r="BM67" s="7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78">
        <v>11700000</v>
      </c>
      <c r="CV67" s="78">
        <v>0</v>
      </c>
      <c r="CW67" s="78">
        <v>11700000</v>
      </c>
      <c r="CX67" s="8"/>
      <c r="CY67" s="8"/>
      <c r="CZ67" s="8"/>
      <c r="DA67" s="8"/>
      <c r="DB67" s="8"/>
      <c r="DC67" s="83"/>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150">
        <f t="shared" si="0"/>
        <v>11700000</v>
      </c>
      <c r="EF67" s="151">
        <f t="shared" si="1"/>
        <v>11700000</v>
      </c>
      <c r="EG67" s="151">
        <f t="shared" si="2"/>
        <v>11700000</v>
      </c>
      <c r="EH67" s="151">
        <f t="shared" si="3"/>
        <v>11700000</v>
      </c>
      <c r="EI67" s="152">
        <v>0</v>
      </c>
      <c r="EJ67" s="153">
        <f t="shared" si="4"/>
        <v>0</v>
      </c>
      <c r="EK67" s="154">
        <f t="shared" si="5"/>
        <v>11700000</v>
      </c>
      <c r="EL67" s="154">
        <f t="shared" si="6"/>
        <v>11700000</v>
      </c>
      <c r="EM67" s="154">
        <f t="shared" si="7"/>
        <v>11700000</v>
      </c>
      <c r="EN67" s="154" t="str">
        <f t="shared" si="8"/>
        <v>MENOR VALOR</v>
      </c>
    </row>
    <row r="68" spans="1:144" s="5" customFormat="1" ht="38.25">
      <c r="A68" s="18">
        <v>3</v>
      </c>
      <c r="B68" s="18">
        <v>1196420172</v>
      </c>
      <c r="C68" s="13" t="s">
        <v>112</v>
      </c>
      <c r="D68" s="14" t="s">
        <v>113</v>
      </c>
      <c r="E68" s="15" t="s">
        <v>114</v>
      </c>
      <c r="F68" s="17" t="s">
        <v>12</v>
      </c>
      <c r="G68" s="6">
        <v>1</v>
      </c>
      <c r="H68" s="74">
        <v>0</v>
      </c>
      <c r="I68" s="7"/>
      <c r="J68" s="8"/>
      <c r="K68" s="8"/>
      <c r="L68" s="8"/>
      <c r="M68" s="8"/>
      <c r="N68" s="8"/>
      <c r="O68" s="8"/>
      <c r="P68" s="8"/>
      <c r="Q68" s="8"/>
      <c r="R68" s="8"/>
      <c r="S68" s="8"/>
      <c r="T68" s="83"/>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78"/>
      <c r="AZ68" s="78"/>
      <c r="BA68" s="78"/>
      <c r="BB68" s="78"/>
      <c r="BC68" s="78"/>
      <c r="BD68" s="78"/>
      <c r="BE68" s="78"/>
      <c r="BF68" s="78"/>
      <c r="BG68" s="78"/>
      <c r="BH68" s="78"/>
      <c r="BI68" s="78"/>
      <c r="BJ68" s="78"/>
      <c r="BK68" s="78"/>
      <c r="BL68" s="78"/>
      <c r="BM68" s="7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78">
        <v>11700000</v>
      </c>
      <c r="CV68" s="78">
        <v>0</v>
      </c>
      <c r="CW68" s="78">
        <v>11700000</v>
      </c>
      <c r="CX68" s="8"/>
      <c r="CY68" s="8"/>
      <c r="CZ68" s="8"/>
      <c r="DA68" s="8"/>
      <c r="DB68" s="8"/>
      <c r="DC68" s="83"/>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150">
        <f t="shared" si="0"/>
        <v>11700000</v>
      </c>
      <c r="EF68" s="151">
        <f t="shared" si="1"/>
        <v>11700000</v>
      </c>
      <c r="EG68" s="151">
        <f t="shared" si="2"/>
        <v>11700000</v>
      </c>
      <c r="EH68" s="151">
        <f t="shared" si="3"/>
        <v>11700000</v>
      </c>
      <c r="EI68" s="152">
        <v>0</v>
      </c>
      <c r="EJ68" s="153">
        <f t="shared" si="4"/>
        <v>0</v>
      </c>
      <c r="EK68" s="154">
        <f t="shared" si="5"/>
        <v>11700000</v>
      </c>
      <c r="EL68" s="154">
        <f t="shared" si="6"/>
        <v>11700000</v>
      </c>
      <c r="EM68" s="154">
        <f t="shared" si="7"/>
        <v>11700000</v>
      </c>
      <c r="EN68" s="154" t="str">
        <f t="shared" si="8"/>
        <v>MENOR VALOR</v>
      </c>
    </row>
    <row r="69" spans="1:144" s="5" customFormat="1" ht="38.25">
      <c r="A69" s="18">
        <v>4</v>
      </c>
      <c r="B69" s="18">
        <v>1196420173</v>
      </c>
      <c r="C69" s="13" t="s">
        <v>115</v>
      </c>
      <c r="D69" s="14" t="s">
        <v>116</v>
      </c>
      <c r="E69" s="15" t="s">
        <v>117</v>
      </c>
      <c r="F69" s="17" t="s">
        <v>12</v>
      </c>
      <c r="G69" s="6">
        <v>1</v>
      </c>
      <c r="H69" s="74">
        <v>0</v>
      </c>
      <c r="I69" s="7"/>
      <c r="J69" s="8"/>
      <c r="K69" s="8"/>
      <c r="L69" s="8"/>
      <c r="M69" s="8"/>
      <c r="N69" s="8"/>
      <c r="O69" s="8"/>
      <c r="P69" s="8"/>
      <c r="Q69" s="8"/>
      <c r="R69" s="8"/>
      <c r="S69" s="8"/>
      <c r="T69" s="83"/>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78"/>
      <c r="AZ69" s="78"/>
      <c r="BA69" s="78"/>
      <c r="BB69" s="78"/>
      <c r="BC69" s="78"/>
      <c r="BD69" s="78"/>
      <c r="BE69" s="78"/>
      <c r="BF69" s="78"/>
      <c r="BG69" s="78"/>
      <c r="BH69" s="78"/>
      <c r="BI69" s="78"/>
      <c r="BJ69" s="78"/>
      <c r="BK69" s="78"/>
      <c r="BL69" s="78"/>
      <c r="BM69" s="7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78">
        <v>11700000</v>
      </c>
      <c r="CV69" s="78">
        <v>0</v>
      </c>
      <c r="CW69" s="78">
        <v>11700000</v>
      </c>
      <c r="CX69" s="8"/>
      <c r="CY69" s="8"/>
      <c r="CZ69" s="8"/>
      <c r="DA69" s="8"/>
      <c r="DB69" s="8"/>
      <c r="DC69" s="83"/>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150">
        <f t="shared" si="0"/>
        <v>11700000</v>
      </c>
      <c r="EF69" s="151">
        <f t="shared" si="1"/>
        <v>11700000</v>
      </c>
      <c r="EG69" s="151">
        <f t="shared" si="2"/>
        <v>11700000</v>
      </c>
      <c r="EH69" s="151">
        <f t="shared" si="3"/>
        <v>11700000</v>
      </c>
      <c r="EI69" s="152">
        <v>0</v>
      </c>
      <c r="EJ69" s="153">
        <f t="shared" si="4"/>
        <v>0</v>
      </c>
      <c r="EK69" s="154">
        <f t="shared" si="5"/>
        <v>11700000</v>
      </c>
      <c r="EL69" s="154">
        <f t="shared" si="6"/>
        <v>11700000</v>
      </c>
      <c r="EM69" s="154">
        <f t="shared" si="7"/>
        <v>11700000</v>
      </c>
      <c r="EN69" s="154" t="str">
        <f t="shared" si="8"/>
        <v>MENOR VALOR</v>
      </c>
    </row>
    <row r="70" spans="1:144" s="5" customFormat="1" ht="38.25">
      <c r="A70" s="18">
        <v>5</v>
      </c>
      <c r="B70" s="18">
        <v>1196420174</v>
      </c>
      <c r="C70" s="13" t="s">
        <v>118</v>
      </c>
      <c r="D70" s="19" t="s">
        <v>119</v>
      </c>
      <c r="E70" s="15" t="s">
        <v>120</v>
      </c>
      <c r="F70" s="17" t="s">
        <v>12</v>
      </c>
      <c r="G70" s="6">
        <v>1</v>
      </c>
      <c r="H70" s="74">
        <v>0</v>
      </c>
      <c r="I70" s="7"/>
      <c r="J70" s="8"/>
      <c r="K70" s="8"/>
      <c r="L70" s="8"/>
      <c r="M70" s="8"/>
      <c r="N70" s="8"/>
      <c r="O70" s="8"/>
      <c r="P70" s="8"/>
      <c r="Q70" s="8"/>
      <c r="R70" s="8"/>
      <c r="S70" s="8"/>
      <c r="T70" s="83"/>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78"/>
      <c r="AZ70" s="78"/>
      <c r="BA70" s="78"/>
      <c r="BB70" s="78"/>
      <c r="BC70" s="78"/>
      <c r="BD70" s="78"/>
      <c r="BE70" s="78"/>
      <c r="BF70" s="78"/>
      <c r="BG70" s="78"/>
      <c r="BH70" s="78"/>
      <c r="BI70" s="78"/>
      <c r="BJ70" s="78"/>
      <c r="BK70" s="78"/>
      <c r="BL70" s="78"/>
      <c r="BM70" s="7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78">
        <v>11700000</v>
      </c>
      <c r="CV70" s="78">
        <v>0</v>
      </c>
      <c r="CW70" s="78">
        <v>11700000</v>
      </c>
      <c r="CX70" s="8"/>
      <c r="CY70" s="8"/>
      <c r="CZ70" s="8"/>
      <c r="DA70" s="8"/>
      <c r="DB70" s="8"/>
      <c r="DC70" s="83"/>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150">
        <f t="shared" ref="EE70:EE130" si="12">MIN(K70,N70,Q70,T70,W70,Z70,AC70,AF70,AI70,AL70,AO70,AR70,AU70,AX70,BA70,BD70,BG70,BJ70,BM70,BP70,BS70,BV70,BY70,CB70,CE70,CH70,CK70,CN70,CQ70,CT70,CW70,CZ70,DC70,DF70,DI70,DL70,DO70,DR70,DU70,DX70,EA70,ED70)</f>
        <v>11700000</v>
      </c>
      <c r="EF70" s="151">
        <f t="shared" ref="EF70:EF130" si="13">MEDIAN(K70,N70,Q70,T70,W70,Z70,AC70,AF70,AI70,AL70,AO70,AR70,AU70,AX70,BA70,BD70,BG70,BJ70,BM70,BP70,BS70,BV70,BY70,CB70,CE70,CH70,CK70,CN70,CQ70,CT70,CW70,CZ70,DC70,DF70,DI70,DL70,DO70,DR70,DU70,DX70,EA70,ED70)</f>
        <v>11700000</v>
      </c>
      <c r="EG70" s="151">
        <f t="shared" ref="EG70:EG130" si="14">AVERAGE(K70,N70,Q70,T70,W70,Z70,AC70,AF70,AI70,AL70,AO70,AR70,AU70,AX70,BA70,BD70,BG70,BJ70,BM70,BP70,BS70,BV70,BY70,CB70,CE70,CH70,CK70,CN70,CQ70,CT70,CW70,CZ70,DC70,DF70,DI70,DL70,DO70,DR70,DU70,DX70,EA70,ED70)</f>
        <v>11700000</v>
      </c>
      <c r="EH70" s="151">
        <f t="shared" ref="EH70:EH130" si="15">GEOMEAN(K70,N70,Q70,T70,W70,Z70,AC70,AF70,AI70,AL70,AO70,AR70,AU70,AX70,BA70,BD70,BG70,BJ70,BM70,BP70,BS70,BV70,BY70,CB70,CE70,CH70,CK70,CN70,CQ70,CT70,CW70,CZ70,DC70,DF70,DI70,DL70,DO70,DR70,DU70,DX70,EA70,ED70)</f>
        <v>11700000</v>
      </c>
      <c r="EI70" s="152">
        <v>0</v>
      </c>
      <c r="EJ70" s="153">
        <f t="shared" ref="EJ70:EJ130" si="16">+EI70/EG70</f>
        <v>0</v>
      </c>
      <c r="EK70" s="154">
        <f t="shared" ref="EK70:EK130" si="17">+EE70</f>
        <v>11700000</v>
      </c>
      <c r="EL70" s="154">
        <f t="shared" ref="EL70:EL130" si="18">ROUND(EK70,0)</f>
        <v>11700000</v>
      </c>
      <c r="EM70" s="154">
        <f t="shared" ref="EM70:EM130" si="19">+EL70*G70</f>
        <v>11700000</v>
      </c>
      <c r="EN70" s="154" t="str">
        <f t="shared" ref="EN70:EN130" si="20">IF(EK70=EE70,"MENOR VALOR","MEDIANA")</f>
        <v>MENOR VALOR</v>
      </c>
    </row>
    <row r="71" spans="1:144" s="5" customFormat="1" ht="26.25" customHeight="1">
      <c r="A71" s="9" t="s">
        <v>103</v>
      </c>
      <c r="B71" s="161" t="s">
        <v>122</v>
      </c>
      <c r="C71" s="162"/>
      <c r="D71" s="162"/>
      <c r="E71" s="163"/>
      <c r="F71" s="46" t="s">
        <v>123</v>
      </c>
      <c r="G71" s="6"/>
      <c r="H71" s="7"/>
      <c r="I71" s="7"/>
      <c r="J71" s="8"/>
      <c r="K71" s="8"/>
      <c r="L71" s="8"/>
      <c r="M71" s="8"/>
      <c r="N71" s="8"/>
      <c r="O71" s="8"/>
      <c r="P71" s="8"/>
      <c r="Q71" s="8"/>
      <c r="R71" s="8"/>
      <c r="S71" s="8"/>
      <c r="T71" s="83"/>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78"/>
      <c r="AZ71" s="78"/>
      <c r="BA71" s="78"/>
      <c r="BB71" s="78"/>
      <c r="BC71" s="78"/>
      <c r="BD71" s="78"/>
      <c r="BE71" s="78"/>
      <c r="BF71" s="78"/>
      <c r="BG71" s="78"/>
      <c r="BH71" s="78"/>
      <c r="BI71" s="78"/>
      <c r="BJ71" s="78"/>
      <c r="BK71" s="78"/>
      <c r="BL71" s="78"/>
      <c r="BM71" s="7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3"/>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150"/>
      <c r="EF71" s="151"/>
      <c r="EG71" s="151"/>
      <c r="EH71" s="151"/>
      <c r="EI71" s="152"/>
      <c r="EJ71" s="153"/>
      <c r="EK71" s="154"/>
      <c r="EL71" s="154"/>
      <c r="EM71" s="154"/>
      <c r="EN71" s="154"/>
    </row>
    <row r="72" spans="1:144" s="5" customFormat="1" ht="12.75">
      <c r="A72" s="11" t="s">
        <v>16</v>
      </c>
      <c r="B72" s="11" t="s">
        <v>7</v>
      </c>
      <c r="C72" s="11" t="s">
        <v>124</v>
      </c>
      <c r="D72" s="11" t="s">
        <v>9</v>
      </c>
      <c r="E72" s="11" t="s">
        <v>125</v>
      </c>
      <c r="F72" s="11" t="s">
        <v>11</v>
      </c>
      <c r="G72" s="6"/>
      <c r="H72" s="7"/>
      <c r="I72" s="7"/>
      <c r="J72" s="8"/>
      <c r="K72" s="8"/>
      <c r="L72" s="8"/>
      <c r="M72" s="8"/>
      <c r="N72" s="8"/>
      <c r="O72" s="8"/>
      <c r="P72" s="8"/>
      <c r="Q72" s="8"/>
      <c r="R72" s="8"/>
      <c r="S72" s="8"/>
      <c r="T72" s="83"/>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78"/>
      <c r="AZ72" s="78"/>
      <c r="BA72" s="78"/>
      <c r="BB72" s="78"/>
      <c r="BC72" s="78"/>
      <c r="BD72" s="78"/>
      <c r="BE72" s="78"/>
      <c r="BF72" s="78"/>
      <c r="BG72" s="78"/>
      <c r="BH72" s="78"/>
      <c r="BI72" s="78"/>
      <c r="BJ72" s="78"/>
      <c r="BK72" s="78"/>
      <c r="BL72" s="78"/>
      <c r="BM72" s="7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3"/>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150"/>
      <c r="EF72" s="151"/>
      <c r="EG72" s="151"/>
      <c r="EH72" s="151"/>
      <c r="EI72" s="152"/>
      <c r="EJ72" s="153"/>
      <c r="EK72" s="154"/>
      <c r="EL72" s="154"/>
      <c r="EM72" s="154"/>
      <c r="EN72" s="154"/>
    </row>
    <row r="73" spans="1:144" s="5" customFormat="1" ht="89.25">
      <c r="A73" s="12">
        <v>1</v>
      </c>
      <c r="B73" s="12">
        <v>1196460265</v>
      </c>
      <c r="C73" s="12">
        <v>42203412</v>
      </c>
      <c r="D73" s="23" t="s">
        <v>126</v>
      </c>
      <c r="E73" s="22" t="s">
        <v>127</v>
      </c>
      <c r="F73" s="12" t="s">
        <v>12</v>
      </c>
      <c r="G73" s="6">
        <v>1</v>
      </c>
      <c r="H73" s="74">
        <v>0</v>
      </c>
      <c r="I73" s="7"/>
      <c r="J73" s="8"/>
      <c r="K73" s="8"/>
      <c r="L73" s="8"/>
      <c r="M73" s="8"/>
      <c r="N73" s="8"/>
      <c r="O73" s="8"/>
      <c r="P73" s="8"/>
      <c r="Q73" s="8"/>
      <c r="R73" s="8"/>
      <c r="S73" s="8"/>
      <c r="T73" s="83"/>
      <c r="U73" s="78">
        <v>800000</v>
      </c>
      <c r="V73" s="78"/>
      <c r="W73" s="78">
        <f>U73</f>
        <v>800000</v>
      </c>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78"/>
      <c r="AZ73" s="78"/>
      <c r="BA73" s="78"/>
      <c r="BB73" s="78"/>
      <c r="BC73" s="78"/>
      <c r="BD73" s="78"/>
      <c r="BE73" s="78"/>
      <c r="BF73" s="78"/>
      <c r="BG73" s="78"/>
      <c r="BH73" s="78"/>
      <c r="BI73" s="78"/>
      <c r="BJ73" s="78"/>
      <c r="BK73" s="78"/>
      <c r="BL73" s="78"/>
      <c r="BM73" s="7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3"/>
      <c r="DD73" s="8"/>
      <c r="DE73" s="8"/>
      <c r="DF73" s="8"/>
      <c r="DG73" s="78">
        <v>800000</v>
      </c>
      <c r="DH73" s="78">
        <v>0</v>
      </c>
      <c r="DI73" s="78">
        <v>800000</v>
      </c>
      <c r="DJ73" s="8"/>
      <c r="DK73" s="8"/>
      <c r="DL73" s="8"/>
      <c r="DM73" s="8"/>
      <c r="DN73" s="8"/>
      <c r="DO73" s="8"/>
      <c r="DP73" s="8"/>
      <c r="DQ73" s="8"/>
      <c r="DR73" s="8"/>
      <c r="DS73" s="8"/>
      <c r="DT73" s="8"/>
      <c r="DU73" s="8"/>
      <c r="DV73" s="8"/>
      <c r="DW73" s="8"/>
      <c r="DX73" s="8"/>
      <c r="DY73" s="8"/>
      <c r="DZ73" s="8"/>
      <c r="EA73" s="8"/>
      <c r="EB73" s="8"/>
      <c r="EC73" s="8"/>
      <c r="ED73" s="8"/>
      <c r="EE73" s="150">
        <f t="shared" si="12"/>
        <v>800000</v>
      </c>
      <c r="EF73" s="151">
        <f t="shared" si="13"/>
        <v>800000</v>
      </c>
      <c r="EG73" s="151">
        <f t="shared" si="14"/>
        <v>800000</v>
      </c>
      <c r="EH73" s="151">
        <f t="shared" si="15"/>
        <v>800000</v>
      </c>
      <c r="EI73" s="152">
        <v>0</v>
      </c>
      <c r="EJ73" s="153">
        <f t="shared" si="16"/>
        <v>0</v>
      </c>
      <c r="EK73" s="154">
        <f t="shared" si="17"/>
        <v>800000</v>
      </c>
      <c r="EL73" s="154">
        <f t="shared" si="18"/>
        <v>800000</v>
      </c>
      <c r="EM73" s="154">
        <f t="shared" si="19"/>
        <v>800000</v>
      </c>
      <c r="EN73" s="154" t="str">
        <f t="shared" si="20"/>
        <v>MENOR VALOR</v>
      </c>
    </row>
    <row r="74" spans="1:144" s="5" customFormat="1" ht="15" customHeight="1">
      <c r="A74" s="18"/>
      <c r="B74" s="54"/>
      <c r="C74" s="55"/>
      <c r="D74" s="56"/>
      <c r="E74" s="57"/>
      <c r="F74" s="17"/>
      <c r="G74" s="6"/>
      <c r="H74" s="7"/>
      <c r="I74" s="7"/>
      <c r="J74" s="8"/>
      <c r="K74" s="8"/>
      <c r="L74" s="8"/>
      <c r="M74" s="8"/>
      <c r="N74" s="8"/>
      <c r="O74" s="8"/>
      <c r="P74" s="8"/>
      <c r="Q74" s="8"/>
      <c r="R74" s="8"/>
      <c r="S74" s="8"/>
      <c r="T74" s="83"/>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78"/>
      <c r="AZ74" s="78"/>
      <c r="BA74" s="78"/>
      <c r="BB74" s="78"/>
      <c r="BC74" s="78"/>
      <c r="BD74" s="78"/>
      <c r="BE74" s="78"/>
      <c r="BF74" s="78"/>
      <c r="BG74" s="78"/>
      <c r="BH74" s="78"/>
      <c r="BI74" s="78"/>
      <c r="BJ74" s="78"/>
      <c r="BK74" s="78"/>
      <c r="BL74" s="78"/>
      <c r="BM74" s="7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3"/>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150"/>
      <c r="EF74" s="151"/>
      <c r="EG74" s="151"/>
      <c r="EH74" s="151"/>
      <c r="EI74" s="152"/>
      <c r="EJ74" s="153"/>
      <c r="EK74" s="154"/>
      <c r="EL74" s="154"/>
      <c r="EM74" s="154"/>
      <c r="EN74" s="154"/>
    </row>
    <row r="75" spans="1:144" s="5" customFormat="1" ht="15">
      <c r="A75" s="9" t="s">
        <v>121</v>
      </c>
      <c r="B75" s="161" t="s">
        <v>129</v>
      </c>
      <c r="C75" s="162"/>
      <c r="D75" s="162"/>
      <c r="E75" s="163"/>
      <c r="F75" s="10" t="s">
        <v>130</v>
      </c>
      <c r="G75" s="6"/>
      <c r="H75" s="7"/>
      <c r="I75" s="7"/>
      <c r="J75" s="8"/>
      <c r="K75" s="8"/>
      <c r="L75" s="8"/>
      <c r="M75" s="8"/>
      <c r="N75" s="8"/>
      <c r="O75" s="8"/>
      <c r="P75" s="8"/>
      <c r="Q75" s="8"/>
      <c r="R75" s="8"/>
      <c r="S75" s="8"/>
      <c r="T75" s="83"/>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78"/>
      <c r="AZ75" s="78"/>
      <c r="BA75" s="78"/>
      <c r="BB75" s="78"/>
      <c r="BC75" s="78"/>
      <c r="BD75" s="78"/>
      <c r="BE75" s="78"/>
      <c r="BF75" s="78"/>
      <c r="BG75" s="78"/>
      <c r="BH75" s="78"/>
      <c r="BI75" s="78"/>
      <c r="BJ75" s="78"/>
      <c r="BK75" s="78"/>
      <c r="BL75" s="78"/>
      <c r="BM75" s="7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3"/>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150"/>
      <c r="EF75" s="151"/>
      <c r="EG75" s="151"/>
      <c r="EH75" s="151"/>
      <c r="EI75" s="152"/>
      <c r="EJ75" s="153"/>
      <c r="EK75" s="154"/>
      <c r="EL75" s="154"/>
      <c r="EM75" s="154"/>
      <c r="EN75" s="154"/>
    </row>
    <row r="76" spans="1:144" s="5" customFormat="1" ht="12.75">
      <c r="A76" s="31" t="s">
        <v>16</v>
      </c>
      <c r="B76" s="31" t="s">
        <v>7</v>
      </c>
      <c r="C76" s="31" t="s">
        <v>8</v>
      </c>
      <c r="D76" s="31" t="s">
        <v>9</v>
      </c>
      <c r="E76" s="31" t="s">
        <v>17</v>
      </c>
      <c r="F76" s="31" t="s">
        <v>11</v>
      </c>
      <c r="G76" s="6"/>
      <c r="H76" s="7"/>
      <c r="I76" s="7"/>
      <c r="J76" s="8"/>
      <c r="K76" s="8"/>
      <c r="L76" s="8"/>
      <c r="M76" s="8"/>
      <c r="N76" s="8"/>
      <c r="O76" s="8"/>
      <c r="P76" s="8"/>
      <c r="Q76" s="8"/>
      <c r="R76" s="8"/>
      <c r="S76" s="8"/>
      <c r="T76" s="83"/>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78"/>
      <c r="AZ76" s="78"/>
      <c r="BA76" s="78"/>
      <c r="BB76" s="78"/>
      <c r="BC76" s="78"/>
      <c r="BD76" s="78"/>
      <c r="BE76" s="78"/>
      <c r="BF76" s="78"/>
      <c r="BG76" s="78"/>
      <c r="BH76" s="78"/>
      <c r="BI76" s="78"/>
      <c r="BJ76" s="78"/>
      <c r="BK76" s="78"/>
      <c r="BL76" s="78"/>
      <c r="BM76" s="7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3"/>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150"/>
      <c r="EF76" s="151"/>
      <c r="EG76" s="151"/>
      <c r="EH76" s="151"/>
      <c r="EI76" s="152"/>
      <c r="EJ76" s="153"/>
      <c r="EK76" s="154"/>
      <c r="EL76" s="154"/>
      <c r="EM76" s="154"/>
      <c r="EN76" s="154"/>
    </row>
    <row r="77" spans="1:144" s="5" customFormat="1" ht="51">
      <c r="A77" s="17">
        <v>1</v>
      </c>
      <c r="B77" s="17">
        <v>1196490642</v>
      </c>
      <c r="C77" s="17">
        <v>42221512</v>
      </c>
      <c r="D77" s="15" t="s">
        <v>131</v>
      </c>
      <c r="E77" s="15" t="s">
        <v>132</v>
      </c>
      <c r="F77" s="13" t="s">
        <v>12</v>
      </c>
      <c r="G77" s="6">
        <v>1</v>
      </c>
      <c r="H77" s="74">
        <v>0.19</v>
      </c>
      <c r="I77" s="7"/>
      <c r="J77" s="8"/>
      <c r="K77" s="8"/>
      <c r="L77" s="8"/>
      <c r="M77" s="8"/>
      <c r="N77" s="8"/>
      <c r="O77" s="8"/>
      <c r="P77" s="8"/>
      <c r="Q77" s="8"/>
      <c r="R77" s="8"/>
      <c r="S77" s="8"/>
      <c r="T77" s="83"/>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78"/>
      <c r="AZ77" s="78"/>
      <c r="BA77" s="78"/>
      <c r="BB77" s="78"/>
      <c r="BC77" s="78"/>
      <c r="BD77" s="78"/>
      <c r="BE77" s="78"/>
      <c r="BF77" s="78"/>
      <c r="BG77" s="78"/>
      <c r="BH77" s="78"/>
      <c r="BI77" s="78"/>
      <c r="BJ77" s="78"/>
      <c r="BK77" s="78"/>
      <c r="BL77" s="78"/>
      <c r="BM77" s="7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3"/>
      <c r="DD77" s="8"/>
      <c r="DE77" s="8"/>
      <c r="DF77" s="8"/>
      <c r="DG77" s="8"/>
      <c r="DH77" s="8"/>
      <c r="DI77" s="8"/>
      <c r="DJ77" s="8"/>
      <c r="DK77" s="8"/>
      <c r="DL77" s="8"/>
      <c r="DM77" s="8"/>
      <c r="DN77" s="8"/>
      <c r="DO77" s="8"/>
      <c r="DP77" s="8"/>
      <c r="DQ77" s="8"/>
      <c r="DR77" s="8"/>
      <c r="DS77" s="8"/>
      <c r="DT77" s="8"/>
      <c r="DU77" s="8"/>
      <c r="DV77" s="8"/>
      <c r="DW77" s="8"/>
      <c r="DX77" s="8"/>
      <c r="DY77" s="8"/>
      <c r="DZ77" s="8"/>
      <c r="EA77" s="8"/>
      <c r="EB77" s="139">
        <v>150395.50719999999</v>
      </c>
      <c r="EC77" s="139">
        <v>28575.146367999998</v>
      </c>
      <c r="ED77" s="139">
        <v>178970.65356799998</v>
      </c>
      <c r="EE77" s="150">
        <f t="shared" si="12"/>
        <v>178970.65356799998</v>
      </c>
      <c r="EF77" s="151">
        <f t="shared" si="13"/>
        <v>178970.65356799998</v>
      </c>
      <c r="EG77" s="151">
        <f t="shared" si="14"/>
        <v>178970.65356799998</v>
      </c>
      <c r="EH77" s="151">
        <f t="shared" si="15"/>
        <v>178970.65356799998</v>
      </c>
      <c r="EI77" s="152">
        <v>0</v>
      </c>
      <c r="EJ77" s="153">
        <f t="shared" si="16"/>
        <v>0</v>
      </c>
      <c r="EK77" s="154">
        <f t="shared" si="17"/>
        <v>178970.65356799998</v>
      </c>
      <c r="EL77" s="154">
        <f t="shared" si="18"/>
        <v>178971</v>
      </c>
      <c r="EM77" s="154">
        <f t="shared" si="19"/>
        <v>178971</v>
      </c>
      <c r="EN77" s="154" t="str">
        <f t="shared" si="20"/>
        <v>MENOR VALOR</v>
      </c>
    </row>
    <row r="78" spans="1:144" s="5" customFormat="1" ht="38.25">
      <c r="A78" s="17">
        <v>2</v>
      </c>
      <c r="B78" s="17">
        <v>1196410153</v>
      </c>
      <c r="C78" s="17">
        <v>42221512</v>
      </c>
      <c r="D78" s="15" t="s">
        <v>133</v>
      </c>
      <c r="E78" s="15" t="s">
        <v>134</v>
      </c>
      <c r="F78" s="13" t="s">
        <v>12</v>
      </c>
      <c r="G78" s="6">
        <v>1</v>
      </c>
      <c r="H78" s="74">
        <v>0.19</v>
      </c>
      <c r="I78" s="7"/>
      <c r="J78" s="8"/>
      <c r="K78" s="8"/>
      <c r="L78" s="8"/>
      <c r="M78" s="8"/>
      <c r="N78" s="8"/>
      <c r="O78" s="8"/>
      <c r="P78" s="8"/>
      <c r="Q78" s="8"/>
      <c r="R78" s="8"/>
      <c r="S78" s="8"/>
      <c r="T78" s="83"/>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78"/>
      <c r="AZ78" s="78"/>
      <c r="BA78" s="78"/>
      <c r="BB78" s="78"/>
      <c r="BC78" s="78"/>
      <c r="BD78" s="78"/>
      <c r="BE78" s="78"/>
      <c r="BF78" s="78"/>
      <c r="BG78" s="78"/>
      <c r="BH78" s="78"/>
      <c r="BI78" s="78"/>
      <c r="BJ78" s="78"/>
      <c r="BK78" s="78"/>
      <c r="BL78" s="78"/>
      <c r="BM78" s="7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3"/>
      <c r="DD78" s="8"/>
      <c r="DE78" s="8"/>
      <c r="DF78" s="8"/>
      <c r="DG78" s="8"/>
      <c r="DH78" s="8"/>
      <c r="DI78" s="8"/>
      <c r="DJ78" s="8"/>
      <c r="DK78" s="8"/>
      <c r="DL78" s="8"/>
      <c r="DM78" s="8"/>
      <c r="DN78" s="8"/>
      <c r="DO78" s="8"/>
      <c r="DP78" s="8"/>
      <c r="DQ78" s="8"/>
      <c r="DR78" s="8"/>
      <c r="DS78" s="8"/>
      <c r="DT78" s="8"/>
      <c r="DU78" s="8"/>
      <c r="DV78" s="8"/>
      <c r="DW78" s="8"/>
      <c r="DX78" s="8"/>
      <c r="DY78" s="8"/>
      <c r="DZ78" s="8"/>
      <c r="EA78" s="8"/>
      <c r="EB78" s="139">
        <v>150395.50719999999</v>
      </c>
      <c r="EC78" s="139">
        <v>28575.146367999998</v>
      </c>
      <c r="ED78" s="139">
        <v>178970.65356799998</v>
      </c>
      <c r="EE78" s="150">
        <f t="shared" si="12"/>
        <v>178970.65356799998</v>
      </c>
      <c r="EF78" s="151">
        <f t="shared" si="13"/>
        <v>178970.65356799998</v>
      </c>
      <c r="EG78" s="151">
        <f t="shared" si="14"/>
        <v>178970.65356799998</v>
      </c>
      <c r="EH78" s="151">
        <f t="shared" si="15"/>
        <v>178970.65356799998</v>
      </c>
      <c r="EI78" s="152">
        <v>0</v>
      </c>
      <c r="EJ78" s="153">
        <f t="shared" si="16"/>
        <v>0</v>
      </c>
      <c r="EK78" s="154">
        <f t="shared" si="17"/>
        <v>178970.65356799998</v>
      </c>
      <c r="EL78" s="154">
        <f t="shared" si="18"/>
        <v>178971</v>
      </c>
      <c r="EM78" s="154">
        <f t="shared" si="19"/>
        <v>178971</v>
      </c>
      <c r="EN78" s="154" t="str">
        <f t="shared" si="20"/>
        <v>MENOR VALOR</v>
      </c>
    </row>
    <row r="79" spans="1:144" s="5" customFormat="1" ht="63.75">
      <c r="A79" s="17">
        <v>3</v>
      </c>
      <c r="B79" s="17">
        <v>1196329664</v>
      </c>
      <c r="C79" s="17">
        <v>42221512</v>
      </c>
      <c r="D79" s="15" t="s">
        <v>135</v>
      </c>
      <c r="E79" s="15" t="s">
        <v>136</v>
      </c>
      <c r="F79" s="13" t="s">
        <v>12</v>
      </c>
      <c r="G79" s="6">
        <v>1</v>
      </c>
      <c r="H79" s="74">
        <v>0.19</v>
      </c>
      <c r="I79" s="7"/>
      <c r="J79" s="8"/>
      <c r="K79" s="8"/>
      <c r="L79" s="8"/>
      <c r="M79" s="8"/>
      <c r="N79" s="8"/>
      <c r="O79" s="8"/>
      <c r="P79" s="8"/>
      <c r="Q79" s="8"/>
      <c r="R79" s="8"/>
      <c r="S79" s="8"/>
      <c r="T79" s="83"/>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78"/>
      <c r="AZ79" s="78"/>
      <c r="BA79" s="78"/>
      <c r="BB79" s="78"/>
      <c r="BC79" s="78"/>
      <c r="BD79" s="78"/>
      <c r="BE79" s="78"/>
      <c r="BF79" s="78"/>
      <c r="BG79" s="78"/>
      <c r="BH79" s="78"/>
      <c r="BI79" s="78"/>
      <c r="BJ79" s="78"/>
      <c r="BK79" s="78"/>
      <c r="BL79" s="78"/>
      <c r="BM79" s="7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3"/>
      <c r="DD79" s="8"/>
      <c r="DE79" s="8"/>
      <c r="DF79" s="8"/>
      <c r="DG79" s="8"/>
      <c r="DH79" s="8"/>
      <c r="DI79" s="8"/>
      <c r="DJ79" s="8"/>
      <c r="DK79" s="8"/>
      <c r="DL79" s="8"/>
      <c r="DM79" s="8"/>
      <c r="DN79" s="8"/>
      <c r="DO79" s="8"/>
      <c r="DP79" s="8"/>
      <c r="DQ79" s="8"/>
      <c r="DR79" s="8"/>
      <c r="DS79" s="8"/>
      <c r="DT79" s="8"/>
      <c r="DU79" s="8"/>
      <c r="DV79" s="8"/>
      <c r="DW79" s="8"/>
      <c r="DX79" s="8"/>
      <c r="DY79" s="8"/>
      <c r="DZ79" s="8"/>
      <c r="EA79" s="8"/>
      <c r="EB79" s="139">
        <v>150395.50719999999</v>
      </c>
      <c r="EC79" s="139">
        <v>28575.146367999998</v>
      </c>
      <c r="ED79" s="139">
        <v>178970.65356799998</v>
      </c>
      <c r="EE79" s="150">
        <f t="shared" si="12"/>
        <v>178970.65356799998</v>
      </c>
      <c r="EF79" s="151">
        <f t="shared" si="13"/>
        <v>178970.65356799998</v>
      </c>
      <c r="EG79" s="151">
        <f t="shared" si="14"/>
        <v>178970.65356799998</v>
      </c>
      <c r="EH79" s="151">
        <f t="shared" si="15"/>
        <v>178970.65356799998</v>
      </c>
      <c r="EI79" s="152">
        <v>0</v>
      </c>
      <c r="EJ79" s="153">
        <f t="shared" si="16"/>
        <v>0</v>
      </c>
      <c r="EK79" s="154">
        <f t="shared" si="17"/>
        <v>178970.65356799998</v>
      </c>
      <c r="EL79" s="154">
        <f t="shared" si="18"/>
        <v>178971</v>
      </c>
      <c r="EM79" s="154">
        <f t="shared" si="19"/>
        <v>178971</v>
      </c>
      <c r="EN79" s="154" t="str">
        <f t="shared" si="20"/>
        <v>MENOR VALOR</v>
      </c>
    </row>
    <row r="80" spans="1:144" s="5" customFormat="1" ht="63.75">
      <c r="A80" s="17">
        <v>4</v>
      </c>
      <c r="B80" s="17">
        <v>1196249175</v>
      </c>
      <c r="C80" s="17">
        <v>42221512</v>
      </c>
      <c r="D80" s="15" t="s">
        <v>137</v>
      </c>
      <c r="E80" s="15" t="s">
        <v>138</v>
      </c>
      <c r="F80" s="13" t="s">
        <v>12</v>
      </c>
      <c r="G80" s="6">
        <v>1</v>
      </c>
      <c r="H80" s="74">
        <v>0.19</v>
      </c>
      <c r="I80" s="7"/>
      <c r="J80" s="8"/>
      <c r="K80" s="8"/>
      <c r="L80" s="8"/>
      <c r="M80" s="8"/>
      <c r="N80" s="8"/>
      <c r="O80" s="8"/>
      <c r="P80" s="8"/>
      <c r="Q80" s="8"/>
      <c r="R80" s="8"/>
      <c r="S80" s="8"/>
      <c r="T80" s="83"/>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78"/>
      <c r="AZ80" s="78"/>
      <c r="BA80" s="78"/>
      <c r="BB80" s="78"/>
      <c r="BC80" s="78"/>
      <c r="BD80" s="78"/>
      <c r="BE80" s="78"/>
      <c r="BF80" s="78"/>
      <c r="BG80" s="78"/>
      <c r="BH80" s="78"/>
      <c r="BI80" s="78"/>
      <c r="BJ80" s="78"/>
      <c r="BK80" s="78"/>
      <c r="BL80" s="78"/>
      <c r="BM80" s="7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3"/>
      <c r="DD80" s="8"/>
      <c r="DE80" s="8"/>
      <c r="DF80" s="8"/>
      <c r="DG80" s="8"/>
      <c r="DH80" s="8"/>
      <c r="DI80" s="8"/>
      <c r="DJ80" s="8"/>
      <c r="DK80" s="8"/>
      <c r="DL80" s="8"/>
      <c r="DM80" s="8"/>
      <c r="DN80" s="8"/>
      <c r="DO80" s="8"/>
      <c r="DP80" s="8"/>
      <c r="DQ80" s="8"/>
      <c r="DR80" s="8"/>
      <c r="DS80" s="8"/>
      <c r="DT80" s="8"/>
      <c r="DU80" s="8"/>
      <c r="DV80" s="8"/>
      <c r="DW80" s="8"/>
      <c r="DX80" s="8"/>
      <c r="DY80" s="8"/>
      <c r="DZ80" s="8"/>
      <c r="EA80" s="8"/>
      <c r="EB80" s="139">
        <v>150395.50719999999</v>
      </c>
      <c r="EC80" s="139">
        <v>28575.146367999998</v>
      </c>
      <c r="ED80" s="139">
        <v>178970.65356799998</v>
      </c>
      <c r="EE80" s="150">
        <f t="shared" si="12"/>
        <v>178970.65356799998</v>
      </c>
      <c r="EF80" s="151">
        <f t="shared" si="13"/>
        <v>178970.65356799998</v>
      </c>
      <c r="EG80" s="151">
        <f t="shared" si="14"/>
        <v>178970.65356799998</v>
      </c>
      <c r="EH80" s="151">
        <f t="shared" si="15"/>
        <v>178970.65356799998</v>
      </c>
      <c r="EI80" s="152">
        <v>0</v>
      </c>
      <c r="EJ80" s="153">
        <f t="shared" si="16"/>
        <v>0</v>
      </c>
      <c r="EK80" s="154">
        <f t="shared" si="17"/>
        <v>178970.65356799998</v>
      </c>
      <c r="EL80" s="154">
        <f t="shared" si="18"/>
        <v>178971</v>
      </c>
      <c r="EM80" s="154">
        <f t="shared" si="19"/>
        <v>178971</v>
      </c>
      <c r="EN80" s="154" t="str">
        <f t="shared" si="20"/>
        <v>MENOR VALOR</v>
      </c>
    </row>
    <row r="81" spans="1:144" s="5" customFormat="1" ht="63.75">
      <c r="A81" s="17">
        <v>5</v>
      </c>
      <c r="B81" s="17">
        <v>1196168686</v>
      </c>
      <c r="C81" s="17">
        <v>42221512</v>
      </c>
      <c r="D81" s="15" t="s">
        <v>139</v>
      </c>
      <c r="E81" s="15" t="s">
        <v>140</v>
      </c>
      <c r="F81" s="13" t="s">
        <v>12</v>
      </c>
      <c r="G81" s="6">
        <v>1</v>
      </c>
      <c r="H81" s="74">
        <v>0.19</v>
      </c>
      <c r="I81" s="7"/>
      <c r="J81" s="8"/>
      <c r="K81" s="8"/>
      <c r="L81" s="8"/>
      <c r="M81" s="8"/>
      <c r="N81" s="8"/>
      <c r="O81" s="8"/>
      <c r="P81" s="8"/>
      <c r="Q81" s="8"/>
      <c r="R81" s="8"/>
      <c r="S81" s="8"/>
      <c r="T81" s="83"/>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78"/>
      <c r="AZ81" s="78"/>
      <c r="BA81" s="78"/>
      <c r="BB81" s="78"/>
      <c r="BC81" s="78"/>
      <c r="BD81" s="78"/>
      <c r="BE81" s="78"/>
      <c r="BF81" s="78"/>
      <c r="BG81" s="78"/>
      <c r="BH81" s="78"/>
      <c r="BI81" s="78"/>
      <c r="BJ81" s="78"/>
      <c r="BK81" s="78"/>
      <c r="BL81" s="78"/>
      <c r="BM81" s="7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3"/>
      <c r="DD81" s="8"/>
      <c r="DE81" s="8"/>
      <c r="DF81" s="8"/>
      <c r="DG81" s="8"/>
      <c r="DH81" s="8"/>
      <c r="DI81" s="8"/>
      <c r="DJ81" s="8"/>
      <c r="DK81" s="8"/>
      <c r="DL81" s="8"/>
      <c r="DM81" s="8"/>
      <c r="DN81" s="8"/>
      <c r="DO81" s="8"/>
      <c r="DP81" s="8"/>
      <c r="DQ81" s="8"/>
      <c r="DR81" s="8"/>
      <c r="DS81" s="8"/>
      <c r="DT81" s="8"/>
      <c r="DU81" s="8"/>
      <c r="DV81" s="8"/>
      <c r="DW81" s="8"/>
      <c r="DX81" s="8"/>
      <c r="DY81" s="8"/>
      <c r="DZ81" s="8"/>
      <c r="EA81" s="8"/>
      <c r="EB81" s="139">
        <v>150395.50719999999</v>
      </c>
      <c r="EC81" s="139">
        <v>28575.146367999998</v>
      </c>
      <c r="ED81" s="139">
        <v>178970.65356799998</v>
      </c>
      <c r="EE81" s="150">
        <f t="shared" si="12"/>
        <v>178970.65356799998</v>
      </c>
      <c r="EF81" s="151">
        <f t="shared" si="13"/>
        <v>178970.65356799998</v>
      </c>
      <c r="EG81" s="151">
        <f t="shared" si="14"/>
        <v>178970.65356799998</v>
      </c>
      <c r="EH81" s="151">
        <f t="shared" si="15"/>
        <v>178970.65356799998</v>
      </c>
      <c r="EI81" s="152">
        <v>0</v>
      </c>
      <c r="EJ81" s="153">
        <f t="shared" si="16"/>
        <v>0</v>
      </c>
      <c r="EK81" s="154">
        <f t="shared" si="17"/>
        <v>178970.65356799998</v>
      </c>
      <c r="EL81" s="154">
        <f t="shared" si="18"/>
        <v>178971</v>
      </c>
      <c r="EM81" s="154">
        <f t="shared" si="19"/>
        <v>178971</v>
      </c>
      <c r="EN81" s="154" t="str">
        <f t="shared" si="20"/>
        <v>MENOR VALOR</v>
      </c>
    </row>
    <row r="82" spans="1:144" s="5" customFormat="1" ht="38.25">
      <c r="A82" s="17">
        <v>6</v>
      </c>
      <c r="B82" s="17">
        <v>1196490646</v>
      </c>
      <c r="C82" s="17">
        <v>42221512</v>
      </c>
      <c r="D82" s="15" t="s">
        <v>141</v>
      </c>
      <c r="E82" s="15" t="s">
        <v>142</v>
      </c>
      <c r="F82" s="13" t="s">
        <v>12</v>
      </c>
      <c r="G82" s="6">
        <v>1</v>
      </c>
      <c r="H82" s="74">
        <v>0.19</v>
      </c>
      <c r="I82" s="7"/>
      <c r="J82" s="8"/>
      <c r="K82" s="8"/>
      <c r="L82" s="8"/>
      <c r="M82" s="8"/>
      <c r="N82" s="8"/>
      <c r="O82" s="8"/>
      <c r="P82" s="8"/>
      <c r="Q82" s="8"/>
      <c r="R82" s="8"/>
      <c r="S82" s="8"/>
      <c r="T82" s="83"/>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78"/>
      <c r="AZ82" s="78"/>
      <c r="BA82" s="78"/>
      <c r="BB82" s="78"/>
      <c r="BC82" s="78"/>
      <c r="BD82" s="78"/>
      <c r="BE82" s="78"/>
      <c r="BF82" s="78"/>
      <c r="BG82" s="78"/>
      <c r="BH82" s="78"/>
      <c r="BI82" s="78"/>
      <c r="BJ82" s="78"/>
      <c r="BK82" s="78"/>
      <c r="BL82" s="78"/>
      <c r="BM82" s="7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3"/>
      <c r="DD82" s="8"/>
      <c r="DE82" s="8"/>
      <c r="DF82" s="8"/>
      <c r="DG82" s="8"/>
      <c r="DH82" s="8"/>
      <c r="DI82" s="8"/>
      <c r="DJ82" s="8"/>
      <c r="DK82" s="8"/>
      <c r="DL82" s="8"/>
      <c r="DM82" s="8"/>
      <c r="DN82" s="8"/>
      <c r="DO82" s="8"/>
      <c r="DP82" s="8"/>
      <c r="DQ82" s="8"/>
      <c r="DR82" s="8"/>
      <c r="DS82" s="8"/>
      <c r="DT82" s="8"/>
      <c r="DU82" s="8"/>
      <c r="DV82" s="8"/>
      <c r="DW82" s="8"/>
      <c r="DX82" s="8"/>
      <c r="DY82" s="8"/>
      <c r="DZ82" s="8"/>
      <c r="EA82" s="8"/>
      <c r="EB82" s="139">
        <v>241709.87520000001</v>
      </c>
      <c r="EC82" s="139">
        <v>45924.876287999999</v>
      </c>
      <c r="ED82" s="139">
        <v>287634.75148800004</v>
      </c>
      <c r="EE82" s="150">
        <f t="shared" si="12"/>
        <v>287634.75148800004</v>
      </c>
      <c r="EF82" s="151">
        <f t="shared" si="13"/>
        <v>287634.75148800004</v>
      </c>
      <c r="EG82" s="151">
        <f t="shared" si="14"/>
        <v>287634.75148800004</v>
      </c>
      <c r="EH82" s="151">
        <f t="shared" si="15"/>
        <v>287634.75148800004</v>
      </c>
      <c r="EI82" s="152">
        <v>0</v>
      </c>
      <c r="EJ82" s="153">
        <f t="shared" si="16"/>
        <v>0</v>
      </c>
      <c r="EK82" s="154">
        <f t="shared" si="17"/>
        <v>287634.75148800004</v>
      </c>
      <c r="EL82" s="154">
        <f t="shared" si="18"/>
        <v>287635</v>
      </c>
      <c r="EM82" s="154">
        <f t="shared" si="19"/>
        <v>287635</v>
      </c>
      <c r="EN82" s="154" t="str">
        <f t="shared" si="20"/>
        <v>MENOR VALOR</v>
      </c>
    </row>
    <row r="83" spans="1:144" s="5" customFormat="1" ht="38.25">
      <c r="A83" s="17">
        <v>7</v>
      </c>
      <c r="B83" s="17">
        <v>1196410154</v>
      </c>
      <c r="C83" s="17">
        <v>42221512</v>
      </c>
      <c r="D83" s="15" t="s">
        <v>143</v>
      </c>
      <c r="E83" s="15" t="s">
        <v>144</v>
      </c>
      <c r="F83" s="13" t="s">
        <v>12</v>
      </c>
      <c r="G83" s="6">
        <v>1</v>
      </c>
      <c r="H83" s="74">
        <v>0.19</v>
      </c>
      <c r="I83" s="7"/>
      <c r="J83" s="8"/>
      <c r="K83" s="8"/>
      <c r="L83" s="8"/>
      <c r="M83" s="8"/>
      <c r="N83" s="8"/>
      <c r="O83" s="8"/>
      <c r="P83" s="8"/>
      <c r="Q83" s="8"/>
      <c r="R83" s="8"/>
      <c r="S83" s="8"/>
      <c r="T83" s="83"/>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78"/>
      <c r="AZ83" s="78"/>
      <c r="BA83" s="78"/>
      <c r="BB83" s="78"/>
      <c r="BC83" s="78"/>
      <c r="BD83" s="78"/>
      <c r="BE83" s="78"/>
      <c r="BF83" s="78"/>
      <c r="BG83" s="78"/>
      <c r="BH83" s="78"/>
      <c r="BI83" s="78"/>
      <c r="BJ83" s="78"/>
      <c r="BK83" s="78"/>
      <c r="BL83" s="78"/>
      <c r="BM83" s="7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3"/>
      <c r="DD83" s="8"/>
      <c r="DE83" s="8"/>
      <c r="DF83" s="8"/>
      <c r="DG83" s="8"/>
      <c r="DH83" s="8"/>
      <c r="DI83" s="8"/>
      <c r="DJ83" s="8"/>
      <c r="DK83" s="8"/>
      <c r="DL83" s="8"/>
      <c r="DM83" s="8"/>
      <c r="DN83" s="8"/>
      <c r="DO83" s="8"/>
      <c r="DP83" s="8"/>
      <c r="DQ83" s="8"/>
      <c r="DR83" s="8"/>
      <c r="DS83" s="8"/>
      <c r="DT83" s="8"/>
      <c r="DU83" s="8"/>
      <c r="DV83" s="8"/>
      <c r="DW83" s="8"/>
      <c r="DX83" s="8"/>
      <c r="DY83" s="8"/>
      <c r="DZ83" s="8"/>
      <c r="EA83" s="8"/>
      <c r="EB83" s="139">
        <v>241709.87520000001</v>
      </c>
      <c r="EC83" s="139">
        <v>45924.876287999999</v>
      </c>
      <c r="ED83" s="139">
        <v>287634.75148800004</v>
      </c>
      <c r="EE83" s="150">
        <f t="shared" si="12"/>
        <v>287634.75148800004</v>
      </c>
      <c r="EF83" s="151">
        <f t="shared" si="13"/>
        <v>287634.75148800004</v>
      </c>
      <c r="EG83" s="151">
        <f t="shared" si="14"/>
        <v>287634.75148800004</v>
      </c>
      <c r="EH83" s="151">
        <f t="shared" si="15"/>
        <v>287634.75148800004</v>
      </c>
      <c r="EI83" s="152">
        <v>0</v>
      </c>
      <c r="EJ83" s="153">
        <f t="shared" si="16"/>
        <v>0</v>
      </c>
      <c r="EK83" s="154">
        <f t="shared" si="17"/>
        <v>287634.75148800004</v>
      </c>
      <c r="EL83" s="154">
        <f t="shared" si="18"/>
        <v>287635</v>
      </c>
      <c r="EM83" s="154">
        <f t="shared" si="19"/>
        <v>287635</v>
      </c>
      <c r="EN83" s="154" t="str">
        <f t="shared" si="20"/>
        <v>MENOR VALOR</v>
      </c>
    </row>
    <row r="84" spans="1:144" s="5" customFormat="1" ht="51">
      <c r="A84" s="17">
        <v>8</v>
      </c>
      <c r="B84" s="17" t="s">
        <v>145</v>
      </c>
      <c r="C84" s="17">
        <v>42295308</v>
      </c>
      <c r="D84" s="15" t="s">
        <v>146</v>
      </c>
      <c r="E84" s="15" t="s">
        <v>147</v>
      </c>
      <c r="F84" s="13" t="s">
        <v>12</v>
      </c>
      <c r="G84" s="6">
        <v>1</v>
      </c>
      <c r="H84" s="74">
        <v>0.19</v>
      </c>
      <c r="I84" s="7"/>
      <c r="J84" s="8"/>
      <c r="K84" s="8"/>
      <c r="L84" s="8"/>
      <c r="M84" s="8"/>
      <c r="N84" s="8"/>
      <c r="O84" s="8"/>
      <c r="P84" s="8"/>
      <c r="Q84" s="8"/>
      <c r="R84" s="8"/>
      <c r="S84" s="8"/>
      <c r="T84" s="83"/>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78"/>
      <c r="AZ84" s="78"/>
      <c r="BA84" s="78"/>
      <c r="BB84" s="78"/>
      <c r="BC84" s="78"/>
      <c r="BD84" s="78"/>
      <c r="BE84" s="78"/>
      <c r="BF84" s="78"/>
      <c r="BG84" s="78"/>
      <c r="BH84" s="78"/>
      <c r="BI84" s="78"/>
      <c r="BJ84" s="78"/>
      <c r="BK84" s="78"/>
      <c r="BL84" s="78"/>
      <c r="BM84" s="7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3"/>
      <c r="DD84" s="8"/>
      <c r="DE84" s="8"/>
      <c r="DF84" s="8"/>
      <c r="DG84" s="8"/>
      <c r="DH84" s="8"/>
      <c r="DI84" s="8"/>
      <c r="DJ84" s="8"/>
      <c r="DK84" s="8"/>
      <c r="DL84" s="8"/>
      <c r="DM84" s="8"/>
      <c r="DN84" s="8"/>
      <c r="DO84" s="8"/>
      <c r="DP84" s="8"/>
      <c r="DQ84" s="8"/>
      <c r="DR84" s="8"/>
      <c r="DS84" s="8"/>
      <c r="DT84" s="8"/>
      <c r="DU84" s="8"/>
      <c r="DV84" s="8"/>
      <c r="DW84" s="8"/>
      <c r="DX84" s="8"/>
      <c r="DY84" s="8"/>
      <c r="DZ84" s="8"/>
      <c r="EA84" s="8"/>
      <c r="EB84" s="139">
        <v>243500.97440000001</v>
      </c>
      <c r="EC84" s="139">
        <v>46265.185136</v>
      </c>
      <c r="ED84" s="139">
        <v>289766.15953599999</v>
      </c>
      <c r="EE84" s="150">
        <f t="shared" si="12"/>
        <v>289766.15953599999</v>
      </c>
      <c r="EF84" s="151">
        <f t="shared" si="13"/>
        <v>289766.15953599999</v>
      </c>
      <c r="EG84" s="151">
        <f t="shared" si="14"/>
        <v>289766.15953599999</v>
      </c>
      <c r="EH84" s="151">
        <f t="shared" si="15"/>
        <v>289766.15953599999</v>
      </c>
      <c r="EI84" s="152">
        <v>0</v>
      </c>
      <c r="EJ84" s="153">
        <f t="shared" si="16"/>
        <v>0</v>
      </c>
      <c r="EK84" s="154">
        <f t="shared" si="17"/>
        <v>289766.15953599999</v>
      </c>
      <c r="EL84" s="154">
        <f t="shared" si="18"/>
        <v>289766</v>
      </c>
      <c r="EM84" s="154">
        <f t="shared" si="19"/>
        <v>289766</v>
      </c>
      <c r="EN84" s="154" t="str">
        <f t="shared" si="20"/>
        <v>MENOR VALOR</v>
      </c>
    </row>
    <row r="85" spans="1:144" s="5" customFormat="1" ht="38.25">
      <c r="A85" s="17">
        <v>9</v>
      </c>
      <c r="B85" s="17" t="s">
        <v>145</v>
      </c>
      <c r="C85" s="17">
        <v>42295308</v>
      </c>
      <c r="D85" s="15" t="s">
        <v>148</v>
      </c>
      <c r="E85" s="15" t="s">
        <v>149</v>
      </c>
      <c r="F85" s="13" t="s">
        <v>12</v>
      </c>
      <c r="G85" s="6">
        <v>1</v>
      </c>
      <c r="H85" s="74">
        <v>0.19</v>
      </c>
      <c r="I85" s="7"/>
      <c r="J85" s="8"/>
      <c r="K85" s="8"/>
      <c r="L85" s="8"/>
      <c r="M85" s="8"/>
      <c r="N85" s="8"/>
      <c r="O85" s="8"/>
      <c r="P85" s="8"/>
      <c r="Q85" s="8"/>
      <c r="R85" s="8"/>
      <c r="S85" s="8"/>
      <c r="T85" s="83"/>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78"/>
      <c r="AZ85" s="78"/>
      <c r="BA85" s="78"/>
      <c r="BB85" s="78"/>
      <c r="BC85" s="78"/>
      <c r="BD85" s="78"/>
      <c r="BE85" s="78"/>
      <c r="BF85" s="78"/>
      <c r="BG85" s="78"/>
      <c r="BH85" s="78"/>
      <c r="BI85" s="78"/>
      <c r="BJ85" s="78"/>
      <c r="BK85" s="78"/>
      <c r="BL85" s="78"/>
      <c r="BM85" s="7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3"/>
      <c r="DD85" s="8"/>
      <c r="DE85" s="8"/>
      <c r="DF85" s="8"/>
      <c r="DG85" s="8"/>
      <c r="DH85" s="8"/>
      <c r="DI85" s="8"/>
      <c r="DJ85" s="8"/>
      <c r="DK85" s="8"/>
      <c r="DL85" s="8"/>
      <c r="DM85" s="8"/>
      <c r="DN85" s="8"/>
      <c r="DO85" s="8"/>
      <c r="DP85" s="8"/>
      <c r="DQ85" s="8"/>
      <c r="DR85" s="8"/>
      <c r="DS85" s="8"/>
      <c r="DT85" s="8"/>
      <c r="DU85" s="8"/>
      <c r="DV85" s="8"/>
      <c r="DW85" s="8"/>
      <c r="DX85" s="8"/>
      <c r="DY85" s="8"/>
      <c r="DZ85" s="8"/>
      <c r="EA85" s="8"/>
      <c r="EB85" s="139">
        <v>243500.97440000001</v>
      </c>
      <c r="EC85" s="139">
        <v>46265.185136</v>
      </c>
      <c r="ED85" s="139">
        <v>289766.15953599999</v>
      </c>
      <c r="EE85" s="150">
        <f t="shared" si="12"/>
        <v>289766.15953599999</v>
      </c>
      <c r="EF85" s="151">
        <f t="shared" si="13"/>
        <v>289766.15953599999</v>
      </c>
      <c r="EG85" s="151">
        <f t="shared" si="14"/>
        <v>289766.15953599999</v>
      </c>
      <c r="EH85" s="151">
        <f t="shared" si="15"/>
        <v>289766.15953599999</v>
      </c>
      <c r="EI85" s="152">
        <v>0</v>
      </c>
      <c r="EJ85" s="153">
        <f t="shared" si="16"/>
        <v>0</v>
      </c>
      <c r="EK85" s="154">
        <f t="shared" si="17"/>
        <v>289766.15953599999</v>
      </c>
      <c r="EL85" s="154">
        <f t="shared" si="18"/>
        <v>289766</v>
      </c>
      <c r="EM85" s="154">
        <f t="shared" si="19"/>
        <v>289766</v>
      </c>
      <c r="EN85" s="154" t="str">
        <f t="shared" si="20"/>
        <v>MENOR VALOR</v>
      </c>
    </row>
    <row r="86" spans="1:144" s="5" customFormat="1" ht="38.25">
      <c r="A86" s="17">
        <v>10</v>
      </c>
      <c r="B86" s="17">
        <v>1196490644</v>
      </c>
      <c r="C86" s="17">
        <v>42295308</v>
      </c>
      <c r="D86" s="15" t="s">
        <v>150</v>
      </c>
      <c r="E86" s="15" t="s">
        <v>151</v>
      </c>
      <c r="F86" s="13" t="s">
        <v>12</v>
      </c>
      <c r="G86" s="6">
        <v>1</v>
      </c>
      <c r="H86" s="74">
        <v>0.19</v>
      </c>
      <c r="I86" s="7"/>
      <c r="J86" s="8"/>
      <c r="K86" s="8"/>
      <c r="L86" s="8"/>
      <c r="M86" s="8"/>
      <c r="N86" s="8"/>
      <c r="O86" s="8"/>
      <c r="P86" s="8"/>
      <c r="Q86" s="8"/>
      <c r="R86" s="8"/>
      <c r="S86" s="8"/>
      <c r="T86" s="83"/>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78"/>
      <c r="AZ86" s="78"/>
      <c r="BA86" s="78"/>
      <c r="BB86" s="78"/>
      <c r="BC86" s="78"/>
      <c r="BD86" s="78"/>
      <c r="BE86" s="78"/>
      <c r="BF86" s="78"/>
      <c r="BG86" s="78"/>
      <c r="BH86" s="78"/>
      <c r="BI86" s="78"/>
      <c r="BJ86" s="78"/>
      <c r="BK86" s="78"/>
      <c r="BL86" s="78"/>
      <c r="BM86" s="7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3"/>
      <c r="DD86" s="8"/>
      <c r="DE86" s="8"/>
      <c r="DF86" s="8"/>
      <c r="DG86" s="8"/>
      <c r="DH86" s="8"/>
      <c r="DI86" s="8"/>
      <c r="DJ86" s="8"/>
      <c r="DK86" s="8"/>
      <c r="DL86" s="8"/>
      <c r="DM86" s="8"/>
      <c r="DN86" s="8"/>
      <c r="DO86" s="8"/>
      <c r="DP86" s="8"/>
      <c r="DQ86" s="8"/>
      <c r="DR86" s="8"/>
      <c r="DS86" s="8"/>
      <c r="DT86" s="8"/>
      <c r="DU86" s="8"/>
      <c r="DV86" s="8"/>
      <c r="DW86" s="8"/>
      <c r="DX86" s="8"/>
      <c r="DY86" s="8"/>
      <c r="DZ86" s="8"/>
      <c r="EA86" s="8"/>
      <c r="EB86" s="139">
        <v>164722.1152</v>
      </c>
      <c r="EC86" s="139">
        <v>31297.201888</v>
      </c>
      <c r="ED86" s="139">
        <v>196019.31708800001</v>
      </c>
      <c r="EE86" s="150">
        <f t="shared" si="12"/>
        <v>196019.31708800001</v>
      </c>
      <c r="EF86" s="151">
        <f t="shared" si="13"/>
        <v>196019.31708800001</v>
      </c>
      <c r="EG86" s="151">
        <f t="shared" si="14"/>
        <v>196019.31708800001</v>
      </c>
      <c r="EH86" s="151">
        <f t="shared" si="15"/>
        <v>196019.31708800001</v>
      </c>
      <c r="EI86" s="152">
        <v>0</v>
      </c>
      <c r="EJ86" s="153">
        <f t="shared" si="16"/>
        <v>0</v>
      </c>
      <c r="EK86" s="154">
        <f t="shared" si="17"/>
        <v>196019.31708800001</v>
      </c>
      <c r="EL86" s="154">
        <f t="shared" si="18"/>
        <v>196019</v>
      </c>
      <c r="EM86" s="154">
        <f t="shared" si="19"/>
        <v>196019</v>
      </c>
      <c r="EN86" s="154" t="str">
        <f t="shared" si="20"/>
        <v>MENOR VALOR</v>
      </c>
    </row>
    <row r="87" spans="1:144" s="5" customFormat="1" ht="38.25">
      <c r="A87" s="17">
        <v>11</v>
      </c>
      <c r="B87" s="17">
        <v>1196490645</v>
      </c>
      <c r="C87" s="17">
        <v>42294703</v>
      </c>
      <c r="D87" s="15" t="s">
        <v>152</v>
      </c>
      <c r="E87" s="15" t="s">
        <v>153</v>
      </c>
      <c r="F87" s="13" t="s">
        <v>12</v>
      </c>
      <c r="G87" s="6">
        <v>1</v>
      </c>
      <c r="H87" s="74">
        <v>0.19</v>
      </c>
      <c r="I87" s="7"/>
      <c r="J87" s="8"/>
      <c r="K87" s="8"/>
      <c r="L87" s="8"/>
      <c r="M87" s="8"/>
      <c r="N87" s="8"/>
      <c r="O87" s="8"/>
      <c r="P87" s="8"/>
      <c r="Q87" s="8"/>
      <c r="R87" s="8"/>
      <c r="S87" s="8"/>
      <c r="T87" s="83"/>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78"/>
      <c r="AZ87" s="78"/>
      <c r="BA87" s="78"/>
      <c r="BB87" s="78"/>
      <c r="BC87" s="78"/>
      <c r="BD87" s="78"/>
      <c r="BE87" s="78"/>
      <c r="BF87" s="78"/>
      <c r="BG87" s="78"/>
      <c r="BH87" s="78"/>
      <c r="BI87" s="78"/>
      <c r="BJ87" s="78"/>
      <c r="BK87" s="78"/>
      <c r="BL87" s="78"/>
      <c r="BM87" s="7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3"/>
      <c r="DD87" s="8"/>
      <c r="DE87" s="8"/>
      <c r="DF87" s="8"/>
      <c r="DG87" s="8"/>
      <c r="DH87" s="8"/>
      <c r="DI87" s="8"/>
      <c r="DJ87" s="8"/>
      <c r="DK87" s="8"/>
      <c r="DL87" s="8"/>
      <c r="DM87" s="8"/>
      <c r="DN87" s="8"/>
      <c r="DO87" s="8"/>
      <c r="DP87" s="8"/>
      <c r="DQ87" s="8"/>
      <c r="DR87" s="8"/>
      <c r="DS87" s="8"/>
      <c r="DT87" s="8"/>
      <c r="DU87" s="8"/>
      <c r="DV87" s="8"/>
      <c r="DW87" s="8"/>
      <c r="DX87" s="8"/>
      <c r="DY87" s="8"/>
      <c r="DZ87" s="8"/>
      <c r="EA87" s="8"/>
      <c r="EB87" s="139">
        <v>207692.10399999999</v>
      </c>
      <c r="EC87" s="139">
        <v>39461.499759999999</v>
      </c>
      <c r="ED87" s="139">
        <v>247153.60376</v>
      </c>
      <c r="EE87" s="150">
        <f t="shared" si="12"/>
        <v>247153.60376</v>
      </c>
      <c r="EF87" s="151">
        <f t="shared" si="13"/>
        <v>247153.60376</v>
      </c>
      <c r="EG87" s="151">
        <f t="shared" si="14"/>
        <v>247153.60376</v>
      </c>
      <c r="EH87" s="151">
        <f t="shared" si="15"/>
        <v>247153.60376</v>
      </c>
      <c r="EI87" s="152">
        <v>0</v>
      </c>
      <c r="EJ87" s="153">
        <f t="shared" si="16"/>
        <v>0</v>
      </c>
      <c r="EK87" s="154">
        <f t="shared" si="17"/>
        <v>247153.60376</v>
      </c>
      <c r="EL87" s="154">
        <f t="shared" si="18"/>
        <v>247154</v>
      </c>
      <c r="EM87" s="154">
        <f t="shared" si="19"/>
        <v>247154</v>
      </c>
      <c r="EN87" s="154" t="str">
        <f t="shared" si="20"/>
        <v>MENOR VALOR</v>
      </c>
    </row>
    <row r="88" spans="1:144" s="5" customFormat="1" ht="51">
      <c r="A88" s="17">
        <v>12</v>
      </c>
      <c r="B88" s="17">
        <v>1196490643</v>
      </c>
      <c r="C88" s="17">
        <v>42294703</v>
      </c>
      <c r="D88" s="15" t="s">
        <v>154</v>
      </c>
      <c r="E88" s="15" t="s">
        <v>155</v>
      </c>
      <c r="F88" s="13" t="s">
        <v>12</v>
      </c>
      <c r="G88" s="6">
        <v>1</v>
      </c>
      <c r="H88" s="74">
        <v>0.19</v>
      </c>
      <c r="I88" s="7"/>
      <c r="J88" s="8"/>
      <c r="K88" s="8"/>
      <c r="L88" s="8"/>
      <c r="M88" s="8"/>
      <c r="N88" s="8"/>
      <c r="O88" s="8"/>
      <c r="P88" s="8"/>
      <c r="Q88" s="8"/>
      <c r="R88" s="8"/>
      <c r="S88" s="8"/>
      <c r="T88" s="83"/>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78"/>
      <c r="AZ88" s="78"/>
      <c r="BA88" s="78"/>
      <c r="BB88" s="78"/>
      <c r="BC88" s="78"/>
      <c r="BD88" s="78"/>
      <c r="BE88" s="78"/>
      <c r="BF88" s="78"/>
      <c r="BG88" s="78"/>
      <c r="BH88" s="78"/>
      <c r="BI88" s="78"/>
      <c r="BJ88" s="78"/>
      <c r="BK88" s="78"/>
      <c r="BL88" s="78"/>
      <c r="BM88" s="7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3"/>
      <c r="DD88" s="8"/>
      <c r="DE88" s="8"/>
      <c r="DF88" s="8"/>
      <c r="DG88" s="8"/>
      <c r="DH88" s="8"/>
      <c r="DI88" s="8"/>
      <c r="DJ88" s="8"/>
      <c r="DK88" s="8"/>
      <c r="DL88" s="8"/>
      <c r="DM88" s="8"/>
      <c r="DN88" s="8"/>
      <c r="DO88" s="8"/>
      <c r="DP88" s="8"/>
      <c r="DQ88" s="8"/>
      <c r="DR88" s="8"/>
      <c r="DS88" s="8"/>
      <c r="DT88" s="8"/>
      <c r="DU88" s="8"/>
      <c r="DV88" s="8"/>
      <c r="DW88" s="8"/>
      <c r="DX88" s="8"/>
      <c r="DY88" s="8"/>
      <c r="DZ88" s="8"/>
      <c r="EA88" s="8"/>
      <c r="EB88" s="139">
        <v>207692.10399999999</v>
      </c>
      <c r="EC88" s="139">
        <v>39461.499759999999</v>
      </c>
      <c r="ED88" s="139">
        <v>247153.60376</v>
      </c>
      <c r="EE88" s="150">
        <f t="shared" si="12"/>
        <v>247153.60376</v>
      </c>
      <c r="EF88" s="151">
        <f t="shared" si="13"/>
        <v>247153.60376</v>
      </c>
      <c r="EG88" s="151">
        <f t="shared" si="14"/>
        <v>247153.60376</v>
      </c>
      <c r="EH88" s="151">
        <f t="shared" si="15"/>
        <v>247153.60376</v>
      </c>
      <c r="EI88" s="152">
        <v>0</v>
      </c>
      <c r="EJ88" s="153">
        <f t="shared" si="16"/>
        <v>0</v>
      </c>
      <c r="EK88" s="154">
        <f t="shared" si="17"/>
        <v>247153.60376</v>
      </c>
      <c r="EL88" s="154">
        <f t="shared" si="18"/>
        <v>247154</v>
      </c>
      <c r="EM88" s="154">
        <f t="shared" si="19"/>
        <v>247154</v>
      </c>
      <c r="EN88" s="154" t="str">
        <f t="shared" si="20"/>
        <v>MENOR VALOR</v>
      </c>
    </row>
    <row r="89" spans="1:144" s="5" customFormat="1" ht="51">
      <c r="A89" s="17">
        <v>13</v>
      </c>
      <c r="B89" s="17">
        <v>1196490643</v>
      </c>
      <c r="C89" s="17">
        <v>42294703</v>
      </c>
      <c r="D89" s="15" t="s">
        <v>156</v>
      </c>
      <c r="E89" s="15" t="s">
        <v>157</v>
      </c>
      <c r="F89" s="13" t="s">
        <v>12</v>
      </c>
      <c r="G89" s="6">
        <v>1</v>
      </c>
      <c r="H89" s="74">
        <v>0.19</v>
      </c>
      <c r="I89" s="7"/>
      <c r="J89" s="8"/>
      <c r="K89" s="8"/>
      <c r="L89" s="8"/>
      <c r="M89" s="8"/>
      <c r="N89" s="8"/>
      <c r="O89" s="8"/>
      <c r="P89" s="8"/>
      <c r="Q89" s="8"/>
      <c r="R89" s="8"/>
      <c r="S89" s="8"/>
      <c r="T89" s="83"/>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78"/>
      <c r="AZ89" s="78"/>
      <c r="BA89" s="78"/>
      <c r="BB89" s="78"/>
      <c r="BC89" s="78"/>
      <c r="BD89" s="78"/>
      <c r="BE89" s="78"/>
      <c r="BF89" s="78"/>
      <c r="BG89" s="78"/>
      <c r="BH89" s="78"/>
      <c r="BI89" s="78"/>
      <c r="BJ89" s="78"/>
      <c r="BK89" s="78"/>
      <c r="BL89" s="78"/>
      <c r="BM89" s="7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3"/>
      <c r="DD89" s="8"/>
      <c r="DE89" s="8"/>
      <c r="DF89" s="8"/>
      <c r="DG89" s="8"/>
      <c r="DH89" s="8"/>
      <c r="DI89" s="8"/>
      <c r="DJ89" s="8"/>
      <c r="DK89" s="8"/>
      <c r="DL89" s="8"/>
      <c r="DM89" s="8"/>
      <c r="DN89" s="8"/>
      <c r="DO89" s="8"/>
      <c r="DP89" s="8"/>
      <c r="DQ89" s="8"/>
      <c r="DR89" s="8"/>
      <c r="DS89" s="8"/>
      <c r="DT89" s="8"/>
      <c r="DU89" s="8"/>
      <c r="DV89" s="8"/>
      <c r="DW89" s="8"/>
      <c r="DX89" s="8"/>
      <c r="DY89" s="8"/>
      <c r="DZ89" s="8"/>
      <c r="EA89" s="8"/>
      <c r="EB89" s="139">
        <v>207692.10399999999</v>
      </c>
      <c r="EC89" s="139">
        <v>39461.499759999999</v>
      </c>
      <c r="ED89" s="139">
        <v>247153.60376</v>
      </c>
      <c r="EE89" s="150">
        <f t="shared" si="12"/>
        <v>247153.60376</v>
      </c>
      <c r="EF89" s="151">
        <f t="shared" si="13"/>
        <v>247153.60376</v>
      </c>
      <c r="EG89" s="151">
        <f t="shared" si="14"/>
        <v>247153.60376</v>
      </c>
      <c r="EH89" s="151">
        <f t="shared" si="15"/>
        <v>247153.60376</v>
      </c>
      <c r="EI89" s="152">
        <v>0</v>
      </c>
      <c r="EJ89" s="153">
        <f t="shared" si="16"/>
        <v>0</v>
      </c>
      <c r="EK89" s="154">
        <f t="shared" si="17"/>
        <v>247153.60376</v>
      </c>
      <c r="EL89" s="154">
        <f t="shared" si="18"/>
        <v>247154</v>
      </c>
      <c r="EM89" s="154">
        <f t="shared" si="19"/>
        <v>247154</v>
      </c>
      <c r="EN89" s="154" t="str">
        <f t="shared" si="20"/>
        <v>MENOR VALOR</v>
      </c>
    </row>
    <row r="90" spans="1:144" s="5" customFormat="1" ht="25.5">
      <c r="A90" s="17">
        <v>14</v>
      </c>
      <c r="B90" s="17">
        <v>1196430704</v>
      </c>
      <c r="C90" s="17">
        <v>42294703</v>
      </c>
      <c r="D90" s="15" t="s">
        <v>158</v>
      </c>
      <c r="E90" s="15" t="s">
        <v>159</v>
      </c>
      <c r="F90" s="13" t="s">
        <v>12</v>
      </c>
      <c r="G90" s="6">
        <v>1</v>
      </c>
      <c r="H90" s="74">
        <v>0.19</v>
      </c>
      <c r="I90" s="7"/>
      <c r="J90" s="8"/>
      <c r="K90" s="8"/>
      <c r="L90" s="8"/>
      <c r="M90" s="8"/>
      <c r="N90" s="8"/>
      <c r="O90" s="8"/>
      <c r="P90" s="8"/>
      <c r="Q90" s="8"/>
      <c r="R90" s="8"/>
      <c r="S90" s="8"/>
      <c r="T90" s="83"/>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78"/>
      <c r="AZ90" s="78"/>
      <c r="BA90" s="78"/>
      <c r="BB90" s="78"/>
      <c r="BC90" s="78"/>
      <c r="BD90" s="78"/>
      <c r="BE90" s="78"/>
      <c r="BF90" s="78"/>
      <c r="BG90" s="78"/>
      <c r="BH90" s="78"/>
      <c r="BI90" s="78"/>
      <c r="BJ90" s="78"/>
      <c r="BK90" s="78"/>
      <c r="BL90" s="78"/>
      <c r="BM90" s="7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3"/>
      <c r="DD90" s="8"/>
      <c r="DE90" s="8"/>
      <c r="DF90" s="8"/>
      <c r="DG90" s="8"/>
      <c r="DH90" s="8"/>
      <c r="DI90" s="8"/>
      <c r="DJ90" s="8"/>
      <c r="DK90" s="8"/>
      <c r="DL90" s="8"/>
      <c r="DM90" s="8"/>
      <c r="DN90" s="8"/>
      <c r="DO90" s="8"/>
      <c r="DP90" s="8"/>
      <c r="DQ90" s="8"/>
      <c r="DR90" s="8"/>
      <c r="DS90" s="8"/>
      <c r="DT90" s="8"/>
      <c r="DU90" s="8"/>
      <c r="DV90" s="8"/>
      <c r="DW90" s="8"/>
      <c r="DX90" s="8"/>
      <c r="DY90" s="8"/>
      <c r="DZ90" s="8"/>
      <c r="EA90" s="8"/>
      <c r="EB90" s="139">
        <v>126780.0992</v>
      </c>
      <c r="EC90" s="139">
        <v>24088.218848</v>
      </c>
      <c r="ED90" s="139">
        <v>150868.31804799999</v>
      </c>
      <c r="EE90" s="150">
        <f t="shared" si="12"/>
        <v>150868.31804799999</v>
      </c>
      <c r="EF90" s="151">
        <f t="shared" si="13"/>
        <v>150868.31804799999</v>
      </c>
      <c r="EG90" s="151">
        <f t="shared" si="14"/>
        <v>150868.31804799999</v>
      </c>
      <c r="EH90" s="151">
        <f t="shared" si="15"/>
        <v>150868.31804799999</v>
      </c>
      <c r="EI90" s="152">
        <v>0</v>
      </c>
      <c r="EJ90" s="153">
        <f t="shared" si="16"/>
        <v>0</v>
      </c>
      <c r="EK90" s="154">
        <f t="shared" si="17"/>
        <v>150868.31804799999</v>
      </c>
      <c r="EL90" s="154">
        <f t="shared" si="18"/>
        <v>150868</v>
      </c>
      <c r="EM90" s="154">
        <f t="shared" si="19"/>
        <v>150868</v>
      </c>
      <c r="EN90" s="154" t="str">
        <f t="shared" si="20"/>
        <v>MENOR VALOR</v>
      </c>
    </row>
    <row r="91" spans="1:144" s="5" customFormat="1" ht="38.25">
      <c r="A91" s="17">
        <v>15</v>
      </c>
      <c r="B91" s="17">
        <v>1196430410</v>
      </c>
      <c r="C91" s="17">
        <v>42294703</v>
      </c>
      <c r="D91" s="15" t="s">
        <v>160</v>
      </c>
      <c r="E91" s="15" t="s">
        <v>161</v>
      </c>
      <c r="F91" s="13" t="s">
        <v>12</v>
      </c>
      <c r="G91" s="6">
        <v>1</v>
      </c>
      <c r="H91" s="74">
        <v>0.19</v>
      </c>
      <c r="I91" s="7"/>
      <c r="J91" s="8"/>
      <c r="K91" s="8"/>
      <c r="L91" s="8"/>
      <c r="M91" s="8"/>
      <c r="N91" s="8"/>
      <c r="O91" s="8"/>
      <c r="P91" s="8"/>
      <c r="Q91" s="8"/>
      <c r="R91" s="8"/>
      <c r="S91" s="8"/>
      <c r="T91" s="83"/>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78"/>
      <c r="AZ91" s="78"/>
      <c r="BA91" s="78"/>
      <c r="BB91" s="78"/>
      <c r="BC91" s="78"/>
      <c r="BD91" s="78"/>
      <c r="BE91" s="78"/>
      <c r="BF91" s="78"/>
      <c r="BG91" s="78"/>
      <c r="BH91" s="78"/>
      <c r="BI91" s="78"/>
      <c r="BJ91" s="78"/>
      <c r="BK91" s="78"/>
      <c r="BL91" s="78"/>
      <c r="BM91" s="7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3"/>
      <c r="DD91" s="8"/>
      <c r="DE91" s="8"/>
      <c r="DF91" s="8"/>
      <c r="DG91" s="8"/>
      <c r="DH91" s="8"/>
      <c r="DI91" s="8"/>
      <c r="DJ91" s="8"/>
      <c r="DK91" s="8"/>
      <c r="DL91" s="8"/>
      <c r="DM91" s="8"/>
      <c r="DN91" s="8"/>
      <c r="DO91" s="8"/>
      <c r="DP91" s="8"/>
      <c r="DQ91" s="8"/>
      <c r="DR91" s="8"/>
      <c r="DS91" s="8"/>
      <c r="DT91" s="8"/>
      <c r="DU91" s="8"/>
      <c r="DV91" s="8"/>
      <c r="DW91" s="8"/>
      <c r="DX91" s="8"/>
      <c r="DY91" s="8"/>
      <c r="DZ91" s="8"/>
      <c r="EA91" s="8"/>
      <c r="EB91" s="139">
        <v>128113.3152</v>
      </c>
      <c r="EC91" s="139">
        <v>24341.529888000001</v>
      </c>
      <c r="ED91" s="139">
        <v>152454.845088</v>
      </c>
      <c r="EE91" s="150">
        <f t="shared" si="12"/>
        <v>152454.845088</v>
      </c>
      <c r="EF91" s="151">
        <f t="shared" si="13"/>
        <v>152454.845088</v>
      </c>
      <c r="EG91" s="151">
        <f t="shared" si="14"/>
        <v>152454.845088</v>
      </c>
      <c r="EH91" s="151">
        <f t="shared" si="15"/>
        <v>152454.845088</v>
      </c>
      <c r="EI91" s="152">
        <v>0</v>
      </c>
      <c r="EJ91" s="153">
        <f t="shared" si="16"/>
        <v>0</v>
      </c>
      <c r="EK91" s="154">
        <f t="shared" si="17"/>
        <v>152454.845088</v>
      </c>
      <c r="EL91" s="154">
        <f t="shared" si="18"/>
        <v>152455</v>
      </c>
      <c r="EM91" s="154">
        <f t="shared" si="19"/>
        <v>152455</v>
      </c>
      <c r="EN91" s="154" t="str">
        <f t="shared" si="20"/>
        <v>MENOR VALOR</v>
      </c>
    </row>
    <row r="92" spans="1:144" s="5" customFormat="1" ht="38.25">
      <c r="A92" s="17">
        <v>16</v>
      </c>
      <c r="B92" s="17">
        <v>1197011113</v>
      </c>
      <c r="C92" s="17">
        <v>42221512</v>
      </c>
      <c r="D92" s="15" t="s">
        <v>162</v>
      </c>
      <c r="E92" s="15" t="s">
        <v>163</v>
      </c>
      <c r="F92" s="13" t="s">
        <v>81</v>
      </c>
      <c r="G92" s="6">
        <v>1</v>
      </c>
      <c r="H92" s="74">
        <v>0.19</v>
      </c>
      <c r="I92" s="7"/>
      <c r="J92" s="8"/>
      <c r="K92" s="8"/>
      <c r="L92" s="8"/>
      <c r="M92" s="8"/>
      <c r="N92" s="8"/>
      <c r="O92" s="8"/>
      <c r="P92" s="8"/>
      <c r="Q92" s="8"/>
      <c r="R92" s="8"/>
      <c r="S92" s="8"/>
      <c r="T92" s="83"/>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78"/>
      <c r="AZ92" s="78"/>
      <c r="BA92" s="78"/>
      <c r="BB92" s="78"/>
      <c r="BC92" s="78"/>
      <c r="BD92" s="78"/>
      <c r="BE92" s="78"/>
      <c r="BF92" s="78"/>
      <c r="BG92" s="78"/>
      <c r="BH92" s="78"/>
      <c r="BI92" s="78"/>
      <c r="BJ92" s="78"/>
      <c r="BK92" s="78"/>
      <c r="BL92" s="78"/>
      <c r="BM92" s="7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3"/>
      <c r="DD92" s="8"/>
      <c r="DE92" s="8"/>
      <c r="DF92" s="8"/>
      <c r="DG92" s="8"/>
      <c r="DH92" s="8"/>
      <c r="DI92" s="8"/>
      <c r="DJ92" s="8"/>
      <c r="DK92" s="8"/>
      <c r="DL92" s="8"/>
      <c r="DM92" s="8"/>
      <c r="DN92" s="8"/>
      <c r="DO92" s="8"/>
      <c r="DP92" s="8"/>
      <c r="DQ92" s="8"/>
      <c r="DR92" s="8"/>
      <c r="DS92" s="8"/>
      <c r="DT92" s="8"/>
      <c r="DU92" s="8"/>
      <c r="DV92" s="8"/>
      <c r="DW92" s="8"/>
      <c r="DX92" s="8"/>
      <c r="DY92" s="8"/>
      <c r="DZ92" s="8"/>
      <c r="EA92" s="8"/>
      <c r="EB92" s="139">
        <v>181730.45439999999</v>
      </c>
      <c r="EC92" s="139">
        <v>34528.786335999997</v>
      </c>
      <c r="ED92" s="139">
        <v>216259.24073599998</v>
      </c>
      <c r="EE92" s="150">
        <f t="shared" si="12"/>
        <v>216259.24073599998</v>
      </c>
      <c r="EF92" s="151">
        <f t="shared" si="13"/>
        <v>216259.24073599998</v>
      </c>
      <c r="EG92" s="151">
        <f t="shared" si="14"/>
        <v>216259.24073599998</v>
      </c>
      <c r="EH92" s="151">
        <f t="shared" si="15"/>
        <v>216259.24073599998</v>
      </c>
      <c r="EI92" s="152">
        <v>0</v>
      </c>
      <c r="EJ92" s="153">
        <f t="shared" si="16"/>
        <v>0</v>
      </c>
      <c r="EK92" s="154">
        <f t="shared" si="17"/>
        <v>216259.24073599998</v>
      </c>
      <c r="EL92" s="154">
        <f t="shared" si="18"/>
        <v>216259</v>
      </c>
      <c r="EM92" s="154">
        <f t="shared" si="19"/>
        <v>216259</v>
      </c>
      <c r="EN92" s="154" t="str">
        <f t="shared" si="20"/>
        <v>MENOR VALOR</v>
      </c>
    </row>
    <row r="93" spans="1:144" s="5" customFormat="1" ht="38.25">
      <c r="A93" s="17">
        <v>17</v>
      </c>
      <c r="B93" s="17" t="s">
        <v>164</v>
      </c>
      <c r="C93" s="17">
        <v>42221512</v>
      </c>
      <c r="D93" s="15" t="s">
        <v>165</v>
      </c>
      <c r="E93" s="15" t="s">
        <v>166</v>
      </c>
      <c r="F93" s="13" t="s">
        <v>12</v>
      </c>
      <c r="G93" s="6">
        <v>1</v>
      </c>
      <c r="H93" s="74">
        <v>0.19</v>
      </c>
      <c r="I93" s="7"/>
      <c r="J93" s="8"/>
      <c r="K93" s="8"/>
      <c r="L93" s="8"/>
      <c r="M93" s="8"/>
      <c r="N93" s="8"/>
      <c r="O93" s="8"/>
      <c r="P93" s="8"/>
      <c r="Q93" s="8"/>
      <c r="R93" s="8"/>
      <c r="S93" s="8"/>
      <c r="T93" s="83"/>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78"/>
      <c r="AZ93" s="78"/>
      <c r="BA93" s="78"/>
      <c r="BB93" s="78"/>
      <c r="BC93" s="78"/>
      <c r="BD93" s="78"/>
      <c r="BE93" s="78"/>
      <c r="BF93" s="78"/>
      <c r="BG93" s="78"/>
      <c r="BH93" s="78"/>
      <c r="BI93" s="78"/>
      <c r="BJ93" s="78"/>
      <c r="BK93" s="78"/>
      <c r="BL93" s="78"/>
      <c r="BM93" s="7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3"/>
      <c r="DD93" s="8"/>
      <c r="DE93" s="8"/>
      <c r="DF93" s="8"/>
      <c r="DG93" s="8"/>
      <c r="DH93" s="8"/>
      <c r="DI93" s="8"/>
      <c r="DJ93" s="8"/>
      <c r="DK93" s="8"/>
      <c r="DL93" s="8"/>
      <c r="DM93" s="8"/>
      <c r="DN93" s="8"/>
      <c r="DO93" s="8"/>
      <c r="DP93" s="8"/>
      <c r="DQ93" s="8"/>
      <c r="DR93" s="8"/>
      <c r="DS93" s="8"/>
      <c r="DT93" s="8"/>
      <c r="DU93" s="8"/>
      <c r="DV93" s="8"/>
      <c r="DW93" s="8"/>
      <c r="DX93" s="8"/>
      <c r="DY93" s="8"/>
      <c r="DZ93" s="8"/>
      <c r="EA93" s="8"/>
      <c r="EB93" s="139">
        <v>53381.094400000002</v>
      </c>
      <c r="EC93" s="139">
        <v>10142.407936</v>
      </c>
      <c r="ED93" s="139">
        <v>63523.502336000005</v>
      </c>
      <c r="EE93" s="150">
        <f t="shared" si="12"/>
        <v>63523.502336000005</v>
      </c>
      <c r="EF93" s="151">
        <f t="shared" si="13"/>
        <v>63523.502336000005</v>
      </c>
      <c r="EG93" s="151">
        <f t="shared" si="14"/>
        <v>63523.502336000005</v>
      </c>
      <c r="EH93" s="151">
        <f t="shared" si="15"/>
        <v>63523.502336000005</v>
      </c>
      <c r="EI93" s="152">
        <v>0</v>
      </c>
      <c r="EJ93" s="153">
        <f t="shared" si="16"/>
        <v>0</v>
      </c>
      <c r="EK93" s="154">
        <f t="shared" si="17"/>
        <v>63523.502336000005</v>
      </c>
      <c r="EL93" s="154">
        <f t="shared" si="18"/>
        <v>63524</v>
      </c>
      <c r="EM93" s="154">
        <f t="shared" si="19"/>
        <v>63524</v>
      </c>
      <c r="EN93" s="154" t="str">
        <f t="shared" si="20"/>
        <v>MENOR VALOR</v>
      </c>
    </row>
    <row r="94" spans="1:144" s="5" customFormat="1" ht="38.25">
      <c r="A94" s="17">
        <v>18</v>
      </c>
      <c r="B94" s="17" t="s">
        <v>167</v>
      </c>
      <c r="C94" s="17">
        <v>42221512</v>
      </c>
      <c r="D94" s="32" t="s">
        <v>168</v>
      </c>
      <c r="E94" s="13" t="s">
        <v>169</v>
      </c>
      <c r="F94" s="13" t="s">
        <v>12</v>
      </c>
      <c r="G94" s="6">
        <v>1</v>
      </c>
      <c r="H94" s="74">
        <v>0.19</v>
      </c>
      <c r="I94" s="7"/>
      <c r="J94" s="8"/>
      <c r="K94" s="8"/>
      <c r="L94" s="8"/>
      <c r="M94" s="8"/>
      <c r="N94" s="8"/>
      <c r="O94" s="8"/>
      <c r="P94" s="8"/>
      <c r="Q94" s="8"/>
      <c r="R94" s="8"/>
      <c r="S94" s="8"/>
      <c r="T94" s="83"/>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78"/>
      <c r="AZ94" s="78"/>
      <c r="BA94" s="78"/>
      <c r="BB94" s="78"/>
      <c r="BC94" s="78"/>
      <c r="BD94" s="78"/>
      <c r="BE94" s="78"/>
      <c r="BF94" s="78"/>
      <c r="BG94" s="78"/>
      <c r="BH94" s="78"/>
      <c r="BI94" s="78"/>
      <c r="BJ94" s="78"/>
      <c r="BK94" s="78"/>
      <c r="BL94" s="78"/>
      <c r="BM94" s="7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3"/>
      <c r="DD94" s="8"/>
      <c r="DE94" s="8"/>
      <c r="DF94" s="8"/>
      <c r="DG94" s="8"/>
      <c r="DH94" s="8"/>
      <c r="DI94" s="8"/>
      <c r="DJ94" s="8"/>
      <c r="DK94" s="8"/>
      <c r="DL94" s="8"/>
      <c r="DM94" s="8"/>
      <c r="DN94" s="8"/>
      <c r="DO94" s="8"/>
      <c r="DP94" s="8"/>
      <c r="DQ94" s="8"/>
      <c r="DR94" s="8"/>
      <c r="DS94" s="8"/>
      <c r="DT94" s="8"/>
      <c r="DU94" s="8"/>
      <c r="DV94" s="8"/>
      <c r="DW94" s="8"/>
      <c r="DX94" s="8"/>
      <c r="DY94" s="8"/>
      <c r="DZ94" s="8"/>
      <c r="EA94" s="8"/>
      <c r="EB94" s="139">
        <v>1647088.9232000001</v>
      </c>
      <c r="EC94" s="139">
        <v>312946.89540800004</v>
      </c>
      <c r="ED94" s="139">
        <v>1960035.8186080002</v>
      </c>
      <c r="EE94" s="150">
        <f t="shared" si="12"/>
        <v>1960035.8186080002</v>
      </c>
      <c r="EF94" s="151">
        <f t="shared" si="13"/>
        <v>1960035.8186080002</v>
      </c>
      <c r="EG94" s="151">
        <f t="shared" si="14"/>
        <v>1960035.8186080002</v>
      </c>
      <c r="EH94" s="151">
        <f t="shared" si="15"/>
        <v>1960035.8186080002</v>
      </c>
      <c r="EI94" s="152">
        <v>0</v>
      </c>
      <c r="EJ94" s="153">
        <f t="shared" si="16"/>
        <v>0</v>
      </c>
      <c r="EK94" s="154">
        <f t="shared" si="17"/>
        <v>1960035.8186080002</v>
      </c>
      <c r="EL94" s="154">
        <f t="shared" si="18"/>
        <v>1960036</v>
      </c>
      <c r="EM94" s="154">
        <f t="shared" si="19"/>
        <v>1960036</v>
      </c>
      <c r="EN94" s="154" t="str">
        <f t="shared" si="20"/>
        <v>MENOR VALOR</v>
      </c>
    </row>
    <row r="95" spans="1:144" s="5" customFormat="1" ht="38.25">
      <c r="A95" s="17">
        <v>19</v>
      </c>
      <c r="B95" s="17" t="s">
        <v>167</v>
      </c>
      <c r="C95" s="17">
        <v>42294721</v>
      </c>
      <c r="D95" s="15" t="s">
        <v>170</v>
      </c>
      <c r="E95" s="15" t="s">
        <v>171</v>
      </c>
      <c r="F95" s="13" t="s">
        <v>12</v>
      </c>
      <c r="G95" s="6">
        <v>1</v>
      </c>
      <c r="H95" s="74">
        <v>0.19</v>
      </c>
      <c r="I95" s="7"/>
      <c r="J95" s="8"/>
      <c r="K95" s="8"/>
      <c r="L95" s="8"/>
      <c r="M95" s="8"/>
      <c r="N95" s="8"/>
      <c r="O95" s="8"/>
      <c r="P95" s="8"/>
      <c r="Q95" s="8"/>
      <c r="R95" s="8"/>
      <c r="S95" s="8"/>
      <c r="T95" s="83"/>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78"/>
      <c r="AZ95" s="78"/>
      <c r="BA95" s="78"/>
      <c r="BB95" s="78"/>
      <c r="BC95" s="78"/>
      <c r="BD95" s="78"/>
      <c r="BE95" s="78"/>
      <c r="BF95" s="78"/>
      <c r="BG95" s="78"/>
      <c r="BH95" s="78"/>
      <c r="BI95" s="78"/>
      <c r="BJ95" s="78"/>
      <c r="BK95" s="78"/>
      <c r="BL95" s="78"/>
      <c r="BM95" s="7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3"/>
      <c r="DD95" s="8"/>
      <c r="DE95" s="8"/>
      <c r="DF95" s="8"/>
      <c r="DG95" s="8"/>
      <c r="DH95" s="8"/>
      <c r="DI95" s="8"/>
      <c r="DJ95" s="8"/>
      <c r="DK95" s="8"/>
      <c r="DL95" s="8"/>
      <c r="DM95" s="8"/>
      <c r="DN95" s="8"/>
      <c r="DO95" s="8"/>
      <c r="DP95" s="8"/>
      <c r="DQ95" s="8"/>
      <c r="DR95" s="8"/>
      <c r="DS95" s="8"/>
      <c r="DT95" s="8"/>
      <c r="DU95" s="8"/>
      <c r="DV95" s="8"/>
      <c r="DW95" s="8"/>
      <c r="DX95" s="8"/>
      <c r="DY95" s="8"/>
      <c r="DZ95" s="8"/>
      <c r="EA95" s="8"/>
      <c r="EB95" s="139">
        <v>1647088.9232000001</v>
      </c>
      <c r="EC95" s="139">
        <v>312946.89540800004</v>
      </c>
      <c r="ED95" s="139">
        <v>1960035.8186080002</v>
      </c>
      <c r="EE95" s="150">
        <f t="shared" si="12"/>
        <v>1960035.8186080002</v>
      </c>
      <c r="EF95" s="151">
        <f t="shared" si="13"/>
        <v>1960035.8186080002</v>
      </c>
      <c r="EG95" s="151">
        <f t="shared" si="14"/>
        <v>1960035.8186080002</v>
      </c>
      <c r="EH95" s="151">
        <f t="shared" si="15"/>
        <v>1960035.8186080002</v>
      </c>
      <c r="EI95" s="152">
        <v>0</v>
      </c>
      <c r="EJ95" s="153">
        <f t="shared" si="16"/>
        <v>0</v>
      </c>
      <c r="EK95" s="154">
        <f t="shared" si="17"/>
        <v>1960035.8186080002</v>
      </c>
      <c r="EL95" s="154">
        <f t="shared" si="18"/>
        <v>1960036</v>
      </c>
      <c r="EM95" s="154">
        <f t="shared" si="19"/>
        <v>1960036</v>
      </c>
      <c r="EN95" s="154" t="str">
        <f t="shared" si="20"/>
        <v>MENOR VALOR</v>
      </c>
    </row>
    <row r="96" spans="1:144" s="5" customFormat="1" ht="38.25">
      <c r="A96" s="17">
        <v>20</v>
      </c>
      <c r="B96" s="17" t="s">
        <v>167</v>
      </c>
      <c r="C96" s="17">
        <v>42294201</v>
      </c>
      <c r="D96" s="15" t="s">
        <v>172</v>
      </c>
      <c r="E96" s="15" t="s">
        <v>173</v>
      </c>
      <c r="F96" s="13" t="s">
        <v>12</v>
      </c>
      <c r="G96" s="6">
        <v>1</v>
      </c>
      <c r="H96" s="74">
        <v>0.19</v>
      </c>
      <c r="I96" s="7"/>
      <c r="J96" s="8"/>
      <c r="K96" s="8"/>
      <c r="L96" s="8"/>
      <c r="M96" s="8"/>
      <c r="N96" s="8"/>
      <c r="O96" s="8"/>
      <c r="P96" s="8"/>
      <c r="Q96" s="8"/>
      <c r="R96" s="8"/>
      <c r="S96" s="8"/>
      <c r="T96" s="83"/>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78"/>
      <c r="AZ96" s="78"/>
      <c r="BA96" s="78"/>
      <c r="BB96" s="78"/>
      <c r="BC96" s="78"/>
      <c r="BD96" s="78"/>
      <c r="BE96" s="78"/>
      <c r="BF96" s="78"/>
      <c r="BG96" s="78"/>
      <c r="BH96" s="78"/>
      <c r="BI96" s="78"/>
      <c r="BJ96" s="78"/>
      <c r="BK96" s="78"/>
      <c r="BL96" s="78"/>
      <c r="BM96" s="7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3"/>
      <c r="DD96" s="8"/>
      <c r="DE96" s="8"/>
      <c r="DF96" s="8"/>
      <c r="DG96" s="8"/>
      <c r="DH96" s="8"/>
      <c r="DI96" s="8"/>
      <c r="DJ96" s="8"/>
      <c r="DK96" s="8"/>
      <c r="DL96" s="8"/>
      <c r="DM96" s="8"/>
      <c r="DN96" s="8"/>
      <c r="DO96" s="8"/>
      <c r="DP96" s="8"/>
      <c r="DQ96" s="8"/>
      <c r="DR96" s="8"/>
      <c r="DS96" s="8"/>
      <c r="DT96" s="8"/>
      <c r="DU96" s="8"/>
      <c r="DV96" s="8"/>
      <c r="DW96" s="8"/>
      <c r="DX96" s="8"/>
      <c r="DY96" s="8"/>
      <c r="DZ96" s="8"/>
      <c r="EA96" s="8"/>
      <c r="EB96" s="139">
        <v>1647088.9232000001</v>
      </c>
      <c r="EC96" s="139">
        <v>312946.89540800004</v>
      </c>
      <c r="ED96" s="139">
        <v>1960035.8186080002</v>
      </c>
      <c r="EE96" s="150">
        <f t="shared" si="12"/>
        <v>1960035.8186080002</v>
      </c>
      <c r="EF96" s="151">
        <f t="shared" si="13"/>
        <v>1960035.8186080002</v>
      </c>
      <c r="EG96" s="151">
        <f t="shared" si="14"/>
        <v>1960035.8186080002</v>
      </c>
      <c r="EH96" s="151">
        <f t="shared" si="15"/>
        <v>1960035.8186080002</v>
      </c>
      <c r="EI96" s="152">
        <v>0</v>
      </c>
      <c r="EJ96" s="153">
        <f t="shared" si="16"/>
        <v>0</v>
      </c>
      <c r="EK96" s="154">
        <f t="shared" si="17"/>
        <v>1960035.8186080002</v>
      </c>
      <c r="EL96" s="154">
        <f t="shared" si="18"/>
        <v>1960036</v>
      </c>
      <c r="EM96" s="154">
        <f t="shared" si="19"/>
        <v>1960036</v>
      </c>
      <c r="EN96" s="154" t="str">
        <f t="shared" si="20"/>
        <v>MENOR VALOR</v>
      </c>
    </row>
    <row r="97" spans="1:144" s="5" customFormat="1" ht="38.25">
      <c r="A97" s="17">
        <v>21</v>
      </c>
      <c r="B97" s="17" t="s">
        <v>167</v>
      </c>
      <c r="C97" s="17">
        <v>42294201</v>
      </c>
      <c r="D97" s="15" t="s">
        <v>174</v>
      </c>
      <c r="E97" s="15" t="s">
        <v>175</v>
      </c>
      <c r="F97" s="13" t="s">
        <v>12</v>
      </c>
      <c r="G97" s="6">
        <v>1</v>
      </c>
      <c r="H97" s="74">
        <v>0.19</v>
      </c>
      <c r="I97" s="7"/>
      <c r="J97" s="8"/>
      <c r="K97" s="8"/>
      <c r="L97" s="8"/>
      <c r="M97" s="8"/>
      <c r="N97" s="8"/>
      <c r="O97" s="8"/>
      <c r="P97" s="8"/>
      <c r="Q97" s="8"/>
      <c r="R97" s="8"/>
      <c r="S97" s="8"/>
      <c r="T97" s="83"/>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78"/>
      <c r="AZ97" s="78"/>
      <c r="BA97" s="78"/>
      <c r="BB97" s="78"/>
      <c r="BC97" s="78"/>
      <c r="BD97" s="78"/>
      <c r="BE97" s="78"/>
      <c r="BF97" s="78"/>
      <c r="BG97" s="78"/>
      <c r="BH97" s="78"/>
      <c r="BI97" s="78"/>
      <c r="BJ97" s="78"/>
      <c r="BK97" s="78"/>
      <c r="BL97" s="78"/>
      <c r="BM97" s="7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3"/>
      <c r="DD97" s="8"/>
      <c r="DE97" s="8"/>
      <c r="DF97" s="8"/>
      <c r="DG97" s="8"/>
      <c r="DH97" s="8"/>
      <c r="DI97" s="8"/>
      <c r="DJ97" s="8"/>
      <c r="DK97" s="8"/>
      <c r="DL97" s="8"/>
      <c r="DM97" s="8"/>
      <c r="DN97" s="8"/>
      <c r="DO97" s="8"/>
      <c r="DP97" s="8"/>
      <c r="DQ97" s="8"/>
      <c r="DR97" s="8"/>
      <c r="DS97" s="8"/>
      <c r="DT97" s="8"/>
      <c r="DU97" s="8"/>
      <c r="DV97" s="8"/>
      <c r="DW97" s="8"/>
      <c r="DX97" s="8"/>
      <c r="DY97" s="8"/>
      <c r="DZ97" s="8"/>
      <c r="EA97" s="8"/>
      <c r="EB97" s="139">
        <v>1647088.9232000001</v>
      </c>
      <c r="EC97" s="139">
        <v>312946.89540800004</v>
      </c>
      <c r="ED97" s="139">
        <v>1960035.8186080002</v>
      </c>
      <c r="EE97" s="150">
        <f t="shared" si="12"/>
        <v>1960035.8186080002</v>
      </c>
      <c r="EF97" s="151">
        <f t="shared" si="13"/>
        <v>1960035.8186080002</v>
      </c>
      <c r="EG97" s="151">
        <f t="shared" si="14"/>
        <v>1960035.8186080002</v>
      </c>
      <c r="EH97" s="151">
        <f t="shared" si="15"/>
        <v>1960035.8186080002</v>
      </c>
      <c r="EI97" s="152">
        <v>0</v>
      </c>
      <c r="EJ97" s="153">
        <f t="shared" si="16"/>
        <v>0</v>
      </c>
      <c r="EK97" s="154">
        <f t="shared" si="17"/>
        <v>1960035.8186080002</v>
      </c>
      <c r="EL97" s="154">
        <f t="shared" si="18"/>
        <v>1960036</v>
      </c>
      <c r="EM97" s="154">
        <f t="shared" si="19"/>
        <v>1960036</v>
      </c>
      <c r="EN97" s="154" t="str">
        <f t="shared" si="20"/>
        <v>MENOR VALOR</v>
      </c>
    </row>
    <row r="98" spans="1:144" s="5" customFormat="1" ht="51">
      <c r="A98" s="17">
        <v>22</v>
      </c>
      <c r="B98" s="17" t="s">
        <v>176</v>
      </c>
      <c r="C98" s="17">
        <v>42295305</v>
      </c>
      <c r="D98" s="15" t="s">
        <v>177</v>
      </c>
      <c r="E98" s="15" t="s">
        <v>178</v>
      </c>
      <c r="F98" s="13" t="s">
        <v>12</v>
      </c>
      <c r="G98" s="6">
        <v>1</v>
      </c>
      <c r="H98" s="74">
        <v>0.19</v>
      </c>
      <c r="I98" s="7"/>
      <c r="J98" s="8"/>
      <c r="K98" s="8"/>
      <c r="L98" s="8"/>
      <c r="M98" s="8"/>
      <c r="N98" s="8"/>
      <c r="O98" s="8"/>
      <c r="P98" s="8"/>
      <c r="Q98" s="8"/>
      <c r="R98" s="8"/>
      <c r="S98" s="8"/>
      <c r="T98" s="83"/>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78"/>
      <c r="AZ98" s="78"/>
      <c r="BA98" s="78"/>
      <c r="BB98" s="78"/>
      <c r="BC98" s="78"/>
      <c r="BD98" s="78"/>
      <c r="BE98" s="78"/>
      <c r="BF98" s="78"/>
      <c r="BG98" s="78"/>
      <c r="BH98" s="78"/>
      <c r="BI98" s="78"/>
      <c r="BJ98" s="78"/>
      <c r="BK98" s="78"/>
      <c r="BL98" s="78"/>
      <c r="BM98" s="7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3"/>
      <c r="DD98" s="8"/>
      <c r="DE98" s="8"/>
      <c r="DF98" s="8"/>
      <c r="DG98" s="8"/>
      <c r="DH98" s="8"/>
      <c r="DI98" s="8"/>
      <c r="DJ98" s="8"/>
      <c r="DK98" s="8"/>
      <c r="DL98" s="8"/>
      <c r="DM98" s="8"/>
      <c r="DN98" s="8"/>
      <c r="DO98" s="8"/>
      <c r="DP98" s="8"/>
      <c r="DQ98" s="8"/>
      <c r="DR98" s="8"/>
      <c r="DS98" s="8"/>
      <c r="DT98" s="8"/>
      <c r="DU98" s="8"/>
      <c r="DV98" s="8"/>
      <c r="DW98" s="8"/>
      <c r="DX98" s="8"/>
      <c r="DY98" s="8"/>
      <c r="DZ98" s="8"/>
      <c r="EA98" s="8"/>
      <c r="EB98" s="139">
        <v>2685672.9295999999</v>
      </c>
      <c r="EC98" s="139">
        <v>510277.85662400001</v>
      </c>
      <c r="ED98" s="139">
        <v>3195950.7862240002</v>
      </c>
      <c r="EE98" s="150">
        <f t="shared" si="12"/>
        <v>3195950.7862240002</v>
      </c>
      <c r="EF98" s="151">
        <f t="shared" si="13"/>
        <v>3195950.7862240002</v>
      </c>
      <c r="EG98" s="151">
        <f t="shared" si="14"/>
        <v>3195950.7862240002</v>
      </c>
      <c r="EH98" s="151">
        <f t="shared" si="15"/>
        <v>3195950.7862240002</v>
      </c>
      <c r="EI98" s="152">
        <v>0</v>
      </c>
      <c r="EJ98" s="153">
        <f t="shared" si="16"/>
        <v>0</v>
      </c>
      <c r="EK98" s="154">
        <f t="shared" si="17"/>
        <v>3195950.7862240002</v>
      </c>
      <c r="EL98" s="154">
        <f t="shared" si="18"/>
        <v>3195951</v>
      </c>
      <c r="EM98" s="154">
        <f t="shared" si="19"/>
        <v>3195951</v>
      </c>
      <c r="EN98" s="154" t="str">
        <f t="shared" si="20"/>
        <v>MENOR VALOR</v>
      </c>
    </row>
    <row r="99" spans="1:144" s="5" customFormat="1" ht="51">
      <c r="A99" s="17">
        <v>23</v>
      </c>
      <c r="B99" s="17" t="s">
        <v>179</v>
      </c>
      <c r="C99" s="17">
        <v>42222306</v>
      </c>
      <c r="D99" s="15" t="s">
        <v>180</v>
      </c>
      <c r="E99" s="15" t="s">
        <v>181</v>
      </c>
      <c r="F99" s="13" t="s">
        <v>12</v>
      </c>
      <c r="G99" s="6">
        <v>1</v>
      </c>
      <c r="H99" s="74">
        <v>0.19</v>
      </c>
      <c r="I99" s="7"/>
      <c r="J99" s="8"/>
      <c r="K99" s="8"/>
      <c r="L99" s="8"/>
      <c r="M99" s="8"/>
      <c r="N99" s="8"/>
      <c r="O99" s="8"/>
      <c r="P99" s="8"/>
      <c r="Q99" s="8"/>
      <c r="R99" s="8"/>
      <c r="S99" s="8"/>
      <c r="T99" s="83"/>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78"/>
      <c r="AZ99" s="78"/>
      <c r="BA99" s="78"/>
      <c r="BB99" s="78"/>
      <c r="BC99" s="78"/>
      <c r="BD99" s="78"/>
      <c r="BE99" s="78"/>
      <c r="BF99" s="78"/>
      <c r="BG99" s="78"/>
      <c r="BH99" s="78"/>
      <c r="BI99" s="78"/>
      <c r="BJ99" s="78"/>
      <c r="BK99" s="78"/>
      <c r="BL99" s="78"/>
      <c r="BM99" s="7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3"/>
      <c r="DD99" s="8"/>
      <c r="DE99" s="8"/>
      <c r="DF99" s="8"/>
      <c r="DG99" s="8"/>
      <c r="DH99" s="8"/>
      <c r="DI99" s="8"/>
      <c r="DJ99" s="8"/>
      <c r="DK99" s="8"/>
      <c r="DL99" s="8"/>
      <c r="DM99" s="8"/>
      <c r="DN99" s="8"/>
      <c r="DO99" s="8"/>
      <c r="DP99" s="8"/>
      <c r="DQ99" s="8"/>
      <c r="DR99" s="8"/>
      <c r="DS99" s="8"/>
      <c r="DT99" s="8"/>
      <c r="DU99" s="8"/>
      <c r="DV99" s="8"/>
      <c r="DW99" s="8"/>
      <c r="DX99" s="8"/>
      <c r="DY99" s="8"/>
      <c r="DZ99" s="8"/>
      <c r="EA99" s="8"/>
      <c r="EB99" s="139">
        <v>2685672.9295999999</v>
      </c>
      <c r="EC99" s="139">
        <v>510277.85662400001</v>
      </c>
      <c r="ED99" s="139">
        <v>3195950.7862240002</v>
      </c>
      <c r="EE99" s="150">
        <f t="shared" si="12"/>
        <v>3195950.7862240002</v>
      </c>
      <c r="EF99" s="151">
        <f t="shared" si="13"/>
        <v>3195950.7862240002</v>
      </c>
      <c r="EG99" s="151">
        <f t="shared" si="14"/>
        <v>3195950.7862240002</v>
      </c>
      <c r="EH99" s="151">
        <f t="shared" si="15"/>
        <v>3195950.7862240002</v>
      </c>
      <c r="EI99" s="152">
        <v>0</v>
      </c>
      <c r="EJ99" s="153">
        <f t="shared" si="16"/>
        <v>0</v>
      </c>
      <c r="EK99" s="154">
        <f t="shared" si="17"/>
        <v>3195950.7862240002</v>
      </c>
      <c r="EL99" s="154">
        <f t="shared" si="18"/>
        <v>3195951</v>
      </c>
      <c r="EM99" s="154">
        <f t="shared" si="19"/>
        <v>3195951</v>
      </c>
      <c r="EN99" s="154" t="str">
        <f t="shared" si="20"/>
        <v>MENOR VALOR</v>
      </c>
    </row>
    <row r="100" spans="1:144" s="5" customFormat="1" ht="51">
      <c r="A100" s="17">
        <v>24</v>
      </c>
      <c r="B100" s="17" t="s">
        <v>182</v>
      </c>
      <c r="C100" s="17">
        <v>42221512</v>
      </c>
      <c r="D100" s="15" t="s">
        <v>183</v>
      </c>
      <c r="E100" s="15" t="s">
        <v>184</v>
      </c>
      <c r="F100" s="13" t="s">
        <v>12</v>
      </c>
      <c r="G100" s="6">
        <v>1</v>
      </c>
      <c r="H100" s="74">
        <v>0.19</v>
      </c>
      <c r="I100" s="7"/>
      <c r="J100" s="8"/>
      <c r="K100" s="8"/>
      <c r="L100" s="8"/>
      <c r="M100" s="8"/>
      <c r="N100" s="8"/>
      <c r="O100" s="8"/>
      <c r="P100" s="8"/>
      <c r="Q100" s="8"/>
      <c r="R100" s="8"/>
      <c r="S100" s="8"/>
      <c r="T100" s="83"/>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78"/>
      <c r="AZ100" s="78"/>
      <c r="BA100" s="78"/>
      <c r="BB100" s="78"/>
      <c r="BC100" s="78"/>
      <c r="BD100" s="78"/>
      <c r="BE100" s="78"/>
      <c r="BF100" s="78"/>
      <c r="BG100" s="78"/>
      <c r="BH100" s="78"/>
      <c r="BI100" s="78"/>
      <c r="BJ100" s="78"/>
      <c r="BK100" s="78"/>
      <c r="BL100" s="78"/>
      <c r="BM100" s="7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3"/>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139">
        <v>2685672.9295999999</v>
      </c>
      <c r="EC100" s="139">
        <v>510277.85662400001</v>
      </c>
      <c r="ED100" s="139">
        <v>3195950.7862240002</v>
      </c>
      <c r="EE100" s="150">
        <f t="shared" si="12"/>
        <v>3195950.7862240002</v>
      </c>
      <c r="EF100" s="151">
        <f t="shared" si="13"/>
        <v>3195950.7862240002</v>
      </c>
      <c r="EG100" s="151">
        <f t="shared" si="14"/>
        <v>3195950.7862240002</v>
      </c>
      <c r="EH100" s="151">
        <f t="shared" si="15"/>
        <v>3195950.7862240002</v>
      </c>
      <c r="EI100" s="152">
        <v>0</v>
      </c>
      <c r="EJ100" s="153">
        <f t="shared" si="16"/>
        <v>0</v>
      </c>
      <c r="EK100" s="154">
        <f t="shared" si="17"/>
        <v>3195950.7862240002</v>
      </c>
      <c r="EL100" s="154">
        <f t="shared" si="18"/>
        <v>3195951</v>
      </c>
      <c r="EM100" s="154">
        <f t="shared" si="19"/>
        <v>3195951</v>
      </c>
      <c r="EN100" s="154" t="str">
        <f t="shared" si="20"/>
        <v>MENOR VALOR</v>
      </c>
    </row>
    <row r="101" spans="1:144" s="5" customFormat="1" ht="12.75">
      <c r="A101" s="17">
        <v>25</v>
      </c>
      <c r="B101" s="17">
        <v>1196490681</v>
      </c>
      <c r="C101" s="17">
        <v>42294721</v>
      </c>
      <c r="D101" s="15" t="s">
        <v>185</v>
      </c>
      <c r="E101" s="15" t="s">
        <v>186</v>
      </c>
      <c r="F101" s="13" t="s">
        <v>12</v>
      </c>
      <c r="G101" s="6">
        <v>1</v>
      </c>
      <c r="H101" s="74">
        <v>0.19</v>
      </c>
      <c r="I101" s="7"/>
      <c r="J101" s="8"/>
      <c r="K101" s="8"/>
      <c r="L101" s="8"/>
      <c r="M101" s="8"/>
      <c r="N101" s="8"/>
      <c r="O101" s="8"/>
      <c r="P101" s="8"/>
      <c r="Q101" s="8"/>
      <c r="R101" s="8"/>
      <c r="S101" s="8"/>
      <c r="T101" s="83"/>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78"/>
      <c r="AZ101" s="78"/>
      <c r="BA101" s="78"/>
      <c r="BB101" s="78"/>
      <c r="BC101" s="78"/>
      <c r="BD101" s="78"/>
      <c r="BE101" s="78"/>
      <c r="BF101" s="78"/>
      <c r="BG101" s="78"/>
      <c r="BH101" s="78"/>
      <c r="BI101" s="78"/>
      <c r="BJ101" s="78"/>
      <c r="BK101" s="78"/>
      <c r="BL101" s="78"/>
      <c r="BM101" s="7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3"/>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139">
        <v>286472.05599999998</v>
      </c>
      <c r="EC101" s="139">
        <v>54429.690640000001</v>
      </c>
      <c r="ED101" s="139">
        <v>340901.74663999997</v>
      </c>
      <c r="EE101" s="150">
        <f t="shared" si="12"/>
        <v>340901.74663999997</v>
      </c>
      <c r="EF101" s="151">
        <f t="shared" si="13"/>
        <v>340901.74663999997</v>
      </c>
      <c r="EG101" s="151">
        <f t="shared" si="14"/>
        <v>340901.74663999997</v>
      </c>
      <c r="EH101" s="151">
        <f t="shared" si="15"/>
        <v>340901.74663999997</v>
      </c>
      <c r="EI101" s="152">
        <v>0</v>
      </c>
      <c r="EJ101" s="153">
        <f t="shared" si="16"/>
        <v>0</v>
      </c>
      <c r="EK101" s="154">
        <f t="shared" si="17"/>
        <v>340901.74663999997</v>
      </c>
      <c r="EL101" s="154">
        <f t="shared" si="18"/>
        <v>340902</v>
      </c>
      <c r="EM101" s="154">
        <f t="shared" si="19"/>
        <v>340902</v>
      </c>
      <c r="EN101" s="154" t="str">
        <f t="shared" si="20"/>
        <v>MENOR VALOR</v>
      </c>
    </row>
    <row r="102" spans="1:144" s="5" customFormat="1" ht="12.75">
      <c r="A102" s="17">
        <v>26</v>
      </c>
      <c r="B102" s="17"/>
      <c r="C102" s="17">
        <v>42294721</v>
      </c>
      <c r="D102" s="15" t="s">
        <v>185</v>
      </c>
      <c r="E102" s="15" t="s">
        <v>187</v>
      </c>
      <c r="F102" s="13"/>
      <c r="G102" s="6">
        <v>1</v>
      </c>
      <c r="H102" s="74">
        <v>0.19</v>
      </c>
      <c r="I102" s="7"/>
      <c r="J102" s="8"/>
      <c r="K102" s="8"/>
      <c r="L102" s="8"/>
      <c r="M102" s="8"/>
      <c r="N102" s="8"/>
      <c r="O102" s="8"/>
      <c r="P102" s="8"/>
      <c r="Q102" s="8"/>
      <c r="R102" s="8"/>
      <c r="S102" s="8"/>
      <c r="T102" s="83"/>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78"/>
      <c r="AZ102" s="78"/>
      <c r="BA102" s="78"/>
      <c r="BB102" s="78"/>
      <c r="BC102" s="78"/>
      <c r="BD102" s="78"/>
      <c r="BE102" s="78"/>
      <c r="BF102" s="78"/>
      <c r="BG102" s="78"/>
      <c r="BH102" s="78"/>
      <c r="BI102" s="78"/>
      <c r="BJ102" s="78"/>
      <c r="BK102" s="78"/>
      <c r="BL102" s="78"/>
      <c r="BM102" s="7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3"/>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139">
        <v>286472.05599999998</v>
      </c>
      <c r="EC102" s="139">
        <v>54429.690640000001</v>
      </c>
      <c r="ED102" s="139">
        <v>340901.74663999997</v>
      </c>
      <c r="EE102" s="150">
        <f t="shared" si="12"/>
        <v>340901.74663999997</v>
      </c>
      <c r="EF102" s="151">
        <f t="shared" si="13"/>
        <v>340901.74663999997</v>
      </c>
      <c r="EG102" s="151">
        <f t="shared" si="14"/>
        <v>340901.74663999997</v>
      </c>
      <c r="EH102" s="151">
        <f t="shared" si="15"/>
        <v>340901.74663999997</v>
      </c>
      <c r="EI102" s="152">
        <v>0</v>
      </c>
      <c r="EJ102" s="153">
        <f t="shared" si="16"/>
        <v>0</v>
      </c>
      <c r="EK102" s="154">
        <f t="shared" si="17"/>
        <v>340901.74663999997</v>
      </c>
      <c r="EL102" s="154">
        <f t="shared" si="18"/>
        <v>340902</v>
      </c>
      <c r="EM102" s="154">
        <f t="shared" si="19"/>
        <v>340902</v>
      </c>
      <c r="EN102" s="154" t="str">
        <f t="shared" si="20"/>
        <v>MENOR VALOR</v>
      </c>
    </row>
    <row r="103" spans="1:144" s="5" customFormat="1" ht="51">
      <c r="A103" s="17">
        <v>27</v>
      </c>
      <c r="B103" s="17">
        <v>1196490773</v>
      </c>
      <c r="C103" s="17">
        <v>42294201</v>
      </c>
      <c r="D103" s="15" t="s">
        <v>188</v>
      </c>
      <c r="E103" s="15" t="s">
        <v>189</v>
      </c>
      <c r="F103" s="13" t="s">
        <v>12</v>
      </c>
      <c r="G103" s="6">
        <v>1</v>
      </c>
      <c r="H103" s="74">
        <v>0.19</v>
      </c>
      <c r="I103" s="7"/>
      <c r="J103" s="8"/>
      <c r="K103" s="8"/>
      <c r="L103" s="8"/>
      <c r="M103" s="8"/>
      <c r="N103" s="8"/>
      <c r="O103" s="8"/>
      <c r="P103" s="8"/>
      <c r="Q103" s="8"/>
      <c r="R103" s="8"/>
      <c r="S103" s="8"/>
      <c r="T103" s="83"/>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78"/>
      <c r="AZ103" s="78"/>
      <c r="BA103" s="78"/>
      <c r="BB103" s="78"/>
      <c r="BC103" s="78"/>
      <c r="BD103" s="78"/>
      <c r="BE103" s="78"/>
      <c r="BF103" s="78"/>
      <c r="BG103" s="78"/>
      <c r="BH103" s="78"/>
      <c r="BI103" s="78"/>
      <c r="BJ103" s="78"/>
      <c r="BK103" s="78"/>
      <c r="BL103" s="78"/>
      <c r="BM103" s="7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3"/>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139">
        <v>4973468.3071999997</v>
      </c>
      <c r="EC103" s="139">
        <v>944958.97836799989</v>
      </c>
      <c r="ED103" s="139">
        <v>5918427.2855679998</v>
      </c>
      <c r="EE103" s="150">
        <f t="shared" si="12"/>
        <v>5918427.2855679998</v>
      </c>
      <c r="EF103" s="151">
        <f t="shared" si="13"/>
        <v>5918427.2855679998</v>
      </c>
      <c r="EG103" s="151">
        <f t="shared" si="14"/>
        <v>5918427.2855679998</v>
      </c>
      <c r="EH103" s="151">
        <f t="shared" si="15"/>
        <v>5918427.2855679998</v>
      </c>
      <c r="EI103" s="152">
        <v>0</v>
      </c>
      <c r="EJ103" s="153">
        <f t="shared" si="16"/>
        <v>0</v>
      </c>
      <c r="EK103" s="154">
        <f t="shared" si="17"/>
        <v>5918427.2855679998</v>
      </c>
      <c r="EL103" s="154">
        <f t="shared" si="18"/>
        <v>5918427</v>
      </c>
      <c r="EM103" s="154">
        <f t="shared" si="19"/>
        <v>5918427</v>
      </c>
      <c r="EN103" s="154" t="str">
        <f t="shared" si="20"/>
        <v>MENOR VALOR</v>
      </c>
    </row>
    <row r="104" spans="1:144" s="5" customFormat="1" ht="38.25">
      <c r="A104" s="17">
        <v>28</v>
      </c>
      <c r="B104" s="17">
        <v>1196490779</v>
      </c>
      <c r="C104" s="17">
        <v>42294201</v>
      </c>
      <c r="D104" s="15" t="s">
        <v>190</v>
      </c>
      <c r="E104" s="15" t="s">
        <v>191</v>
      </c>
      <c r="F104" s="13" t="s">
        <v>12</v>
      </c>
      <c r="G104" s="6">
        <v>1</v>
      </c>
      <c r="H104" s="74">
        <v>0.19</v>
      </c>
      <c r="I104" s="7"/>
      <c r="J104" s="8"/>
      <c r="K104" s="8"/>
      <c r="L104" s="8"/>
      <c r="M104" s="8"/>
      <c r="N104" s="8"/>
      <c r="O104" s="8"/>
      <c r="P104" s="8"/>
      <c r="Q104" s="8"/>
      <c r="R104" s="8"/>
      <c r="S104" s="8"/>
      <c r="T104" s="83"/>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78"/>
      <c r="AZ104" s="78"/>
      <c r="BA104" s="78"/>
      <c r="BB104" s="78"/>
      <c r="BC104" s="78"/>
      <c r="BD104" s="78"/>
      <c r="BE104" s="78"/>
      <c r="BF104" s="78"/>
      <c r="BG104" s="78"/>
      <c r="BH104" s="78"/>
      <c r="BI104" s="78"/>
      <c r="BJ104" s="78"/>
      <c r="BK104" s="78"/>
      <c r="BL104" s="78"/>
      <c r="BM104" s="7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3"/>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139">
        <v>1801606.4720000001</v>
      </c>
      <c r="EC104" s="139">
        <v>342305.22967999999</v>
      </c>
      <c r="ED104" s="139">
        <v>2143911.7016799999</v>
      </c>
      <c r="EE104" s="150">
        <f t="shared" si="12"/>
        <v>2143911.7016799999</v>
      </c>
      <c r="EF104" s="151">
        <f t="shared" si="13"/>
        <v>2143911.7016799999</v>
      </c>
      <c r="EG104" s="151">
        <f t="shared" si="14"/>
        <v>2143911.7016799999</v>
      </c>
      <c r="EH104" s="151">
        <f t="shared" si="15"/>
        <v>2143911.7016799999</v>
      </c>
      <c r="EI104" s="152">
        <v>0</v>
      </c>
      <c r="EJ104" s="153">
        <f t="shared" si="16"/>
        <v>0</v>
      </c>
      <c r="EK104" s="154">
        <f t="shared" si="17"/>
        <v>2143911.7016799999</v>
      </c>
      <c r="EL104" s="154">
        <f t="shared" si="18"/>
        <v>2143912</v>
      </c>
      <c r="EM104" s="154">
        <f t="shared" si="19"/>
        <v>2143912</v>
      </c>
      <c r="EN104" s="154" t="str">
        <f t="shared" si="20"/>
        <v>MENOR VALOR</v>
      </c>
    </row>
    <row r="105" spans="1:144" s="5" customFormat="1" ht="63.75">
      <c r="A105" s="17">
        <v>29</v>
      </c>
      <c r="B105" s="17" t="s">
        <v>192</v>
      </c>
      <c r="C105" s="17">
        <v>42295305</v>
      </c>
      <c r="D105" s="15" t="s">
        <v>193</v>
      </c>
      <c r="E105" s="15" t="s">
        <v>194</v>
      </c>
      <c r="F105" s="13" t="s">
        <v>12</v>
      </c>
      <c r="G105" s="6">
        <v>1</v>
      </c>
      <c r="H105" s="74">
        <v>0.19</v>
      </c>
      <c r="I105" s="7"/>
      <c r="J105" s="8"/>
      <c r="K105" s="8"/>
      <c r="L105" s="8"/>
      <c r="M105" s="8"/>
      <c r="N105" s="8"/>
      <c r="O105" s="8"/>
      <c r="P105" s="8"/>
      <c r="Q105" s="8"/>
      <c r="R105" s="8"/>
      <c r="S105" s="8"/>
      <c r="T105" s="83"/>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78"/>
      <c r="AZ105" s="78"/>
      <c r="BA105" s="78"/>
      <c r="BB105" s="78"/>
      <c r="BC105" s="78"/>
      <c r="BD105" s="78"/>
      <c r="BE105" s="78"/>
      <c r="BF105" s="78"/>
      <c r="BG105" s="78"/>
      <c r="BH105" s="78"/>
      <c r="BI105" s="78"/>
      <c r="BJ105" s="78"/>
      <c r="BK105" s="78"/>
      <c r="BL105" s="78"/>
      <c r="BM105" s="7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3"/>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139">
        <v>447613.06559999997</v>
      </c>
      <c r="EC105" s="139">
        <v>85046.482464000001</v>
      </c>
      <c r="ED105" s="139">
        <v>532659.54806399997</v>
      </c>
      <c r="EE105" s="150">
        <f t="shared" si="12"/>
        <v>532659.54806399997</v>
      </c>
      <c r="EF105" s="151">
        <f t="shared" si="13"/>
        <v>532659.54806399997</v>
      </c>
      <c r="EG105" s="151">
        <f t="shared" si="14"/>
        <v>532659.54806399997</v>
      </c>
      <c r="EH105" s="151">
        <f t="shared" si="15"/>
        <v>532659.54806399997</v>
      </c>
      <c r="EI105" s="152">
        <v>0</v>
      </c>
      <c r="EJ105" s="153">
        <f t="shared" si="16"/>
        <v>0</v>
      </c>
      <c r="EK105" s="154">
        <f t="shared" si="17"/>
        <v>532659.54806399997</v>
      </c>
      <c r="EL105" s="154">
        <f t="shared" si="18"/>
        <v>532660</v>
      </c>
      <c r="EM105" s="154">
        <f t="shared" si="19"/>
        <v>532660</v>
      </c>
      <c r="EN105" s="154" t="str">
        <f t="shared" si="20"/>
        <v>MENOR VALOR</v>
      </c>
    </row>
    <row r="106" spans="1:144" s="5" customFormat="1" ht="63.75">
      <c r="A106" s="17">
        <v>30</v>
      </c>
      <c r="B106" s="17" t="s">
        <v>192</v>
      </c>
      <c r="C106" s="17">
        <v>42222306</v>
      </c>
      <c r="D106" s="15" t="s">
        <v>195</v>
      </c>
      <c r="E106" s="15" t="s">
        <v>196</v>
      </c>
      <c r="F106" s="13"/>
      <c r="G106" s="6">
        <v>1</v>
      </c>
      <c r="H106" s="74">
        <v>0.19</v>
      </c>
      <c r="I106" s="7"/>
      <c r="J106" s="8"/>
      <c r="K106" s="8"/>
      <c r="L106" s="8"/>
      <c r="M106" s="8"/>
      <c r="N106" s="8"/>
      <c r="O106" s="8"/>
      <c r="P106" s="8"/>
      <c r="Q106" s="8"/>
      <c r="R106" s="8"/>
      <c r="S106" s="8"/>
      <c r="T106" s="83"/>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78"/>
      <c r="AZ106" s="78"/>
      <c r="BA106" s="78"/>
      <c r="BB106" s="78"/>
      <c r="BC106" s="78"/>
      <c r="BD106" s="78"/>
      <c r="BE106" s="78"/>
      <c r="BF106" s="78"/>
      <c r="BG106" s="78"/>
      <c r="BH106" s="78"/>
      <c r="BI106" s="78"/>
      <c r="BJ106" s="78"/>
      <c r="BK106" s="78"/>
      <c r="BL106" s="78"/>
      <c r="BM106" s="7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3"/>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139">
        <v>447613.06559999997</v>
      </c>
      <c r="EC106" s="139">
        <v>85046.482464000001</v>
      </c>
      <c r="ED106" s="139">
        <v>532659.54806399997</v>
      </c>
      <c r="EE106" s="150">
        <f t="shared" si="12"/>
        <v>532659.54806399997</v>
      </c>
      <c r="EF106" s="151">
        <f t="shared" si="13"/>
        <v>532659.54806399997</v>
      </c>
      <c r="EG106" s="151">
        <f t="shared" si="14"/>
        <v>532659.54806399997</v>
      </c>
      <c r="EH106" s="151">
        <f t="shared" si="15"/>
        <v>532659.54806399997</v>
      </c>
      <c r="EI106" s="152">
        <v>0</v>
      </c>
      <c r="EJ106" s="153">
        <f t="shared" si="16"/>
        <v>0</v>
      </c>
      <c r="EK106" s="154">
        <f t="shared" si="17"/>
        <v>532659.54806399997</v>
      </c>
      <c r="EL106" s="154">
        <f t="shared" si="18"/>
        <v>532660</v>
      </c>
      <c r="EM106" s="154">
        <f t="shared" si="19"/>
        <v>532660</v>
      </c>
      <c r="EN106" s="154" t="str">
        <f t="shared" si="20"/>
        <v>MENOR VALOR</v>
      </c>
    </row>
    <row r="107" spans="1:144" s="5" customFormat="1" ht="63.75">
      <c r="A107" s="17">
        <v>31</v>
      </c>
      <c r="B107" s="17" t="s">
        <v>192</v>
      </c>
      <c r="C107" s="17">
        <v>42222306</v>
      </c>
      <c r="D107" s="15" t="s">
        <v>197</v>
      </c>
      <c r="E107" s="15" t="s">
        <v>198</v>
      </c>
      <c r="F107" s="13" t="s">
        <v>12</v>
      </c>
      <c r="G107" s="6">
        <v>1</v>
      </c>
      <c r="H107" s="74">
        <v>0.19</v>
      </c>
      <c r="I107" s="7"/>
      <c r="J107" s="8"/>
      <c r="K107" s="8"/>
      <c r="L107" s="8"/>
      <c r="M107" s="8"/>
      <c r="N107" s="8"/>
      <c r="O107" s="8"/>
      <c r="P107" s="8"/>
      <c r="Q107" s="8"/>
      <c r="R107" s="8"/>
      <c r="S107" s="8"/>
      <c r="T107" s="83"/>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78"/>
      <c r="AZ107" s="78"/>
      <c r="BA107" s="78"/>
      <c r="BB107" s="78"/>
      <c r="BC107" s="78"/>
      <c r="BD107" s="78"/>
      <c r="BE107" s="78"/>
      <c r="BF107" s="78"/>
      <c r="BG107" s="78"/>
      <c r="BH107" s="78"/>
      <c r="BI107" s="78"/>
      <c r="BJ107" s="78"/>
      <c r="BK107" s="78"/>
      <c r="BL107" s="78"/>
      <c r="BM107" s="7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3"/>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139">
        <v>447613.06559999997</v>
      </c>
      <c r="EC107" s="139">
        <v>85046.482464000001</v>
      </c>
      <c r="ED107" s="139">
        <v>532659.54806399997</v>
      </c>
      <c r="EE107" s="150">
        <f t="shared" si="12"/>
        <v>532659.54806399997</v>
      </c>
      <c r="EF107" s="151">
        <f t="shared" si="13"/>
        <v>532659.54806399997</v>
      </c>
      <c r="EG107" s="151">
        <f t="shared" si="14"/>
        <v>532659.54806399997</v>
      </c>
      <c r="EH107" s="151">
        <f t="shared" si="15"/>
        <v>532659.54806399997</v>
      </c>
      <c r="EI107" s="152">
        <v>0</v>
      </c>
      <c r="EJ107" s="153">
        <f t="shared" si="16"/>
        <v>0</v>
      </c>
      <c r="EK107" s="154">
        <f t="shared" si="17"/>
        <v>532659.54806399997</v>
      </c>
      <c r="EL107" s="154">
        <f t="shared" si="18"/>
        <v>532660</v>
      </c>
      <c r="EM107" s="154">
        <f t="shared" si="19"/>
        <v>532660</v>
      </c>
      <c r="EN107" s="154" t="str">
        <f t="shared" si="20"/>
        <v>MENOR VALOR</v>
      </c>
    </row>
    <row r="108" spans="1:144" s="5" customFormat="1" ht="63.75">
      <c r="A108" s="17">
        <v>32</v>
      </c>
      <c r="B108" s="17" t="s">
        <v>192</v>
      </c>
      <c r="C108" s="17">
        <v>42222306</v>
      </c>
      <c r="D108" s="15" t="s">
        <v>199</v>
      </c>
      <c r="E108" s="33" t="s">
        <v>200</v>
      </c>
      <c r="F108" s="13" t="s">
        <v>12</v>
      </c>
      <c r="G108" s="6">
        <v>1</v>
      </c>
      <c r="H108" s="74">
        <v>0.19</v>
      </c>
      <c r="I108" s="7"/>
      <c r="J108" s="8"/>
      <c r="K108" s="8"/>
      <c r="L108" s="8"/>
      <c r="M108" s="8"/>
      <c r="N108" s="8"/>
      <c r="O108" s="8"/>
      <c r="P108" s="8"/>
      <c r="Q108" s="8"/>
      <c r="R108" s="8"/>
      <c r="S108" s="8"/>
      <c r="T108" s="83"/>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78"/>
      <c r="AZ108" s="78"/>
      <c r="BA108" s="78"/>
      <c r="BB108" s="78"/>
      <c r="BC108" s="78"/>
      <c r="BD108" s="78"/>
      <c r="BE108" s="78"/>
      <c r="BF108" s="78"/>
      <c r="BG108" s="78"/>
      <c r="BH108" s="78"/>
      <c r="BI108" s="78"/>
      <c r="BJ108" s="78"/>
      <c r="BK108" s="78"/>
      <c r="BL108" s="78"/>
      <c r="BM108" s="7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3"/>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139">
        <v>447613.06559999997</v>
      </c>
      <c r="EC108" s="139">
        <v>85046.482464000001</v>
      </c>
      <c r="ED108" s="139">
        <v>532659.54806399997</v>
      </c>
      <c r="EE108" s="150">
        <f t="shared" si="12"/>
        <v>532659.54806399997</v>
      </c>
      <c r="EF108" s="151">
        <f t="shared" si="13"/>
        <v>532659.54806399997</v>
      </c>
      <c r="EG108" s="151">
        <f t="shared" si="14"/>
        <v>532659.54806399997</v>
      </c>
      <c r="EH108" s="151">
        <f t="shared" si="15"/>
        <v>532659.54806399997</v>
      </c>
      <c r="EI108" s="152">
        <v>0</v>
      </c>
      <c r="EJ108" s="153">
        <f t="shared" si="16"/>
        <v>0</v>
      </c>
      <c r="EK108" s="154">
        <f t="shared" si="17"/>
        <v>532659.54806399997</v>
      </c>
      <c r="EL108" s="154">
        <f t="shared" si="18"/>
        <v>532660</v>
      </c>
      <c r="EM108" s="154">
        <f t="shared" si="19"/>
        <v>532660</v>
      </c>
      <c r="EN108" s="154" t="str">
        <f t="shared" si="20"/>
        <v>MENOR VALOR</v>
      </c>
    </row>
    <row r="109" spans="1:144" s="5" customFormat="1" ht="25.5">
      <c r="A109" s="17">
        <v>33</v>
      </c>
      <c r="B109" s="17">
        <v>1228405012</v>
      </c>
      <c r="C109" s="17">
        <v>42222306</v>
      </c>
      <c r="D109" s="33" t="s">
        <v>201</v>
      </c>
      <c r="E109" s="15" t="s">
        <v>202</v>
      </c>
      <c r="F109" s="13" t="s">
        <v>12</v>
      </c>
      <c r="G109" s="6">
        <v>1</v>
      </c>
      <c r="H109" s="74">
        <v>0.19</v>
      </c>
      <c r="I109" s="7"/>
      <c r="J109" s="8"/>
      <c r="K109" s="8"/>
      <c r="L109" s="8"/>
      <c r="M109" s="8"/>
      <c r="N109" s="8"/>
      <c r="O109" s="8"/>
      <c r="P109" s="8"/>
      <c r="Q109" s="8"/>
      <c r="R109" s="8"/>
      <c r="S109" s="8"/>
      <c r="T109" s="83"/>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78"/>
      <c r="AZ109" s="78"/>
      <c r="BA109" s="78"/>
      <c r="BB109" s="78"/>
      <c r="BC109" s="78"/>
      <c r="BD109" s="78"/>
      <c r="BE109" s="78"/>
      <c r="BF109" s="78"/>
      <c r="BG109" s="78"/>
      <c r="BH109" s="78"/>
      <c r="BI109" s="78"/>
      <c r="BJ109" s="78"/>
      <c r="BK109" s="78"/>
      <c r="BL109" s="78"/>
      <c r="BM109" s="7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3"/>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139">
        <v>18080.376</v>
      </c>
      <c r="EC109" s="139">
        <v>3435.27144</v>
      </c>
      <c r="ED109" s="139">
        <v>21515.647440000001</v>
      </c>
      <c r="EE109" s="150">
        <f t="shared" si="12"/>
        <v>21515.647440000001</v>
      </c>
      <c r="EF109" s="151">
        <f t="shared" si="13"/>
        <v>21515.647440000001</v>
      </c>
      <c r="EG109" s="151">
        <f t="shared" si="14"/>
        <v>21515.647440000001</v>
      </c>
      <c r="EH109" s="151">
        <f t="shared" si="15"/>
        <v>21515.647440000001</v>
      </c>
      <c r="EI109" s="152">
        <v>0</v>
      </c>
      <c r="EJ109" s="153">
        <f t="shared" si="16"/>
        <v>0</v>
      </c>
      <c r="EK109" s="154">
        <f t="shared" si="17"/>
        <v>21515.647440000001</v>
      </c>
      <c r="EL109" s="154">
        <f t="shared" si="18"/>
        <v>21516</v>
      </c>
      <c r="EM109" s="154">
        <f t="shared" si="19"/>
        <v>21516</v>
      </c>
      <c r="EN109" s="154" t="str">
        <f t="shared" si="20"/>
        <v>MENOR VALOR</v>
      </c>
    </row>
    <row r="110" spans="1:144" s="5" customFormat="1" ht="38.25">
      <c r="A110" s="17">
        <v>34</v>
      </c>
      <c r="B110" s="17">
        <v>1196490651</v>
      </c>
      <c r="C110" s="17">
        <v>42222306</v>
      </c>
      <c r="D110" s="15" t="s">
        <v>203</v>
      </c>
      <c r="E110" s="15" t="s">
        <v>204</v>
      </c>
      <c r="F110" s="13" t="s">
        <v>12</v>
      </c>
      <c r="G110" s="6">
        <v>1</v>
      </c>
      <c r="H110" s="74">
        <v>0.19</v>
      </c>
      <c r="I110" s="7"/>
      <c r="J110" s="8"/>
      <c r="K110" s="8"/>
      <c r="L110" s="8"/>
      <c r="M110" s="8"/>
      <c r="N110" s="8"/>
      <c r="O110" s="8"/>
      <c r="P110" s="8"/>
      <c r="Q110" s="8"/>
      <c r="R110" s="8"/>
      <c r="S110" s="8"/>
      <c r="T110" s="83"/>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78"/>
      <c r="AZ110" s="78"/>
      <c r="BA110" s="78"/>
      <c r="BB110" s="78"/>
      <c r="BC110" s="78"/>
      <c r="BD110" s="78"/>
      <c r="BE110" s="78"/>
      <c r="BF110" s="78"/>
      <c r="BG110" s="78"/>
      <c r="BH110" s="78"/>
      <c r="BI110" s="78"/>
      <c r="BJ110" s="78"/>
      <c r="BK110" s="78"/>
      <c r="BL110" s="78"/>
      <c r="BM110" s="7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3"/>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139">
        <v>828082.31359999999</v>
      </c>
      <c r="EC110" s="139">
        <v>157335.63958399999</v>
      </c>
      <c r="ED110" s="139">
        <v>985417.95318399998</v>
      </c>
      <c r="EE110" s="150">
        <f t="shared" si="12"/>
        <v>985417.95318399998</v>
      </c>
      <c r="EF110" s="151">
        <f t="shared" si="13"/>
        <v>985417.95318399998</v>
      </c>
      <c r="EG110" s="151">
        <f t="shared" si="14"/>
        <v>985417.95318399998</v>
      </c>
      <c r="EH110" s="151">
        <f t="shared" si="15"/>
        <v>985417.95318399998</v>
      </c>
      <c r="EI110" s="152">
        <v>0</v>
      </c>
      <c r="EJ110" s="153">
        <f t="shared" si="16"/>
        <v>0</v>
      </c>
      <c r="EK110" s="154">
        <f t="shared" si="17"/>
        <v>985417.95318399998</v>
      </c>
      <c r="EL110" s="154">
        <f t="shared" si="18"/>
        <v>985418</v>
      </c>
      <c r="EM110" s="154">
        <f t="shared" si="19"/>
        <v>985418</v>
      </c>
      <c r="EN110" s="154" t="str">
        <f t="shared" si="20"/>
        <v>MENOR VALOR</v>
      </c>
    </row>
    <row r="111" spans="1:144" s="5" customFormat="1" ht="38.25">
      <c r="A111" s="17">
        <v>35</v>
      </c>
      <c r="B111" s="17">
        <v>1196410069</v>
      </c>
      <c r="C111" s="17">
        <v>42222306</v>
      </c>
      <c r="D111" s="15" t="s">
        <v>205</v>
      </c>
      <c r="E111" s="15" t="s">
        <v>206</v>
      </c>
      <c r="F111" s="13" t="s">
        <v>12</v>
      </c>
      <c r="G111" s="6">
        <v>1</v>
      </c>
      <c r="H111" s="74">
        <v>0.19</v>
      </c>
      <c r="I111" s="7"/>
      <c r="J111" s="8"/>
      <c r="K111" s="8"/>
      <c r="L111" s="8"/>
      <c r="M111" s="8"/>
      <c r="N111" s="8"/>
      <c r="O111" s="8"/>
      <c r="P111" s="8"/>
      <c r="Q111" s="8"/>
      <c r="R111" s="8"/>
      <c r="S111" s="8"/>
      <c r="T111" s="83"/>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78"/>
      <c r="AZ111" s="78"/>
      <c r="BA111" s="78"/>
      <c r="BB111" s="78"/>
      <c r="BC111" s="78"/>
      <c r="BD111" s="78"/>
      <c r="BE111" s="78"/>
      <c r="BF111" s="78"/>
      <c r="BG111" s="78"/>
      <c r="BH111" s="78"/>
      <c r="BI111" s="78"/>
      <c r="BJ111" s="78"/>
      <c r="BK111" s="78"/>
      <c r="BL111" s="78"/>
      <c r="BM111" s="7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3"/>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139">
        <v>1001656.1088</v>
      </c>
      <c r="EC111" s="139">
        <v>190314.660672</v>
      </c>
      <c r="ED111" s="139">
        <v>1191970.769472</v>
      </c>
      <c r="EE111" s="150">
        <f t="shared" si="12"/>
        <v>1191970.769472</v>
      </c>
      <c r="EF111" s="151">
        <f t="shared" si="13"/>
        <v>1191970.769472</v>
      </c>
      <c r="EG111" s="151">
        <f t="shared" si="14"/>
        <v>1191970.769472</v>
      </c>
      <c r="EH111" s="151">
        <f t="shared" si="15"/>
        <v>1191970.769472</v>
      </c>
      <c r="EI111" s="152">
        <v>0</v>
      </c>
      <c r="EJ111" s="153">
        <f t="shared" si="16"/>
        <v>0</v>
      </c>
      <c r="EK111" s="154">
        <f t="shared" si="17"/>
        <v>1191970.769472</v>
      </c>
      <c r="EL111" s="154">
        <f t="shared" si="18"/>
        <v>1191971</v>
      </c>
      <c r="EM111" s="154">
        <f t="shared" si="19"/>
        <v>1191971</v>
      </c>
      <c r="EN111" s="154" t="str">
        <f t="shared" si="20"/>
        <v>MENOR VALOR</v>
      </c>
    </row>
    <row r="112" spans="1:144" s="5" customFormat="1" ht="12.75">
      <c r="A112" s="17">
        <v>36</v>
      </c>
      <c r="B112" s="17">
        <v>1196491335</v>
      </c>
      <c r="C112" s="17">
        <v>42222306</v>
      </c>
      <c r="D112" s="15" t="s">
        <v>207</v>
      </c>
      <c r="E112" s="15" t="s">
        <v>208</v>
      </c>
      <c r="F112" s="13" t="s">
        <v>12</v>
      </c>
      <c r="G112" s="6">
        <v>1</v>
      </c>
      <c r="H112" s="74">
        <v>0.19</v>
      </c>
      <c r="I112" s="7"/>
      <c r="J112" s="8"/>
      <c r="K112" s="8"/>
      <c r="L112" s="8"/>
      <c r="M112" s="8"/>
      <c r="N112" s="8"/>
      <c r="O112" s="8"/>
      <c r="P112" s="8"/>
      <c r="Q112" s="8"/>
      <c r="R112" s="8"/>
      <c r="S112" s="8"/>
      <c r="T112" s="83"/>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78"/>
      <c r="AZ112" s="78"/>
      <c r="BA112" s="78"/>
      <c r="BB112" s="78"/>
      <c r="BC112" s="78"/>
      <c r="BD112" s="78"/>
      <c r="BE112" s="78"/>
      <c r="BF112" s="78"/>
      <c r="BG112" s="78"/>
      <c r="BH112" s="78"/>
      <c r="BI112" s="78"/>
      <c r="BJ112" s="78"/>
      <c r="BK112" s="78"/>
      <c r="BL112" s="78"/>
      <c r="BM112" s="7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3"/>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139">
        <v>84426.449599999993</v>
      </c>
      <c r="EC112" s="139">
        <v>16041.025423999999</v>
      </c>
      <c r="ED112" s="139">
        <v>100467.47502399998</v>
      </c>
      <c r="EE112" s="150">
        <f t="shared" si="12"/>
        <v>100467.47502399998</v>
      </c>
      <c r="EF112" s="151">
        <f t="shared" si="13"/>
        <v>100467.47502399998</v>
      </c>
      <c r="EG112" s="151">
        <f t="shared" si="14"/>
        <v>100467.47502399998</v>
      </c>
      <c r="EH112" s="151">
        <f t="shared" si="15"/>
        <v>100467.47502399998</v>
      </c>
      <c r="EI112" s="152">
        <v>0</v>
      </c>
      <c r="EJ112" s="153">
        <f t="shared" si="16"/>
        <v>0</v>
      </c>
      <c r="EK112" s="154">
        <f t="shared" si="17"/>
        <v>100467.47502399998</v>
      </c>
      <c r="EL112" s="154">
        <f t="shared" si="18"/>
        <v>100467</v>
      </c>
      <c r="EM112" s="154">
        <f t="shared" si="19"/>
        <v>100467</v>
      </c>
      <c r="EN112" s="154" t="str">
        <f t="shared" si="20"/>
        <v>MENOR VALOR</v>
      </c>
    </row>
    <row r="113" spans="1:144" s="5" customFormat="1" ht="38.25">
      <c r="A113" s="17">
        <v>37</v>
      </c>
      <c r="B113" s="17">
        <v>1196410080</v>
      </c>
      <c r="C113" s="17">
        <v>42222306</v>
      </c>
      <c r="D113" s="15" t="s">
        <v>209</v>
      </c>
      <c r="E113" s="15" t="s">
        <v>210</v>
      </c>
      <c r="F113" s="13" t="s">
        <v>12</v>
      </c>
      <c r="G113" s="6">
        <v>1</v>
      </c>
      <c r="H113" s="74">
        <v>0.19</v>
      </c>
      <c r="I113" s="7"/>
      <c r="J113" s="8"/>
      <c r="K113" s="8"/>
      <c r="L113" s="8"/>
      <c r="M113" s="8"/>
      <c r="N113" s="8"/>
      <c r="O113" s="8"/>
      <c r="P113" s="8"/>
      <c r="Q113" s="8"/>
      <c r="R113" s="8"/>
      <c r="S113" s="8"/>
      <c r="T113" s="83"/>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78"/>
      <c r="AZ113" s="78"/>
      <c r="BA113" s="78"/>
      <c r="BB113" s="78"/>
      <c r="BC113" s="78"/>
      <c r="BD113" s="78"/>
      <c r="BE113" s="78"/>
      <c r="BF113" s="78"/>
      <c r="BG113" s="78"/>
      <c r="BH113" s="78"/>
      <c r="BI113" s="78"/>
      <c r="BJ113" s="78"/>
      <c r="BK113" s="78"/>
      <c r="BL113" s="78"/>
      <c r="BM113" s="7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3"/>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139">
        <v>216082.62239999999</v>
      </c>
      <c r="EC113" s="139">
        <v>41055.698255999996</v>
      </c>
      <c r="ED113" s="139">
        <v>257138.320656</v>
      </c>
      <c r="EE113" s="150">
        <f t="shared" si="12"/>
        <v>257138.320656</v>
      </c>
      <c r="EF113" s="151">
        <f t="shared" si="13"/>
        <v>257138.320656</v>
      </c>
      <c r="EG113" s="151">
        <f t="shared" si="14"/>
        <v>257138.320656</v>
      </c>
      <c r="EH113" s="151">
        <f t="shared" si="15"/>
        <v>257138.320656</v>
      </c>
      <c r="EI113" s="152">
        <v>0</v>
      </c>
      <c r="EJ113" s="153">
        <f t="shared" si="16"/>
        <v>0</v>
      </c>
      <c r="EK113" s="154">
        <f t="shared" si="17"/>
        <v>257138.320656</v>
      </c>
      <c r="EL113" s="154">
        <f t="shared" si="18"/>
        <v>257138</v>
      </c>
      <c r="EM113" s="154">
        <f t="shared" si="19"/>
        <v>257138</v>
      </c>
      <c r="EN113" s="154" t="str">
        <f t="shared" si="20"/>
        <v>MENOR VALOR</v>
      </c>
    </row>
    <row r="114" spans="1:144" s="5" customFormat="1" ht="38.25">
      <c r="A114" s="17">
        <v>38</v>
      </c>
      <c r="B114" s="17">
        <v>1196410081</v>
      </c>
      <c r="C114" s="17">
        <v>42222306</v>
      </c>
      <c r="D114" s="15" t="s">
        <v>211</v>
      </c>
      <c r="E114" s="15" t="s">
        <v>212</v>
      </c>
      <c r="F114" s="13" t="s">
        <v>12</v>
      </c>
      <c r="G114" s="6">
        <v>1</v>
      </c>
      <c r="H114" s="74">
        <v>0.19</v>
      </c>
      <c r="I114" s="7"/>
      <c r="J114" s="8"/>
      <c r="K114" s="8"/>
      <c r="L114" s="8"/>
      <c r="M114" s="8"/>
      <c r="N114" s="8"/>
      <c r="O114" s="8"/>
      <c r="P114" s="8"/>
      <c r="Q114" s="8"/>
      <c r="R114" s="8"/>
      <c r="S114" s="8"/>
      <c r="T114" s="83"/>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78"/>
      <c r="AZ114" s="78"/>
      <c r="BA114" s="78"/>
      <c r="BB114" s="78"/>
      <c r="BC114" s="78"/>
      <c r="BD114" s="78"/>
      <c r="BE114" s="78"/>
      <c r="BF114" s="78"/>
      <c r="BG114" s="78"/>
      <c r="BH114" s="78"/>
      <c r="BI114" s="78"/>
      <c r="BJ114" s="78"/>
      <c r="BK114" s="78"/>
      <c r="BL114" s="78"/>
      <c r="BM114" s="7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3"/>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139">
        <v>290948.16479999997</v>
      </c>
      <c r="EC114" s="139">
        <v>55280.151311999995</v>
      </c>
      <c r="ED114" s="139">
        <v>346228.31611199997</v>
      </c>
      <c r="EE114" s="150">
        <f t="shared" si="12"/>
        <v>346228.31611199997</v>
      </c>
      <c r="EF114" s="151">
        <f t="shared" si="13"/>
        <v>346228.31611199997</v>
      </c>
      <c r="EG114" s="151">
        <f t="shared" si="14"/>
        <v>346228.31611199997</v>
      </c>
      <c r="EH114" s="151">
        <f t="shared" si="15"/>
        <v>346228.31611199997</v>
      </c>
      <c r="EI114" s="152">
        <v>0</v>
      </c>
      <c r="EJ114" s="153">
        <f t="shared" si="16"/>
        <v>0</v>
      </c>
      <c r="EK114" s="154">
        <f t="shared" si="17"/>
        <v>346228.31611199997</v>
      </c>
      <c r="EL114" s="154">
        <f t="shared" si="18"/>
        <v>346228</v>
      </c>
      <c r="EM114" s="154">
        <f t="shared" si="19"/>
        <v>346228</v>
      </c>
      <c r="EN114" s="154" t="str">
        <f t="shared" si="20"/>
        <v>MENOR VALOR</v>
      </c>
    </row>
    <row r="115" spans="1:144" s="5" customFormat="1" ht="38.25">
      <c r="A115" s="17">
        <v>39</v>
      </c>
      <c r="B115" s="17">
        <v>1196410081</v>
      </c>
      <c r="C115" s="17">
        <v>42222306</v>
      </c>
      <c r="D115" s="15" t="s">
        <v>213</v>
      </c>
      <c r="E115" s="15" t="s">
        <v>214</v>
      </c>
      <c r="F115" s="13" t="s">
        <v>12</v>
      </c>
      <c r="G115" s="6">
        <v>1</v>
      </c>
      <c r="H115" s="74">
        <v>0.19</v>
      </c>
      <c r="I115" s="7"/>
      <c r="J115" s="8"/>
      <c r="K115" s="8"/>
      <c r="L115" s="8"/>
      <c r="M115" s="8"/>
      <c r="N115" s="8"/>
      <c r="O115" s="8"/>
      <c r="P115" s="8"/>
      <c r="Q115" s="8"/>
      <c r="R115" s="8"/>
      <c r="S115" s="8"/>
      <c r="T115" s="83"/>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78"/>
      <c r="AZ115" s="78"/>
      <c r="BA115" s="78"/>
      <c r="BB115" s="78"/>
      <c r="BC115" s="78"/>
      <c r="BD115" s="78"/>
      <c r="BE115" s="78"/>
      <c r="BF115" s="78"/>
      <c r="BG115" s="78"/>
      <c r="BH115" s="78"/>
      <c r="BI115" s="78"/>
      <c r="BJ115" s="78"/>
      <c r="BK115" s="78"/>
      <c r="BL115" s="78"/>
      <c r="BM115" s="7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3"/>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139">
        <v>290948.16479999997</v>
      </c>
      <c r="EC115" s="139">
        <v>55280.151311999995</v>
      </c>
      <c r="ED115" s="139">
        <v>346228.31611199997</v>
      </c>
      <c r="EE115" s="150">
        <f t="shared" si="12"/>
        <v>346228.31611199997</v>
      </c>
      <c r="EF115" s="151">
        <f t="shared" si="13"/>
        <v>346228.31611199997</v>
      </c>
      <c r="EG115" s="151">
        <f t="shared" si="14"/>
        <v>346228.31611199997</v>
      </c>
      <c r="EH115" s="151">
        <f t="shared" si="15"/>
        <v>346228.31611199997</v>
      </c>
      <c r="EI115" s="152">
        <v>0</v>
      </c>
      <c r="EJ115" s="153">
        <f t="shared" si="16"/>
        <v>0</v>
      </c>
      <c r="EK115" s="154">
        <f t="shared" si="17"/>
        <v>346228.31611199997</v>
      </c>
      <c r="EL115" s="154">
        <f t="shared" si="18"/>
        <v>346228</v>
      </c>
      <c r="EM115" s="154">
        <f t="shared" si="19"/>
        <v>346228</v>
      </c>
      <c r="EN115" s="154" t="str">
        <f t="shared" si="20"/>
        <v>MENOR VALOR</v>
      </c>
    </row>
    <row r="116" spans="1:144" s="5" customFormat="1" ht="38.25">
      <c r="A116" s="17">
        <v>40</v>
      </c>
      <c r="B116" s="17">
        <v>1196410081</v>
      </c>
      <c r="C116" s="17">
        <v>42222306</v>
      </c>
      <c r="D116" s="15" t="s">
        <v>215</v>
      </c>
      <c r="E116" s="15" t="s">
        <v>216</v>
      </c>
      <c r="F116" s="13" t="s">
        <v>12</v>
      </c>
      <c r="G116" s="6">
        <v>1</v>
      </c>
      <c r="H116" s="74">
        <v>0.19</v>
      </c>
      <c r="I116" s="7"/>
      <c r="J116" s="8"/>
      <c r="K116" s="8"/>
      <c r="L116" s="8"/>
      <c r="M116" s="8"/>
      <c r="N116" s="8"/>
      <c r="O116" s="8"/>
      <c r="P116" s="8"/>
      <c r="Q116" s="8"/>
      <c r="R116" s="8"/>
      <c r="S116" s="8"/>
      <c r="T116" s="83"/>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78"/>
      <c r="AZ116" s="78"/>
      <c r="BA116" s="78"/>
      <c r="BB116" s="78"/>
      <c r="BC116" s="78"/>
      <c r="BD116" s="78"/>
      <c r="BE116" s="78"/>
      <c r="BF116" s="78"/>
      <c r="BG116" s="78"/>
      <c r="BH116" s="78"/>
      <c r="BI116" s="78"/>
      <c r="BJ116" s="78"/>
      <c r="BK116" s="78"/>
      <c r="BL116" s="78"/>
      <c r="BM116" s="7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3"/>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139">
        <v>290948.16479999997</v>
      </c>
      <c r="EC116" s="139">
        <v>55280.151311999995</v>
      </c>
      <c r="ED116" s="139">
        <v>346228.31611199997</v>
      </c>
      <c r="EE116" s="150">
        <f t="shared" si="12"/>
        <v>346228.31611199997</v>
      </c>
      <c r="EF116" s="151">
        <f t="shared" si="13"/>
        <v>346228.31611199997</v>
      </c>
      <c r="EG116" s="151">
        <f t="shared" si="14"/>
        <v>346228.31611199997</v>
      </c>
      <c r="EH116" s="151">
        <f t="shared" si="15"/>
        <v>346228.31611199997</v>
      </c>
      <c r="EI116" s="152">
        <v>0</v>
      </c>
      <c r="EJ116" s="153">
        <f t="shared" si="16"/>
        <v>0</v>
      </c>
      <c r="EK116" s="154">
        <f t="shared" si="17"/>
        <v>346228.31611199997</v>
      </c>
      <c r="EL116" s="154">
        <f t="shared" si="18"/>
        <v>346228</v>
      </c>
      <c r="EM116" s="154">
        <f t="shared" si="19"/>
        <v>346228</v>
      </c>
      <c r="EN116" s="154" t="str">
        <f t="shared" si="20"/>
        <v>MENOR VALOR</v>
      </c>
    </row>
    <row r="117" spans="1:144" s="5" customFormat="1" ht="38.25">
      <c r="A117" s="17">
        <v>41</v>
      </c>
      <c r="B117" s="17">
        <v>1196410081</v>
      </c>
      <c r="C117" s="17">
        <v>42222306</v>
      </c>
      <c r="D117" s="15" t="s">
        <v>217</v>
      </c>
      <c r="E117" s="15" t="s">
        <v>218</v>
      </c>
      <c r="F117" s="13" t="s">
        <v>12</v>
      </c>
      <c r="G117" s="6">
        <v>1</v>
      </c>
      <c r="H117" s="74">
        <v>0.19</v>
      </c>
      <c r="I117" s="7"/>
      <c r="J117" s="8"/>
      <c r="K117" s="8"/>
      <c r="L117" s="8"/>
      <c r="M117" s="8"/>
      <c r="N117" s="8"/>
      <c r="O117" s="8"/>
      <c r="P117" s="8"/>
      <c r="Q117" s="8"/>
      <c r="R117" s="8"/>
      <c r="S117" s="8"/>
      <c r="T117" s="83"/>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78"/>
      <c r="AZ117" s="78"/>
      <c r="BA117" s="78"/>
      <c r="BB117" s="78"/>
      <c r="BC117" s="78"/>
      <c r="BD117" s="78"/>
      <c r="BE117" s="78"/>
      <c r="BF117" s="78"/>
      <c r="BG117" s="78"/>
      <c r="BH117" s="78"/>
      <c r="BI117" s="78"/>
      <c r="BJ117" s="78"/>
      <c r="BK117" s="78"/>
      <c r="BL117" s="78"/>
      <c r="BM117" s="7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3"/>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139">
        <v>290948.16479999997</v>
      </c>
      <c r="EC117" s="139">
        <v>55280.151311999995</v>
      </c>
      <c r="ED117" s="139">
        <v>346228.31611199997</v>
      </c>
      <c r="EE117" s="150">
        <f t="shared" si="12"/>
        <v>346228.31611199997</v>
      </c>
      <c r="EF117" s="151">
        <f t="shared" si="13"/>
        <v>346228.31611199997</v>
      </c>
      <c r="EG117" s="151">
        <f t="shared" si="14"/>
        <v>346228.31611199997</v>
      </c>
      <c r="EH117" s="151">
        <f t="shared" si="15"/>
        <v>346228.31611199997</v>
      </c>
      <c r="EI117" s="152">
        <v>0</v>
      </c>
      <c r="EJ117" s="153">
        <f t="shared" si="16"/>
        <v>0</v>
      </c>
      <c r="EK117" s="154">
        <f t="shared" si="17"/>
        <v>346228.31611199997</v>
      </c>
      <c r="EL117" s="154">
        <f t="shared" si="18"/>
        <v>346228</v>
      </c>
      <c r="EM117" s="154">
        <f t="shared" si="19"/>
        <v>346228</v>
      </c>
      <c r="EN117" s="154" t="str">
        <f t="shared" si="20"/>
        <v>MENOR VALOR</v>
      </c>
    </row>
    <row r="118" spans="1:144" s="5" customFormat="1" ht="33" customHeight="1">
      <c r="A118" s="17">
        <v>42</v>
      </c>
      <c r="B118" s="17">
        <v>1196410081</v>
      </c>
      <c r="C118" s="17">
        <v>42222306</v>
      </c>
      <c r="D118" s="15" t="s">
        <v>219</v>
      </c>
      <c r="E118" s="15" t="s">
        <v>220</v>
      </c>
      <c r="F118" s="13" t="s">
        <v>12</v>
      </c>
      <c r="G118" s="6">
        <v>1</v>
      </c>
      <c r="H118" s="74">
        <v>0.19</v>
      </c>
      <c r="I118" s="7"/>
      <c r="J118" s="8"/>
      <c r="K118" s="8"/>
      <c r="L118" s="8"/>
      <c r="M118" s="8"/>
      <c r="N118" s="8"/>
      <c r="O118" s="8"/>
      <c r="P118" s="8"/>
      <c r="Q118" s="8"/>
      <c r="R118" s="8"/>
      <c r="S118" s="8"/>
      <c r="T118" s="83"/>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78"/>
      <c r="AZ118" s="78"/>
      <c r="BA118" s="78"/>
      <c r="BB118" s="78"/>
      <c r="BC118" s="78"/>
      <c r="BD118" s="78"/>
      <c r="BE118" s="78"/>
      <c r="BF118" s="78"/>
      <c r="BG118" s="78"/>
      <c r="BH118" s="78"/>
      <c r="BI118" s="78"/>
      <c r="BJ118" s="78"/>
      <c r="BK118" s="78"/>
      <c r="BL118" s="78"/>
      <c r="BM118" s="7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3"/>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139">
        <v>290948.16479999997</v>
      </c>
      <c r="EC118" s="139">
        <v>55280.151311999995</v>
      </c>
      <c r="ED118" s="139">
        <v>346228.31611199997</v>
      </c>
      <c r="EE118" s="150">
        <f t="shared" si="12"/>
        <v>346228.31611199997</v>
      </c>
      <c r="EF118" s="151">
        <f t="shared" si="13"/>
        <v>346228.31611199997</v>
      </c>
      <c r="EG118" s="151">
        <f t="shared" si="14"/>
        <v>346228.31611199997</v>
      </c>
      <c r="EH118" s="151">
        <f t="shared" si="15"/>
        <v>346228.31611199997</v>
      </c>
      <c r="EI118" s="152">
        <v>0</v>
      </c>
      <c r="EJ118" s="153">
        <f t="shared" si="16"/>
        <v>0</v>
      </c>
      <c r="EK118" s="154">
        <f t="shared" si="17"/>
        <v>346228.31611199997</v>
      </c>
      <c r="EL118" s="154">
        <f t="shared" si="18"/>
        <v>346228</v>
      </c>
      <c r="EM118" s="154">
        <f t="shared" si="19"/>
        <v>346228</v>
      </c>
      <c r="EN118" s="154" t="str">
        <f t="shared" si="20"/>
        <v>MENOR VALOR</v>
      </c>
    </row>
    <row r="119" spans="1:144" s="5" customFormat="1" ht="15">
      <c r="A119" s="58"/>
      <c r="B119" s="58"/>
      <c r="C119" s="58"/>
      <c r="D119" s="58"/>
      <c r="E119" s="58"/>
      <c r="F119" s="58"/>
      <c r="G119" s="6"/>
      <c r="H119" s="7"/>
      <c r="I119" s="7"/>
      <c r="J119" s="8"/>
      <c r="K119" s="8"/>
      <c r="L119" s="8"/>
      <c r="M119" s="8"/>
      <c r="N119" s="8"/>
      <c r="O119" s="8"/>
      <c r="P119" s="8"/>
      <c r="Q119" s="8"/>
      <c r="R119" s="8"/>
      <c r="S119" s="8"/>
      <c r="T119" s="83"/>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78"/>
      <c r="AZ119" s="78"/>
      <c r="BA119" s="78"/>
      <c r="BB119" s="78"/>
      <c r="BC119" s="78"/>
      <c r="BD119" s="78"/>
      <c r="BE119" s="78"/>
      <c r="BF119" s="78"/>
      <c r="BG119" s="78"/>
      <c r="BH119" s="78"/>
      <c r="BI119" s="78"/>
      <c r="BJ119" s="78"/>
      <c r="BK119" s="78"/>
      <c r="BL119" s="78"/>
      <c r="BM119" s="7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3"/>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150"/>
      <c r="EF119" s="151"/>
      <c r="EG119" s="151"/>
      <c r="EH119" s="151"/>
      <c r="EI119" s="152"/>
      <c r="EJ119" s="153"/>
      <c r="EK119" s="154"/>
      <c r="EL119" s="154"/>
      <c r="EM119" s="154"/>
      <c r="EN119" s="154"/>
    </row>
    <row r="120" spans="1:144" s="5" customFormat="1" ht="15">
      <c r="A120" s="9" t="s">
        <v>128</v>
      </c>
      <c r="B120" s="161" t="s">
        <v>222</v>
      </c>
      <c r="C120" s="162"/>
      <c r="D120" s="162"/>
      <c r="E120" s="163"/>
      <c r="F120" s="10" t="s">
        <v>130</v>
      </c>
      <c r="G120" s="6"/>
      <c r="H120" s="7"/>
      <c r="I120" s="7"/>
      <c r="J120" s="8"/>
      <c r="K120" s="8"/>
      <c r="L120" s="8"/>
      <c r="M120" s="8"/>
      <c r="N120" s="8"/>
      <c r="O120" s="8"/>
      <c r="P120" s="8"/>
      <c r="Q120" s="8"/>
      <c r="R120" s="8"/>
      <c r="S120" s="8"/>
      <c r="T120" s="83"/>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78"/>
      <c r="AZ120" s="78"/>
      <c r="BA120" s="78"/>
      <c r="BB120" s="78"/>
      <c r="BC120" s="78"/>
      <c r="BD120" s="78"/>
      <c r="BE120" s="78"/>
      <c r="BF120" s="78"/>
      <c r="BG120" s="78"/>
      <c r="BH120" s="78"/>
      <c r="BI120" s="78"/>
      <c r="BJ120" s="78"/>
      <c r="BK120" s="78"/>
      <c r="BL120" s="78"/>
      <c r="BM120" s="7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3"/>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150"/>
      <c r="EF120" s="151"/>
      <c r="EG120" s="151"/>
      <c r="EH120" s="151"/>
      <c r="EI120" s="152"/>
      <c r="EJ120" s="153"/>
      <c r="EK120" s="154"/>
      <c r="EL120" s="154"/>
      <c r="EM120" s="154"/>
      <c r="EN120" s="154"/>
    </row>
    <row r="121" spans="1:144" s="5" customFormat="1" ht="12.75">
      <c r="A121" s="11" t="s">
        <v>16</v>
      </c>
      <c r="B121" s="11" t="s">
        <v>7</v>
      </c>
      <c r="C121" s="11" t="s">
        <v>8</v>
      </c>
      <c r="D121" s="11" t="s">
        <v>9</v>
      </c>
      <c r="E121" s="11" t="s">
        <v>17</v>
      </c>
      <c r="F121" s="11" t="s">
        <v>11</v>
      </c>
      <c r="G121" s="6"/>
      <c r="H121" s="7"/>
      <c r="I121" s="7"/>
      <c r="J121" s="8"/>
      <c r="K121" s="8"/>
      <c r="L121" s="8"/>
      <c r="M121" s="8"/>
      <c r="N121" s="8"/>
      <c r="O121" s="8"/>
      <c r="P121" s="8"/>
      <c r="Q121" s="8"/>
      <c r="R121" s="8"/>
      <c r="S121" s="8"/>
      <c r="T121" s="83"/>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78"/>
      <c r="AZ121" s="78"/>
      <c r="BA121" s="78"/>
      <c r="BB121" s="78"/>
      <c r="BC121" s="78"/>
      <c r="BD121" s="78"/>
      <c r="BE121" s="78"/>
      <c r="BF121" s="78"/>
      <c r="BG121" s="78"/>
      <c r="BH121" s="78"/>
      <c r="BI121" s="78"/>
      <c r="BJ121" s="78"/>
      <c r="BK121" s="78"/>
      <c r="BL121" s="78"/>
      <c r="BM121" s="7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3"/>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150"/>
      <c r="EF121" s="151"/>
      <c r="EG121" s="151"/>
      <c r="EH121" s="151"/>
      <c r="EI121" s="152"/>
      <c r="EJ121" s="153"/>
      <c r="EK121" s="154"/>
      <c r="EL121" s="154"/>
      <c r="EM121" s="154"/>
      <c r="EN121" s="154"/>
    </row>
    <row r="122" spans="1:144" s="5" customFormat="1" ht="38.25">
      <c r="A122" s="18">
        <v>1</v>
      </c>
      <c r="B122" s="17">
        <v>1196460022</v>
      </c>
      <c r="C122" s="13">
        <v>42295300</v>
      </c>
      <c r="D122" s="15" t="s">
        <v>223</v>
      </c>
      <c r="E122" s="15" t="s">
        <v>224</v>
      </c>
      <c r="F122" s="13" t="s">
        <v>81</v>
      </c>
      <c r="G122" s="6">
        <v>1</v>
      </c>
      <c r="H122" s="74">
        <v>0</v>
      </c>
      <c r="I122" s="7"/>
      <c r="J122" s="8"/>
      <c r="K122" s="8"/>
      <c r="L122" s="8"/>
      <c r="M122" s="8"/>
      <c r="N122" s="8"/>
      <c r="O122" s="8"/>
      <c r="P122" s="8"/>
      <c r="Q122" s="8"/>
      <c r="R122" s="8"/>
      <c r="S122" s="8"/>
      <c r="T122" s="83"/>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78"/>
      <c r="AZ122" s="78"/>
      <c r="BA122" s="78"/>
      <c r="BB122" s="78"/>
      <c r="BC122" s="78"/>
      <c r="BD122" s="78"/>
      <c r="BE122" s="78"/>
      <c r="BF122" s="78"/>
      <c r="BG122" s="78"/>
      <c r="BH122" s="78"/>
      <c r="BI122" s="78"/>
      <c r="BJ122" s="78"/>
      <c r="BK122" s="78"/>
      <c r="BL122" s="78"/>
      <c r="BM122" s="7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78">
        <v>4325000</v>
      </c>
      <c r="CV122" s="78">
        <v>0</v>
      </c>
      <c r="CW122" s="78">
        <v>4325000</v>
      </c>
      <c r="CX122" s="8"/>
      <c r="CY122" s="8"/>
      <c r="CZ122" s="8"/>
      <c r="DA122" s="8"/>
      <c r="DB122" s="8"/>
      <c r="DC122" s="83"/>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150">
        <f t="shared" si="12"/>
        <v>4325000</v>
      </c>
      <c r="EF122" s="151">
        <f t="shared" si="13"/>
        <v>4325000</v>
      </c>
      <c r="EG122" s="151">
        <f t="shared" si="14"/>
        <v>4325000</v>
      </c>
      <c r="EH122" s="151">
        <f t="shared" si="15"/>
        <v>4325000</v>
      </c>
      <c r="EI122" s="152">
        <v>0</v>
      </c>
      <c r="EJ122" s="153">
        <f t="shared" si="16"/>
        <v>0</v>
      </c>
      <c r="EK122" s="154">
        <f t="shared" si="17"/>
        <v>4325000</v>
      </c>
      <c r="EL122" s="154">
        <f t="shared" si="18"/>
        <v>4325000</v>
      </c>
      <c r="EM122" s="154">
        <f t="shared" si="19"/>
        <v>4325000</v>
      </c>
      <c r="EN122" s="154" t="str">
        <f t="shared" si="20"/>
        <v>MENOR VALOR</v>
      </c>
    </row>
    <row r="123" spans="1:144" s="5" customFormat="1" ht="38.25">
      <c r="A123" s="18">
        <v>2</v>
      </c>
      <c r="B123" s="17">
        <v>1196460046</v>
      </c>
      <c r="C123" s="13">
        <v>42295300</v>
      </c>
      <c r="D123" s="15" t="s">
        <v>225</v>
      </c>
      <c r="E123" s="15" t="s">
        <v>226</v>
      </c>
      <c r="F123" s="13" t="s">
        <v>81</v>
      </c>
      <c r="G123" s="6">
        <v>1</v>
      </c>
      <c r="H123" s="74">
        <v>0</v>
      </c>
      <c r="I123" s="7"/>
      <c r="J123" s="8"/>
      <c r="K123" s="8"/>
      <c r="L123" s="8"/>
      <c r="M123" s="8"/>
      <c r="N123" s="8"/>
      <c r="O123" s="8"/>
      <c r="P123" s="8"/>
      <c r="Q123" s="8"/>
      <c r="R123" s="8"/>
      <c r="S123" s="8"/>
      <c r="T123" s="83"/>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78"/>
      <c r="AZ123" s="78"/>
      <c r="BA123" s="78"/>
      <c r="BB123" s="78"/>
      <c r="BC123" s="78"/>
      <c r="BD123" s="78"/>
      <c r="BE123" s="78"/>
      <c r="BF123" s="78"/>
      <c r="BG123" s="78"/>
      <c r="BH123" s="78"/>
      <c r="BI123" s="78"/>
      <c r="BJ123" s="78"/>
      <c r="BK123" s="78"/>
      <c r="BL123" s="78"/>
      <c r="BM123" s="7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78">
        <v>3457000</v>
      </c>
      <c r="CV123" s="78">
        <v>0</v>
      </c>
      <c r="CW123" s="78">
        <v>3457000</v>
      </c>
      <c r="CX123" s="8"/>
      <c r="CY123" s="8"/>
      <c r="CZ123" s="8"/>
      <c r="DA123" s="8"/>
      <c r="DB123" s="8"/>
      <c r="DC123" s="83"/>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150">
        <f t="shared" si="12"/>
        <v>3457000</v>
      </c>
      <c r="EF123" s="151">
        <f t="shared" si="13"/>
        <v>3457000</v>
      </c>
      <c r="EG123" s="151">
        <f t="shared" si="14"/>
        <v>3457000</v>
      </c>
      <c r="EH123" s="151">
        <f t="shared" si="15"/>
        <v>3457000</v>
      </c>
      <c r="EI123" s="152">
        <v>0</v>
      </c>
      <c r="EJ123" s="153">
        <f t="shared" si="16"/>
        <v>0</v>
      </c>
      <c r="EK123" s="154">
        <f t="shared" si="17"/>
        <v>3457000</v>
      </c>
      <c r="EL123" s="154">
        <f t="shared" si="18"/>
        <v>3457000</v>
      </c>
      <c r="EM123" s="154">
        <f t="shared" si="19"/>
        <v>3457000</v>
      </c>
      <c r="EN123" s="154" t="str">
        <f t="shared" si="20"/>
        <v>MENOR VALOR</v>
      </c>
    </row>
    <row r="124" spans="1:144" s="5" customFormat="1" ht="38.25">
      <c r="A124" s="18">
        <v>3</v>
      </c>
      <c r="B124" s="17">
        <v>1196460047</v>
      </c>
      <c r="C124" s="13">
        <v>42295300</v>
      </c>
      <c r="D124" s="15" t="s">
        <v>227</v>
      </c>
      <c r="E124" s="15" t="s">
        <v>228</v>
      </c>
      <c r="F124" s="13" t="s">
        <v>81</v>
      </c>
      <c r="G124" s="6">
        <v>1</v>
      </c>
      <c r="H124" s="74">
        <v>0</v>
      </c>
      <c r="I124" s="7"/>
      <c r="J124" s="8"/>
      <c r="K124" s="8"/>
      <c r="L124" s="8"/>
      <c r="M124" s="8"/>
      <c r="N124" s="8"/>
      <c r="O124" s="8"/>
      <c r="P124" s="8"/>
      <c r="Q124" s="8"/>
      <c r="R124" s="8"/>
      <c r="S124" s="8"/>
      <c r="T124" s="83"/>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78"/>
      <c r="AZ124" s="78"/>
      <c r="BA124" s="78"/>
      <c r="BB124" s="78"/>
      <c r="BC124" s="78"/>
      <c r="BD124" s="78"/>
      <c r="BE124" s="78"/>
      <c r="BF124" s="78"/>
      <c r="BG124" s="78"/>
      <c r="BH124" s="78"/>
      <c r="BI124" s="78"/>
      <c r="BJ124" s="78"/>
      <c r="BK124" s="78"/>
      <c r="BL124" s="78"/>
      <c r="BM124" s="7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78">
        <v>19956000</v>
      </c>
      <c r="CV124" s="78">
        <v>0</v>
      </c>
      <c r="CW124" s="78">
        <v>19956000</v>
      </c>
      <c r="CX124" s="8"/>
      <c r="CY124" s="8"/>
      <c r="CZ124" s="8"/>
      <c r="DA124" s="8"/>
      <c r="DB124" s="8"/>
      <c r="DC124" s="83"/>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150">
        <f t="shared" si="12"/>
        <v>19956000</v>
      </c>
      <c r="EF124" s="151">
        <f t="shared" si="13"/>
        <v>19956000</v>
      </c>
      <c r="EG124" s="151">
        <f t="shared" si="14"/>
        <v>19956000</v>
      </c>
      <c r="EH124" s="151">
        <f t="shared" si="15"/>
        <v>19956000</v>
      </c>
      <c r="EI124" s="152">
        <v>0</v>
      </c>
      <c r="EJ124" s="153">
        <f t="shared" si="16"/>
        <v>0</v>
      </c>
      <c r="EK124" s="154">
        <f t="shared" si="17"/>
        <v>19956000</v>
      </c>
      <c r="EL124" s="154">
        <f t="shared" si="18"/>
        <v>19956000</v>
      </c>
      <c r="EM124" s="154">
        <f t="shared" si="19"/>
        <v>19956000</v>
      </c>
      <c r="EN124" s="154" t="str">
        <f t="shared" si="20"/>
        <v>MENOR VALOR</v>
      </c>
    </row>
    <row r="125" spans="1:144" s="5" customFormat="1" ht="25.5">
      <c r="A125" s="18">
        <v>4</v>
      </c>
      <c r="B125" s="17">
        <v>1196460702</v>
      </c>
      <c r="C125" s="13">
        <v>42295300</v>
      </c>
      <c r="D125" s="15" t="s">
        <v>229</v>
      </c>
      <c r="E125" s="15" t="s">
        <v>230</v>
      </c>
      <c r="F125" s="13" t="s">
        <v>81</v>
      </c>
      <c r="G125" s="6">
        <v>1</v>
      </c>
      <c r="H125" s="74">
        <v>0.19</v>
      </c>
      <c r="I125" s="7"/>
      <c r="J125" s="8"/>
      <c r="K125" s="8"/>
      <c r="L125" s="8"/>
      <c r="M125" s="8"/>
      <c r="N125" s="8"/>
      <c r="O125" s="8"/>
      <c r="P125" s="8"/>
      <c r="Q125" s="8"/>
      <c r="R125" s="8"/>
      <c r="S125" s="8"/>
      <c r="T125" s="83"/>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78"/>
      <c r="AZ125" s="78"/>
      <c r="BA125" s="78"/>
      <c r="BB125" s="78"/>
      <c r="BC125" s="78"/>
      <c r="BD125" s="78"/>
      <c r="BE125" s="78"/>
      <c r="BF125" s="78"/>
      <c r="BG125" s="78"/>
      <c r="BH125" s="78"/>
      <c r="BI125" s="78"/>
      <c r="BJ125" s="78"/>
      <c r="BK125" s="78"/>
      <c r="BL125" s="78"/>
      <c r="BM125" s="7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78">
        <v>2181200</v>
      </c>
      <c r="CV125" s="78">
        <v>414428</v>
      </c>
      <c r="CW125" s="78">
        <v>2595628</v>
      </c>
      <c r="CX125" s="8"/>
      <c r="CY125" s="8"/>
      <c r="CZ125" s="8"/>
      <c r="DA125" s="8"/>
      <c r="DB125" s="8"/>
      <c r="DC125" s="83"/>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150">
        <f t="shared" si="12"/>
        <v>2595628</v>
      </c>
      <c r="EF125" s="151">
        <f t="shared" si="13"/>
        <v>2595628</v>
      </c>
      <c r="EG125" s="151">
        <f t="shared" si="14"/>
        <v>2595628</v>
      </c>
      <c r="EH125" s="151">
        <f t="shared" si="15"/>
        <v>2595628</v>
      </c>
      <c r="EI125" s="152">
        <v>0</v>
      </c>
      <c r="EJ125" s="153">
        <f t="shared" si="16"/>
        <v>0</v>
      </c>
      <c r="EK125" s="154">
        <f t="shared" si="17"/>
        <v>2595628</v>
      </c>
      <c r="EL125" s="154">
        <f t="shared" si="18"/>
        <v>2595628</v>
      </c>
      <c r="EM125" s="154">
        <f t="shared" si="19"/>
        <v>2595628</v>
      </c>
      <c r="EN125" s="154" t="str">
        <f t="shared" si="20"/>
        <v>MENOR VALOR</v>
      </c>
    </row>
    <row r="126" spans="1:144" s="5" customFormat="1" ht="12.75">
      <c r="A126" s="28"/>
      <c r="B126" s="18"/>
      <c r="C126" s="18"/>
      <c r="D126" s="18"/>
      <c r="E126" s="18"/>
      <c r="F126" s="18"/>
      <c r="G126" s="6"/>
      <c r="H126" s="7"/>
      <c r="I126" s="7"/>
      <c r="J126" s="8"/>
      <c r="K126" s="8"/>
      <c r="L126" s="8"/>
      <c r="M126" s="8"/>
      <c r="N126" s="8"/>
      <c r="O126" s="8"/>
      <c r="P126" s="8"/>
      <c r="Q126" s="8"/>
      <c r="R126" s="8"/>
      <c r="S126" s="8"/>
      <c r="T126" s="83"/>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78"/>
      <c r="AZ126" s="78"/>
      <c r="BA126" s="78"/>
      <c r="BB126" s="78"/>
      <c r="BC126" s="78"/>
      <c r="BD126" s="78"/>
      <c r="BE126" s="78"/>
      <c r="BF126" s="78"/>
      <c r="BG126" s="78"/>
      <c r="BH126" s="78"/>
      <c r="BI126" s="78"/>
      <c r="BJ126" s="78"/>
      <c r="BK126" s="78"/>
      <c r="BL126" s="78"/>
      <c r="BM126" s="7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3"/>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150"/>
      <c r="EF126" s="151"/>
      <c r="EG126" s="151"/>
      <c r="EH126" s="151"/>
      <c r="EI126" s="152"/>
      <c r="EJ126" s="153"/>
      <c r="EK126" s="154"/>
      <c r="EL126" s="154"/>
      <c r="EM126" s="154"/>
      <c r="EN126" s="154"/>
    </row>
    <row r="127" spans="1:144" s="5" customFormat="1" ht="15">
      <c r="A127" s="9" t="s">
        <v>221</v>
      </c>
      <c r="B127" s="161" t="s">
        <v>232</v>
      </c>
      <c r="C127" s="162"/>
      <c r="D127" s="162"/>
      <c r="E127" s="163"/>
      <c r="F127" s="10" t="s">
        <v>130</v>
      </c>
      <c r="G127" s="6"/>
      <c r="H127" s="7"/>
      <c r="I127" s="7"/>
      <c r="J127" s="8"/>
      <c r="K127" s="8"/>
      <c r="L127" s="8"/>
      <c r="M127" s="8"/>
      <c r="N127" s="8"/>
      <c r="O127" s="8"/>
      <c r="P127" s="8"/>
      <c r="Q127" s="8"/>
      <c r="R127" s="8"/>
      <c r="S127" s="8"/>
      <c r="T127" s="83"/>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78"/>
      <c r="AZ127" s="78"/>
      <c r="BA127" s="78"/>
      <c r="BB127" s="78"/>
      <c r="BC127" s="78"/>
      <c r="BD127" s="78"/>
      <c r="BE127" s="78"/>
      <c r="BF127" s="78"/>
      <c r="BG127" s="78"/>
      <c r="BH127" s="78"/>
      <c r="BI127" s="78"/>
      <c r="BJ127" s="78"/>
      <c r="BK127" s="78"/>
      <c r="BL127" s="78"/>
      <c r="BM127" s="7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3"/>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150"/>
      <c r="EF127" s="151"/>
      <c r="EG127" s="151"/>
      <c r="EH127" s="151"/>
      <c r="EI127" s="152"/>
      <c r="EJ127" s="153"/>
      <c r="EK127" s="154"/>
      <c r="EL127" s="154"/>
      <c r="EM127" s="154"/>
      <c r="EN127" s="154"/>
    </row>
    <row r="128" spans="1:144" s="5" customFormat="1" ht="12.75">
      <c r="A128" s="11" t="s">
        <v>16</v>
      </c>
      <c r="B128" s="11" t="s">
        <v>7</v>
      </c>
      <c r="C128" s="11" t="s">
        <v>8</v>
      </c>
      <c r="D128" s="11" t="s">
        <v>9</v>
      </c>
      <c r="E128" s="11" t="s">
        <v>17</v>
      </c>
      <c r="F128" s="11" t="s">
        <v>11</v>
      </c>
      <c r="G128" s="6"/>
      <c r="H128" s="7"/>
      <c r="I128" s="7"/>
      <c r="J128" s="8"/>
      <c r="K128" s="8"/>
      <c r="L128" s="8"/>
      <c r="M128" s="8"/>
      <c r="N128" s="8"/>
      <c r="O128" s="8"/>
      <c r="P128" s="8"/>
      <c r="Q128" s="8"/>
      <c r="R128" s="8"/>
      <c r="S128" s="8"/>
      <c r="T128" s="83"/>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78"/>
      <c r="AZ128" s="78"/>
      <c r="BA128" s="78"/>
      <c r="BB128" s="78"/>
      <c r="BC128" s="78"/>
      <c r="BD128" s="78"/>
      <c r="BE128" s="78"/>
      <c r="BF128" s="78"/>
      <c r="BG128" s="78"/>
      <c r="BH128" s="78"/>
      <c r="BI128" s="78"/>
      <c r="BJ128" s="78"/>
      <c r="BK128" s="78"/>
      <c r="BL128" s="78"/>
      <c r="BM128" s="7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3"/>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150"/>
      <c r="EF128" s="151"/>
      <c r="EG128" s="151"/>
      <c r="EH128" s="151"/>
      <c r="EI128" s="152"/>
      <c r="EJ128" s="153"/>
      <c r="EK128" s="154"/>
      <c r="EL128" s="154"/>
      <c r="EM128" s="154"/>
      <c r="EN128" s="154"/>
    </row>
    <row r="129" spans="1:144" s="5" customFormat="1" ht="25.5">
      <c r="A129" s="18">
        <v>1</v>
      </c>
      <c r="B129" s="13">
        <v>1196420130</v>
      </c>
      <c r="C129" s="22">
        <v>42295905</v>
      </c>
      <c r="D129" s="16" t="s">
        <v>233</v>
      </c>
      <c r="E129" s="16" t="s">
        <v>234</v>
      </c>
      <c r="F129" s="13" t="s">
        <v>12</v>
      </c>
      <c r="G129" s="6">
        <v>1</v>
      </c>
      <c r="H129" s="74">
        <v>0</v>
      </c>
      <c r="I129" s="7"/>
      <c r="J129" s="8"/>
      <c r="K129" s="8"/>
      <c r="L129" s="8"/>
      <c r="M129" s="8"/>
      <c r="N129" s="8"/>
      <c r="O129" s="8"/>
      <c r="P129" s="8"/>
      <c r="Q129" s="8"/>
      <c r="R129" s="8"/>
      <c r="S129" s="8"/>
      <c r="T129" s="83"/>
      <c r="U129" s="8"/>
      <c r="V129" s="8"/>
      <c r="W129" s="8"/>
      <c r="X129" s="8"/>
      <c r="Y129" s="8"/>
      <c r="Z129" s="8"/>
      <c r="AA129" s="78">
        <v>1815400</v>
      </c>
      <c r="AB129" s="78">
        <v>0</v>
      </c>
      <c r="AC129" s="78">
        <v>1815400</v>
      </c>
      <c r="AD129" s="8"/>
      <c r="AE129" s="8"/>
      <c r="AF129" s="8"/>
      <c r="AG129" s="8"/>
      <c r="AH129" s="8"/>
      <c r="AI129" s="8"/>
      <c r="AJ129" s="8"/>
      <c r="AK129" s="8"/>
      <c r="AL129" s="8"/>
      <c r="AM129" s="8"/>
      <c r="AN129" s="8"/>
      <c r="AO129" s="8"/>
      <c r="AP129" s="8"/>
      <c r="AQ129" s="8"/>
      <c r="AR129" s="8"/>
      <c r="AS129" s="8"/>
      <c r="AT129" s="8"/>
      <c r="AU129" s="8"/>
      <c r="AV129" s="8"/>
      <c r="AW129" s="8"/>
      <c r="AX129" s="8"/>
      <c r="AY129" s="78"/>
      <c r="AZ129" s="78"/>
      <c r="BA129" s="78"/>
      <c r="BB129" s="78"/>
      <c r="BC129" s="78"/>
      <c r="BD129" s="78"/>
      <c r="BE129" s="78"/>
      <c r="BF129" s="78"/>
      <c r="BG129" s="78"/>
      <c r="BH129" s="78"/>
      <c r="BI129" s="78"/>
      <c r="BJ129" s="78"/>
      <c r="BK129" s="78"/>
      <c r="BL129" s="78"/>
      <c r="BM129" s="7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78">
        <v>1498000</v>
      </c>
      <c r="CV129" s="78">
        <v>0</v>
      </c>
      <c r="CW129" s="78">
        <v>1498000</v>
      </c>
      <c r="CX129" s="8"/>
      <c r="CY129" s="8"/>
      <c r="CZ129" s="8"/>
      <c r="DA129" s="8"/>
      <c r="DB129" s="8"/>
      <c r="DC129" s="83"/>
      <c r="DD129" s="8"/>
      <c r="DE129" s="8"/>
      <c r="DF129" s="8"/>
      <c r="DG129" s="8"/>
      <c r="DH129" s="8"/>
      <c r="DI129" s="8"/>
      <c r="DJ129" s="8"/>
      <c r="DK129" s="8"/>
      <c r="DL129" s="8"/>
      <c r="DM129" s="8"/>
      <c r="DN129" s="8"/>
      <c r="DO129" s="8"/>
      <c r="DP129" s="78">
        <v>5508518</v>
      </c>
      <c r="DQ129" s="78">
        <v>0</v>
      </c>
      <c r="DR129" s="78">
        <v>5508518</v>
      </c>
      <c r="DS129" s="8"/>
      <c r="DT129" s="8"/>
      <c r="DU129" s="8"/>
      <c r="DV129" s="8"/>
      <c r="DW129" s="8"/>
      <c r="DX129" s="8"/>
      <c r="DY129" s="8"/>
      <c r="DZ129" s="8"/>
      <c r="EA129" s="8"/>
      <c r="EB129" s="8"/>
      <c r="EC129" s="8"/>
      <c r="ED129" s="8"/>
      <c r="EE129" s="150">
        <f t="shared" si="12"/>
        <v>1498000</v>
      </c>
      <c r="EF129" s="151">
        <f t="shared" si="13"/>
        <v>1815400</v>
      </c>
      <c r="EG129" s="151">
        <f t="shared" si="14"/>
        <v>2940639.3333333335</v>
      </c>
      <c r="EH129" s="151">
        <f t="shared" si="15"/>
        <v>2465128.9337107446</v>
      </c>
      <c r="EI129" s="152">
        <f t="shared" ref="EI129:EI130" si="21">STDEVA(K129,N129,Q129,T129,W129,Z129,AC129,AF129,AI129,AL129,AO129,AR129,AU129,AX129,BA129,BD129,BG129,BJ129,BM129,BP129,BS129,BV129,BY129,CB129,CE129,CH129,CK129,CN129,CQ129,CT129,CW129,CZ129,DC129,DF129,DI129,DL129,DO129,DR129,DU129,DX129,EA129,ED129)</f>
        <v>2229503.6050747563</v>
      </c>
      <c r="EJ129" s="153">
        <f t="shared" si="16"/>
        <v>0.75816968772825466</v>
      </c>
      <c r="EK129" s="154">
        <f t="shared" si="17"/>
        <v>1498000</v>
      </c>
      <c r="EL129" s="154">
        <f t="shared" si="18"/>
        <v>1498000</v>
      </c>
      <c r="EM129" s="154">
        <f t="shared" si="19"/>
        <v>1498000</v>
      </c>
      <c r="EN129" s="154" t="str">
        <f t="shared" si="20"/>
        <v>MENOR VALOR</v>
      </c>
    </row>
    <row r="130" spans="1:144" s="5" customFormat="1" ht="25.5">
      <c r="A130" s="18">
        <v>2</v>
      </c>
      <c r="B130" s="13">
        <v>1196420134</v>
      </c>
      <c r="C130" s="22">
        <v>42295905</v>
      </c>
      <c r="D130" s="16" t="s">
        <v>235</v>
      </c>
      <c r="E130" s="16" t="s">
        <v>236</v>
      </c>
      <c r="F130" s="13" t="s">
        <v>12</v>
      </c>
      <c r="G130" s="6">
        <v>1</v>
      </c>
      <c r="H130" s="74">
        <v>0</v>
      </c>
      <c r="I130" s="7"/>
      <c r="J130" s="8"/>
      <c r="K130" s="8"/>
      <c r="L130" s="8"/>
      <c r="M130" s="8"/>
      <c r="N130" s="8"/>
      <c r="O130" s="8"/>
      <c r="P130" s="8"/>
      <c r="Q130" s="8"/>
      <c r="R130" s="8"/>
      <c r="S130" s="8"/>
      <c r="T130" s="83"/>
      <c r="U130" s="8"/>
      <c r="V130" s="8"/>
      <c r="W130" s="8"/>
      <c r="X130" s="8"/>
      <c r="Y130" s="8"/>
      <c r="Z130" s="8"/>
      <c r="AA130" s="78">
        <v>1211300</v>
      </c>
      <c r="AB130" s="78">
        <v>0</v>
      </c>
      <c r="AC130" s="78">
        <v>1211300</v>
      </c>
      <c r="AD130" s="8"/>
      <c r="AE130" s="8"/>
      <c r="AF130" s="8"/>
      <c r="AG130" s="8"/>
      <c r="AH130" s="8"/>
      <c r="AI130" s="8"/>
      <c r="AJ130" s="8"/>
      <c r="AK130" s="8"/>
      <c r="AL130" s="8"/>
      <c r="AM130" s="8"/>
      <c r="AN130" s="8"/>
      <c r="AO130" s="8"/>
      <c r="AP130" s="8"/>
      <c r="AQ130" s="8"/>
      <c r="AR130" s="8"/>
      <c r="AS130" s="8"/>
      <c r="AT130" s="8"/>
      <c r="AU130" s="8"/>
      <c r="AV130" s="8"/>
      <c r="AW130" s="8"/>
      <c r="AX130" s="8"/>
      <c r="AY130" s="78"/>
      <c r="AZ130" s="78"/>
      <c r="BA130" s="78"/>
      <c r="BB130" s="78"/>
      <c r="BC130" s="78"/>
      <c r="BD130" s="78"/>
      <c r="BE130" s="78"/>
      <c r="BF130" s="78"/>
      <c r="BG130" s="78"/>
      <c r="BH130" s="78"/>
      <c r="BI130" s="78"/>
      <c r="BJ130" s="78"/>
      <c r="BK130" s="78"/>
      <c r="BL130" s="78"/>
      <c r="BM130" s="7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78">
        <v>1912400</v>
      </c>
      <c r="CV130" s="78">
        <v>0</v>
      </c>
      <c r="CW130" s="78">
        <v>1912400</v>
      </c>
      <c r="CX130" s="8"/>
      <c r="CY130" s="8"/>
      <c r="CZ130" s="8"/>
      <c r="DA130" s="8"/>
      <c r="DB130" s="8"/>
      <c r="DC130" s="83"/>
      <c r="DD130" s="8"/>
      <c r="DE130" s="8"/>
      <c r="DF130" s="8"/>
      <c r="DG130" s="8"/>
      <c r="DH130" s="8"/>
      <c r="DI130" s="8"/>
      <c r="DJ130" s="8"/>
      <c r="DK130" s="8"/>
      <c r="DL130" s="8"/>
      <c r="DM130" s="8"/>
      <c r="DN130" s="8"/>
      <c r="DO130" s="8"/>
      <c r="DP130" s="78">
        <v>4303530</v>
      </c>
      <c r="DQ130" s="78">
        <v>0</v>
      </c>
      <c r="DR130" s="78">
        <v>4303530</v>
      </c>
      <c r="DS130" s="8"/>
      <c r="DT130" s="8"/>
      <c r="DU130" s="8"/>
      <c r="DV130" s="8"/>
      <c r="DW130" s="8"/>
      <c r="DX130" s="8"/>
      <c r="DY130" s="8"/>
      <c r="DZ130" s="8"/>
      <c r="EA130" s="8"/>
      <c r="EB130" s="8"/>
      <c r="EC130" s="8"/>
      <c r="ED130" s="8"/>
      <c r="EE130" s="150">
        <f t="shared" si="12"/>
        <v>1211300</v>
      </c>
      <c r="EF130" s="151">
        <f t="shared" si="13"/>
        <v>1912400</v>
      </c>
      <c r="EG130" s="151">
        <f t="shared" si="14"/>
        <v>2475743.3333333335</v>
      </c>
      <c r="EH130" s="151">
        <f t="shared" si="15"/>
        <v>2152212.2335779862</v>
      </c>
      <c r="EI130" s="152">
        <f t="shared" si="21"/>
        <v>1621261.3535865629</v>
      </c>
      <c r="EJ130" s="153">
        <f t="shared" si="16"/>
        <v>0.65485841434285574</v>
      </c>
      <c r="EK130" s="154">
        <f t="shared" si="17"/>
        <v>1211300</v>
      </c>
      <c r="EL130" s="154">
        <f t="shared" si="18"/>
        <v>1211300</v>
      </c>
      <c r="EM130" s="154">
        <f t="shared" si="19"/>
        <v>1211300</v>
      </c>
      <c r="EN130" s="154" t="str">
        <f t="shared" si="20"/>
        <v>MENOR VALOR</v>
      </c>
    </row>
    <row r="131" spans="1:144" s="5" customFormat="1" ht="12.75">
      <c r="A131" s="18"/>
      <c r="B131" s="13"/>
      <c r="C131" s="22"/>
      <c r="D131" s="24"/>
      <c r="E131" s="24"/>
      <c r="F131" s="13"/>
      <c r="G131" s="6"/>
      <c r="H131" s="7"/>
      <c r="I131" s="7"/>
      <c r="J131" s="8"/>
      <c r="K131" s="8"/>
      <c r="L131" s="8"/>
      <c r="M131" s="8"/>
      <c r="N131" s="8"/>
      <c r="O131" s="8"/>
      <c r="P131" s="8"/>
      <c r="Q131" s="8"/>
      <c r="R131" s="8"/>
      <c r="S131" s="8"/>
      <c r="T131" s="83"/>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78"/>
      <c r="AZ131" s="78"/>
      <c r="BA131" s="78"/>
      <c r="BB131" s="78"/>
      <c r="BC131" s="78"/>
      <c r="BD131" s="78"/>
      <c r="BE131" s="78"/>
      <c r="BF131" s="78"/>
      <c r="BG131" s="78"/>
      <c r="BH131" s="78"/>
      <c r="BI131" s="78"/>
      <c r="BJ131" s="78"/>
      <c r="BK131" s="78"/>
      <c r="BL131" s="78"/>
      <c r="BM131" s="7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3"/>
      <c r="DD131" s="8"/>
      <c r="DE131" s="8"/>
      <c r="DF131" s="8"/>
      <c r="DG131" s="8"/>
      <c r="DH131" s="8"/>
      <c r="DI131" s="8"/>
      <c r="DJ131" s="8"/>
      <c r="DK131" s="8"/>
      <c r="DL131" s="8"/>
      <c r="DM131" s="8"/>
      <c r="DN131" s="8"/>
      <c r="DO131" s="8"/>
      <c r="DP131" s="78"/>
      <c r="DQ131" s="78"/>
      <c r="DR131" s="78"/>
      <c r="DS131" s="8"/>
      <c r="DT131" s="8"/>
      <c r="DU131" s="8"/>
      <c r="DV131" s="8"/>
      <c r="DW131" s="8"/>
      <c r="DX131" s="8"/>
      <c r="DY131" s="8"/>
      <c r="DZ131" s="8"/>
      <c r="EA131" s="8"/>
      <c r="EB131" s="8"/>
      <c r="EC131" s="8"/>
      <c r="ED131" s="8"/>
      <c r="EE131" s="150"/>
      <c r="EF131" s="151"/>
      <c r="EG131" s="151"/>
      <c r="EH131" s="151"/>
      <c r="EI131" s="152"/>
      <c r="EJ131" s="153"/>
      <c r="EK131" s="154"/>
      <c r="EL131" s="154"/>
      <c r="EM131" s="154"/>
      <c r="EN131" s="154"/>
    </row>
    <row r="132" spans="1:144" s="5" customFormat="1" ht="15">
      <c r="A132" s="9" t="s">
        <v>231</v>
      </c>
      <c r="B132" s="161" t="s">
        <v>238</v>
      </c>
      <c r="C132" s="162"/>
      <c r="D132" s="162"/>
      <c r="E132" s="163"/>
      <c r="F132" s="10" t="s">
        <v>130</v>
      </c>
      <c r="G132" s="6"/>
      <c r="H132" s="7"/>
      <c r="I132" s="7"/>
      <c r="J132" s="8"/>
      <c r="K132" s="8"/>
      <c r="L132" s="8"/>
      <c r="M132" s="8"/>
      <c r="N132" s="8"/>
      <c r="O132" s="8"/>
      <c r="P132" s="8"/>
      <c r="Q132" s="8"/>
      <c r="R132" s="8"/>
      <c r="S132" s="8"/>
      <c r="T132" s="83"/>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78"/>
      <c r="AZ132" s="78"/>
      <c r="BA132" s="78"/>
      <c r="BB132" s="78"/>
      <c r="BC132" s="78"/>
      <c r="BD132" s="78"/>
      <c r="BE132" s="78"/>
      <c r="BF132" s="78"/>
      <c r="BG132" s="78"/>
      <c r="BH132" s="78"/>
      <c r="BI132" s="78"/>
      <c r="BJ132" s="78"/>
      <c r="BK132" s="78"/>
      <c r="BL132" s="78"/>
      <c r="BM132" s="7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3"/>
      <c r="DD132" s="8"/>
      <c r="DE132" s="8"/>
      <c r="DF132" s="8"/>
      <c r="DG132" s="8"/>
      <c r="DH132" s="8"/>
      <c r="DI132" s="8"/>
      <c r="DJ132" s="8"/>
      <c r="DK132" s="8"/>
      <c r="DL132" s="8"/>
      <c r="DM132" s="8"/>
      <c r="DN132" s="8"/>
      <c r="DO132" s="8"/>
      <c r="DP132" s="78"/>
      <c r="DQ132" s="78"/>
      <c r="DR132" s="78"/>
      <c r="DS132" s="8"/>
      <c r="DT132" s="8"/>
      <c r="DU132" s="8"/>
      <c r="DV132" s="8"/>
      <c r="DW132" s="8"/>
      <c r="DX132" s="8"/>
      <c r="DY132" s="8"/>
      <c r="DZ132" s="8"/>
      <c r="EA132" s="8"/>
      <c r="EB132" s="8"/>
      <c r="EC132" s="8"/>
      <c r="ED132" s="8"/>
      <c r="EE132" s="150"/>
      <c r="EF132" s="151"/>
      <c r="EG132" s="151"/>
      <c r="EH132" s="151"/>
      <c r="EI132" s="152"/>
      <c r="EJ132" s="153"/>
      <c r="EK132" s="154"/>
      <c r="EL132" s="154"/>
      <c r="EM132" s="154"/>
      <c r="EN132" s="154"/>
    </row>
    <row r="133" spans="1:144" s="5" customFormat="1" ht="12.75">
      <c r="A133" s="11" t="s">
        <v>16</v>
      </c>
      <c r="B133" s="11" t="s">
        <v>7</v>
      </c>
      <c r="C133" s="11" t="s">
        <v>8</v>
      </c>
      <c r="D133" s="11" t="s">
        <v>9</v>
      </c>
      <c r="E133" s="11" t="s">
        <v>17</v>
      </c>
      <c r="F133" s="11" t="s">
        <v>11</v>
      </c>
      <c r="G133" s="6"/>
      <c r="H133" s="7"/>
      <c r="I133" s="7"/>
      <c r="J133" s="8"/>
      <c r="K133" s="8"/>
      <c r="L133" s="8"/>
      <c r="M133" s="8"/>
      <c r="N133" s="8"/>
      <c r="O133" s="8"/>
      <c r="P133" s="8"/>
      <c r="Q133" s="8"/>
      <c r="R133" s="8"/>
      <c r="S133" s="8"/>
      <c r="T133" s="83"/>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78"/>
      <c r="AZ133" s="78"/>
      <c r="BA133" s="78"/>
      <c r="BB133" s="78"/>
      <c r="BC133" s="78"/>
      <c r="BD133" s="78"/>
      <c r="BE133" s="78"/>
      <c r="BF133" s="78"/>
      <c r="BG133" s="78"/>
      <c r="BH133" s="78"/>
      <c r="BI133" s="78"/>
      <c r="BJ133" s="78"/>
      <c r="BK133" s="78"/>
      <c r="BL133" s="78"/>
      <c r="BM133" s="7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3"/>
      <c r="DD133" s="8"/>
      <c r="DE133" s="8"/>
      <c r="DF133" s="8"/>
      <c r="DG133" s="8"/>
      <c r="DH133" s="8"/>
      <c r="DI133" s="8"/>
      <c r="DJ133" s="8"/>
      <c r="DK133" s="8"/>
      <c r="DL133" s="8"/>
      <c r="DM133" s="8"/>
      <c r="DN133" s="8"/>
      <c r="DO133" s="8"/>
      <c r="DP133" s="78"/>
      <c r="DQ133" s="78"/>
      <c r="DR133" s="78"/>
      <c r="DS133" s="8"/>
      <c r="DT133" s="8"/>
      <c r="DU133" s="8"/>
      <c r="DV133" s="8"/>
      <c r="DW133" s="8"/>
      <c r="DX133" s="8"/>
      <c r="DY133" s="8"/>
      <c r="DZ133" s="8"/>
      <c r="EA133" s="8"/>
      <c r="EB133" s="8"/>
      <c r="EC133" s="8"/>
      <c r="ED133" s="8"/>
      <c r="EE133" s="150"/>
      <c r="EF133" s="151"/>
      <c r="EG133" s="151"/>
      <c r="EH133" s="151"/>
      <c r="EI133" s="152"/>
      <c r="EJ133" s="153"/>
      <c r="EK133" s="154"/>
      <c r="EL133" s="154"/>
      <c r="EM133" s="154"/>
      <c r="EN133" s="154"/>
    </row>
    <row r="134" spans="1:144" s="5" customFormat="1" ht="51">
      <c r="A134" s="18">
        <v>1</v>
      </c>
      <c r="B134" s="21">
        <v>1196420128</v>
      </c>
      <c r="C134" s="22">
        <v>42295905</v>
      </c>
      <c r="D134" s="59" t="s">
        <v>239</v>
      </c>
      <c r="E134" s="15" t="s">
        <v>240</v>
      </c>
      <c r="F134" s="13" t="s">
        <v>12</v>
      </c>
      <c r="G134" s="6">
        <v>1</v>
      </c>
      <c r="H134" s="74">
        <v>0</v>
      </c>
      <c r="I134" s="7"/>
      <c r="J134" s="8"/>
      <c r="K134" s="8"/>
      <c r="L134" s="8"/>
      <c r="M134" s="8"/>
      <c r="N134" s="8"/>
      <c r="O134" s="8"/>
      <c r="P134" s="8"/>
      <c r="Q134" s="8"/>
      <c r="R134" s="8"/>
      <c r="S134" s="8"/>
      <c r="T134" s="83"/>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78"/>
      <c r="AZ134" s="78"/>
      <c r="BA134" s="78"/>
      <c r="BB134" s="78"/>
      <c r="BC134" s="78"/>
      <c r="BD134" s="78"/>
      <c r="BE134" s="78"/>
      <c r="BF134" s="78"/>
      <c r="BG134" s="78"/>
      <c r="BH134" s="78"/>
      <c r="BI134" s="78"/>
      <c r="BJ134" s="78"/>
      <c r="BK134" s="78"/>
      <c r="BL134" s="78"/>
      <c r="BM134" s="7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3"/>
      <c r="DD134" s="8"/>
      <c r="DE134" s="8"/>
      <c r="DF134" s="8"/>
      <c r="DG134" s="8"/>
      <c r="DH134" s="8"/>
      <c r="DI134" s="8"/>
      <c r="DJ134" s="8"/>
      <c r="DK134" s="8"/>
      <c r="DL134" s="8"/>
      <c r="DM134" s="8"/>
      <c r="DN134" s="8"/>
      <c r="DO134" s="8"/>
      <c r="DP134" s="78">
        <v>8297250</v>
      </c>
      <c r="DQ134" s="78">
        <v>0</v>
      </c>
      <c r="DR134" s="78">
        <v>8297250</v>
      </c>
      <c r="DS134" s="8"/>
      <c r="DT134" s="8"/>
      <c r="DU134" s="8"/>
      <c r="DV134" s="8"/>
      <c r="DW134" s="8"/>
      <c r="DX134" s="8"/>
      <c r="DY134" s="8"/>
      <c r="DZ134" s="8"/>
      <c r="EA134" s="8"/>
      <c r="EB134" s="8"/>
      <c r="EC134" s="8"/>
      <c r="ED134" s="8"/>
      <c r="EE134" s="150">
        <f t="shared" ref="EE134:EE194" si="22">MIN(K134,N134,Q134,T134,W134,Z134,AC134,AF134,AI134,AL134,AO134,AR134,AU134,AX134,BA134,BD134,BG134,BJ134,BM134,BP134,BS134,BV134,BY134,CB134,CE134,CH134,CK134,CN134,CQ134,CT134,CW134,CZ134,DC134,DF134,DI134,DL134,DO134,DR134,DU134,DX134,EA134,ED134)</f>
        <v>8297250</v>
      </c>
      <c r="EF134" s="151">
        <f t="shared" ref="EF134:EF194" si="23">MEDIAN(K134,N134,Q134,T134,W134,Z134,AC134,AF134,AI134,AL134,AO134,AR134,AU134,AX134,BA134,BD134,BG134,BJ134,BM134,BP134,BS134,BV134,BY134,CB134,CE134,CH134,CK134,CN134,CQ134,CT134,CW134,CZ134,DC134,DF134,DI134,DL134,DO134,DR134,DU134,DX134,EA134,ED134)</f>
        <v>8297250</v>
      </c>
      <c r="EG134" s="151">
        <f t="shared" ref="EG134:EG194" si="24">AVERAGE(K134,N134,Q134,T134,W134,Z134,AC134,AF134,AI134,AL134,AO134,AR134,AU134,AX134,BA134,BD134,BG134,BJ134,BM134,BP134,BS134,BV134,BY134,CB134,CE134,CH134,CK134,CN134,CQ134,CT134,CW134,CZ134,DC134,DF134,DI134,DL134,DO134,DR134,DU134,DX134,EA134,ED134)</f>
        <v>8297250</v>
      </c>
      <c r="EH134" s="151">
        <f t="shared" ref="EH134:EH194" si="25">GEOMEAN(K134,N134,Q134,T134,W134,Z134,AC134,AF134,AI134,AL134,AO134,AR134,AU134,AX134,BA134,BD134,BG134,BJ134,BM134,BP134,BS134,BV134,BY134,CB134,CE134,CH134,CK134,CN134,CQ134,CT134,CW134,CZ134,DC134,DF134,DI134,DL134,DO134,DR134,DU134,DX134,EA134,ED134)</f>
        <v>8297250</v>
      </c>
      <c r="EI134" s="152">
        <v>0</v>
      </c>
      <c r="EJ134" s="153">
        <f t="shared" ref="EJ134:EJ194" si="26">+EI134/EG134</f>
        <v>0</v>
      </c>
      <c r="EK134" s="154">
        <f t="shared" ref="EK134:EK194" si="27">+EE134</f>
        <v>8297250</v>
      </c>
      <c r="EL134" s="154">
        <f t="shared" ref="EL134:EL194" si="28">ROUND(EK134,0)</f>
        <v>8297250</v>
      </c>
      <c r="EM134" s="154">
        <f t="shared" ref="EM134:EM194" si="29">+EL134*G134</f>
        <v>8297250</v>
      </c>
      <c r="EN134" s="154" t="str">
        <f t="shared" ref="EN134:EN194" si="30">IF(EK134=EE134,"MENOR VALOR","MEDIANA")</f>
        <v>MENOR VALOR</v>
      </c>
    </row>
    <row r="135" spans="1:144" s="5" customFormat="1" ht="51">
      <c r="A135" s="18">
        <v>2</v>
      </c>
      <c r="B135" s="21">
        <v>1196420129</v>
      </c>
      <c r="C135" s="22">
        <v>42295905</v>
      </c>
      <c r="D135" s="15" t="s">
        <v>241</v>
      </c>
      <c r="E135" s="15" t="s">
        <v>242</v>
      </c>
      <c r="F135" s="13" t="s">
        <v>12</v>
      </c>
      <c r="G135" s="6">
        <v>1</v>
      </c>
      <c r="H135" s="74">
        <v>0</v>
      </c>
      <c r="I135" s="7"/>
      <c r="J135" s="8"/>
      <c r="K135" s="8"/>
      <c r="L135" s="8"/>
      <c r="M135" s="8"/>
      <c r="N135" s="8"/>
      <c r="O135" s="8"/>
      <c r="P135" s="8"/>
      <c r="Q135" s="8"/>
      <c r="R135" s="8"/>
      <c r="S135" s="8"/>
      <c r="T135" s="83"/>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78"/>
      <c r="AZ135" s="78"/>
      <c r="BA135" s="78"/>
      <c r="BB135" s="78"/>
      <c r="BC135" s="78"/>
      <c r="BD135" s="78"/>
      <c r="BE135" s="78"/>
      <c r="BF135" s="78"/>
      <c r="BG135" s="78"/>
      <c r="BH135" s="78"/>
      <c r="BI135" s="78"/>
      <c r="BJ135" s="78"/>
      <c r="BK135" s="78"/>
      <c r="BL135" s="78"/>
      <c r="BM135" s="7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3"/>
      <c r="DD135" s="8"/>
      <c r="DE135" s="8"/>
      <c r="DF135" s="8"/>
      <c r="DG135" s="8"/>
      <c r="DH135" s="8"/>
      <c r="DI135" s="8"/>
      <c r="DJ135" s="8"/>
      <c r="DK135" s="8"/>
      <c r="DL135" s="8"/>
      <c r="DM135" s="8"/>
      <c r="DN135" s="8"/>
      <c r="DO135" s="8"/>
      <c r="DP135" s="78">
        <v>8297250</v>
      </c>
      <c r="DQ135" s="78">
        <v>0</v>
      </c>
      <c r="DR135" s="78">
        <v>8297250</v>
      </c>
      <c r="DS135" s="8"/>
      <c r="DT135" s="8"/>
      <c r="DU135" s="8"/>
      <c r="DV135" s="8"/>
      <c r="DW135" s="8"/>
      <c r="DX135" s="8"/>
      <c r="DY135" s="8"/>
      <c r="DZ135" s="8"/>
      <c r="EA135" s="8"/>
      <c r="EB135" s="8"/>
      <c r="EC135" s="8"/>
      <c r="ED135" s="8"/>
      <c r="EE135" s="150">
        <f t="shared" si="22"/>
        <v>8297250</v>
      </c>
      <c r="EF135" s="151">
        <f t="shared" si="23"/>
        <v>8297250</v>
      </c>
      <c r="EG135" s="151">
        <f t="shared" si="24"/>
        <v>8297250</v>
      </c>
      <c r="EH135" s="151">
        <f t="shared" si="25"/>
        <v>8297250</v>
      </c>
      <c r="EI135" s="152">
        <v>0</v>
      </c>
      <c r="EJ135" s="153">
        <f t="shared" si="26"/>
        <v>0</v>
      </c>
      <c r="EK135" s="154">
        <f t="shared" si="27"/>
        <v>8297250</v>
      </c>
      <c r="EL135" s="154">
        <f t="shared" si="28"/>
        <v>8297250</v>
      </c>
      <c r="EM135" s="154">
        <f t="shared" si="29"/>
        <v>8297250</v>
      </c>
      <c r="EN135" s="154" t="str">
        <f t="shared" si="30"/>
        <v>MENOR VALOR</v>
      </c>
    </row>
    <row r="136" spans="1:144" s="5" customFormat="1" ht="38.25">
      <c r="A136" s="18">
        <v>3</v>
      </c>
      <c r="B136" s="17">
        <v>1196420131</v>
      </c>
      <c r="C136" s="13">
        <v>42295905</v>
      </c>
      <c r="D136" s="15" t="s">
        <v>243</v>
      </c>
      <c r="E136" s="15" t="s">
        <v>244</v>
      </c>
      <c r="F136" s="13" t="s">
        <v>12</v>
      </c>
      <c r="G136" s="6">
        <v>1</v>
      </c>
      <c r="H136" s="74">
        <v>0</v>
      </c>
      <c r="I136" s="7"/>
      <c r="J136" s="8"/>
      <c r="K136" s="8"/>
      <c r="L136" s="8"/>
      <c r="M136" s="8"/>
      <c r="N136" s="8"/>
      <c r="O136" s="8"/>
      <c r="P136" s="8"/>
      <c r="Q136" s="8"/>
      <c r="R136" s="8"/>
      <c r="S136" s="8"/>
      <c r="T136" s="83"/>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78"/>
      <c r="AZ136" s="78"/>
      <c r="BA136" s="78"/>
      <c r="BB136" s="78"/>
      <c r="BC136" s="78"/>
      <c r="BD136" s="78"/>
      <c r="BE136" s="78"/>
      <c r="BF136" s="78"/>
      <c r="BG136" s="78"/>
      <c r="BH136" s="78"/>
      <c r="BI136" s="78"/>
      <c r="BJ136" s="78"/>
      <c r="BK136" s="78"/>
      <c r="BL136" s="78"/>
      <c r="BM136" s="7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3"/>
      <c r="DD136" s="8"/>
      <c r="DE136" s="8"/>
      <c r="DF136" s="8"/>
      <c r="DG136" s="8"/>
      <c r="DH136" s="8"/>
      <c r="DI136" s="8"/>
      <c r="DJ136" s="8"/>
      <c r="DK136" s="8"/>
      <c r="DL136" s="8"/>
      <c r="DM136" s="8"/>
      <c r="DN136" s="8"/>
      <c r="DO136" s="8"/>
      <c r="DP136" s="78">
        <v>9490500</v>
      </c>
      <c r="DQ136" s="78">
        <v>0</v>
      </c>
      <c r="DR136" s="78">
        <v>9490500</v>
      </c>
      <c r="DS136" s="8"/>
      <c r="DT136" s="8"/>
      <c r="DU136" s="8"/>
      <c r="DV136" s="8"/>
      <c r="DW136" s="8"/>
      <c r="DX136" s="8"/>
      <c r="DY136" s="8"/>
      <c r="DZ136" s="8"/>
      <c r="EA136" s="8"/>
      <c r="EB136" s="8"/>
      <c r="EC136" s="8"/>
      <c r="ED136" s="8"/>
      <c r="EE136" s="150">
        <f t="shared" si="22"/>
        <v>9490500</v>
      </c>
      <c r="EF136" s="151">
        <f t="shared" si="23"/>
        <v>9490500</v>
      </c>
      <c r="EG136" s="151">
        <f t="shared" si="24"/>
        <v>9490500</v>
      </c>
      <c r="EH136" s="151">
        <f t="shared" si="25"/>
        <v>9490500</v>
      </c>
      <c r="EI136" s="152">
        <v>0</v>
      </c>
      <c r="EJ136" s="153">
        <f t="shared" si="26"/>
        <v>0</v>
      </c>
      <c r="EK136" s="154">
        <f t="shared" si="27"/>
        <v>9490500</v>
      </c>
      <c r="EL136" s="154">
        <f t="shared" si="28"/>
        <v>9490500</v>
      </c>
      <c r="EM136" s="154">
        <f t="shared" si="29"/>
        <v>9490500</v>
      </c>
      <c r="EN136" s="154" t="str">
        <f t="shared" si="30"/>
        <v>MENOR VALOR</v>
      </c>
    </row>
    <row r="137" spans="1:144" s="5" customFormat="1" ht="38.25">
      <c r="A137" s="18">
        <v>4</v>
      </c>
      <c r="B137" s="13">
        <v>1196420112</v>
      </c>
      <c r="C137" s="13">
        <v>42295905</v>
      </c>
      <c r="D137" s="15" t="s">
        <v>245</v>
      </c>
      <c r="E137" s="15" t="s">
        <v>246</v>
      </c>
      <c r="F137" s="13" t="s">
        <v>12</v>
      </c>
      <c r="G137" s="6">
        <v>1</v>
      </c>
      <c r="H137" s="74">
        <v>0</v>
      </c>
      <c r="I137" s="7"/>
      <c r="J137" s="8"/>
      <c r="K137" s="8"/>
      <c r="L137" s="8"/>
      <c r="M137" s="8"/>
      <c r="N137" s="8"/>
      <c r="O137" s="8"/>
      <c r="P137" s="8"/>
      <c r="Q137" s="8"/>
      <c r="R137" s="8"/>
      <c r="S137" s="8"/>
      <c r="T137" s="83"/>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78"/>
      <c r="AZ137" s="78"/>
      <c r="BA137" s="78"/>
      <c r="BB137" s="78"/>
      <c r="BC137" s="78"/>
      <c r="BD137" s="78"/>
      <c r="BE137" s="78"/>
      <c r="BF137" s="78"/>
      <c r="BG137" s="78"/>
      <c r="BH137" s="78"/>
      <c r="BI137" s="78"/>
      <c r="BJ137" s="78"/>
      <c r="BK137" s="78"/>
      <c r="BL137" s="78"/>
      <c r="BM137" s="7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3"/>
      <c r="DD137" s="8"/>
      <c r="DE137" s="8"/>
      <c r="DF137" s="8"/>
      <c r="DG137" s="8"/>
      <c r="DH137" s="8"/>
      <c r="DI137" s="8"/>
      <c r="DJ137" s="8"/>
      <c r="DK137" s="8"/>
      <c r="DL137" s="8"/>
      <c r="DM137" s="8"/>
      <c r="DN137" s="8"/>
      <c r="DO137" s="8"/>
      <c r="DP137" s="78">
        <v>9490500</v>
      </c>
      <c r="DQ137" s="78">
        <v>0</v>
      </c>
      <c r="DR137" s="78">
        <v>9490500</v>
      </c>
      <c r="DS137" s="8"/>
      <c r="DT137" s="8"/>
      <c r="DU137" s="8"/>
      <c r="DV137" s="8"/>
      <c r="DW137" s="8"/>
      <c r="DX137" s="8"/>
      <c r="DY137" s="8"/>
      <c r="DZ137" s="8"/>
      <c r="EA137" s="8"/>
      <c r="EB137" s="8"/>
      <c r="EC137" s="8"/>
      <c r="ED137" s="8"/>
      <c r="EE137" s="150">
        <f t="shared" si="22"/>
        <v>9490500</v>
      </c>
      <c r="EF137" s="151">
        <f t="shared" si="23"/>
        <v>9490500</v>
      </c>
      <c r="EG137" s="151">
        <f t="shared" si="24"/>
        <v>9490500</v>
      </c>
      <c r="EH137" s="151">
        <f t="shared" si="25"/>
        <v>9490500</v>
      </c>
      <c r="EI137" s="152">
        <v>0</v>
      </c>
      <c r="EJ137" s="153">
        <f t="shared" si="26"/>
        <v>0</v>
      </c>
      <c r="EK137" s="154">
        <f t="shared" si="27"/>
        <v>9490500</v>
      </c>
      <c r="EL137" s="154">
        <f t="shared" si="28"/>
        <v>9490500</v>
      </c>
      <c r="EM137" s="154">
        <f t="shared" si="29"/>
        <v>9490500</v>
      </c>
      <c r="EN137" s="154" t="str">
        <f t="shared" si="30"/>
        <v>MENOR VALOR</v>
      </c>
    </row>
    <row r="138" spans="1:144" s="5" customFormat="1" ht="38.25">
      <c r="A138" s="53">
        <v>5</v>
      </c>
      <c r="B138" s="17">
        <v>1196420132</v>
      </c>
      <c r="C138" s="13">
        <v>42295905</v>
      </c>
      <c r="D138" s="15" t="s">
        <v>247</v>
      </c>
      <c r="E138" s="15" t="s">
        <v>248</v>
      </c>
      <c r="F138" s="13" t="s">
        <v>12</v>
      </c>
      <c r="G138" s="6">
        <v>1</v>
      </c>
      <c r="H138" s="74">
        <v>0</v>
      </c>
      <c r="I138" s="7"/>
      <c r="J138" s="8"/>
      <c r="K138" s="8"/>
      <c r="L138" s="8"/>
      <c r="M138" s="8"/>
      <c r="N138" s="8"/>
      <c r="O138" s="8"/>
      <c r="P138" s="8"/>
      <c r="Q138" s="8"/>
      <c r="R138" s="8"/>
      <c r="S138" s="8"/>
      <c r="T138" s="83"/>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78"/>
      <c r="AZ138" s="78"/>
      <c r="BA138" s="78"/>
      <c r="BB138" s="78"/>
      <c r="BC138" s="78"/>
      <c r="BD138" s="78"/>
      <c r="BE138" s="78"/>
      <c r="BF138" s="78"/>
      <c r="BG138" s="78"/>
      <c r="BH138" s="78"/>
      <c r="BI138" s="78"/>
      <c r="BJ138" s="78"/>
      <c r="BK138" s="78"/>
      <c r="BL138" s="78"/>
      <c r="BM138" s="7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3"/>
      <c r="DD138" s="8"/>
      <c r="DE138" s="8"/>
      <c r="DF138" s="8"/>
      <c r="DG138" s="8"/>
      <c r="DH138" s="8"/>
      <c r="DI138" s="8"/>
      <c r="DJ138" s="8"/>
      <c r="DK138" s="8"/>
      <c r="DL138" s="8"/>
      <c r="DM138" s="8"/>
      <c r="DN138" s="8"/>
      <c r="DO138" s="8"/>
      <c r="DP138" s="78">
        <v>9490500</v>
      </c>
      <c r="DQ138" s="78">
        <v>0</v>
      </c>
      <c r="DR138" s="78">
        <v>9490500</v>
      </c>
      <c r="DS138" s="8"/>
      <c r="DT138" s="8"/>
      <c r="DU138" s="8"/>
      <c r="DV138" s="8"/>
      <c r="DW138" s="8"/>
      <c r="DX138" s="8"/>
      <c r="DY138" s="8"/>
      <c r="DZ138" s="8"/>
      <c r="EA138" s="8"/>
      <c r="EB138" s="8"/>
      <c r="EC138" s="8"/>
      <c r="ED138" s="8"/>
      <c r="EE138" s="150">
        <f t="shared" si="22"/>
        <v>9490500</v>
      </c>
      <c r="EF138" s="151">
        <f t="shared" si="23"/>
        <v>9490500</v>
      </c>
      <c r="EG138" s="151">
        <f t="shared" si="24"/>
        <v>9490500</v>
      </c>
      <c r="EH138" s="151">
        <f t="shared" si="25"/>
        <v>9490500</v>
      </c>
      <c r="EI138" s="152">
        <v>0</v>
      </c>
      <c r="EJ138" s="153">
        <f t="shared" si="26"/>
        <v>0</v>
      </c>
      <c r="EK138" s="154">
        <f t="shared" si="27"/>
        <v>9490500</v>
      </c>
      <c r="EL138" s="154">
        <f t="shared" si="28"/>
        <v>9490500</v>
      </c>
      <c r="EM138" s="154">
        <f t="shared" si="29"/>
        <v>9490500</v>
      </c>
      <c r="EN138" s="154" t="str">
        <f t="shared" si="30"/>
        <v>MENOR VALOR</v>
      </c>
    </row>
    <row r="139" spans="1:144" s="5" customFormat="1" ht="12.75">
      <c r="A139" s="28"/>
      <c r="B139" s="18"/>
      <c r="C139" s="18"/>
      <c r="D139" s="18"/>
      <c r="E139" s="18"/>
      <c r="F139" s="18"/>
      <c r="G139" s="6"/>
      <c r="H139" s="7"/>
      <c r="I139" s="7"/>
      <c r="J139" s="8"/>
      <c r="K139" s="8"/>
      <c r="L139" s="8"/>
      <c r="M139" s="8"/>
      <c r="N139" s="8"/>
      <c r="O139" s="8"/>
      <c r="P139" s="8"/>
      <c r="Q139" s="8"/>
      <c r="R139" s="8"/>
      <c r="S139" s="8"/>
      <c r="T139" s="83"/>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78"/>
      <c r="AZ139" s="78"/>
      <c r="BA139" s="78"/>
      <c r="BB139" s="78"/>
      <c r="BC139" s="78"/>
      <c r="BD139" s="78"/>
      <c r="BE139" s="78"/>
      <c r="BF139" s="78"/>
      <c r="BG139" s="78"/>
      <c r="BH139" s="78"/>
      <c r="BI139" s="78"/>
      <c r="BJ139" s="78"/>
      <c r="BK139" s="78"/>
      <c r="BL139" s="78"/>
      <c r="BM139" s="7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3"/>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150"/>
      <c r="EF139" s="151"/>
      <c r="EG139" s="151"/>
      <c r="EH139" s="151"/>
      <c r="EI139" s="152"/>
      <c r="EJ139" s="153"/>
      <c r="EK139" s="154"/>
      <c r="EL139" s="154"/>
      <c r="EM139" s="154"/>
      <c r="EN139" s="154"/>
    </row>
    <row r="140" spans="1:144" s="5" customFormat="1" ht="15">
      <c r="A140" s="9" t="s">
        <v>237</v>
      </c>
      <c r="B140" s="164" t="s">
        <v>250</v>
      </c>
      <c r="C140" s="162"/>
      <c r="D140" s="162"/>
      <c r="E140" s="163"/>
      <c r="F140" s="10" t="s">
        <v>130</v>
      </c>
      <c r="G140" s="6"/>
      <c r="H140" s="7"/>
      <c r="I140" s="7"/>
      <c r="J140" s="8"/>
      <c r="K140" s="8"/>
      <c r="L140" s="8"/>
      <c r="M140" s="8"/>
      <c r="N140" s="8"/>
      <c r="O140" s="8"/>
      <c r="P140" s="8"/>
      <c r="Q140" s="8"/>
      <c r="R140" s="8"/>
      <c r="S140" s="8"/>
      <c r="T140" s="83"/>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78"/>
      <c r="AZ140" s="78"/>
      <c r="BA140" s="78"/>
      <c r="BB140" s="78"/>
      <c r="BC140" s="78"/>
      <c r="BD140" s="78"/>
      <c r="BE140" s="78"/>
      <c r="BF140" s="78"/>
      <c r="BG140" s="78"/>
      <c r="BH140" s="78"/>
      <c r="BI140" s="78"/>
      <c r="BJ140" s="78"/>
      <c r="BK140" s="78"/>
      <c r="BL140" s="78"/>
      <c r="BM140" s="7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3"/>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150"/>
      <c r="EF140" s="151"/>
      <c r="EG140" s="151"/>
      <c r="EH140" s="151"/>
      <c r="EI140" s="152"/>
      <c r="EJ140" s="153"/>
      <c r="EK140" s="154"/>
      <c r="EL140" s="154"/>
      <c r="EM140" s="154"/>
      <c r="EN140" s="154"/>
    </row>
    <row r="141" spans="1:144" s="5" customFormat="1" ht="12.75">
      <c r="A141" s="11" t="s">
        <v>16</v>
      </c>
      <c r="B141" s="11" t="s">
        <v>7</v>
      </c>
      <c r="C141" s="11" t="s">
        <v>8</v>
      </c>
      <c r="D141" s="11" t="s">
        <v>9</v>
      </c>
      <c r="E141" s="11" t="s">
        <v>17</v>
      </c>
      <c r="F141" s="11" t="s">
        <v>11</v>
      </c>
      <c r="G141" s="6"/>
      <c r="H141" s="7"/>
      <c r="I141" s="7"/>
      <c r="J141" s="8"/>
      <c r="K141" s="8"/>
      <c r="L141" s="8"/>
      <c r="M141" s="8"/>
      <c r="N141" s="8"/>
      <c r="O141" s="8"/>
      <c r="P141" s="8"/>
      <c r="Q141" s="8"/>
      <c r="R141" s="8"/>
      <c r="S141" s="8"/>
      <c r="T141" s="83"/>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78"/>
      <c r="AZ141" s="78"/>
      <c r="BA141" s="78"/>
      <c r="BB141" s="78"/>
      <c r="BC141" s="78"/>
      <c r="BD141" s="78"/>
      <c r="BE141" s="78"/>
      <c r="BF141" s="78"/>
      <c r="BG141" s="78"/>
      <c r="BH141" s="78"/>
      <c r="BI141" s="78"/>
      <c r="BJ141" s="78"/>
      <c r="BK141" s="78"/>
      <c r="BL141" s="78"/>
      <c r="BM141" s="7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3"/>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150"/>
      <c r="EF141" s="151"/>
      <c r="EG141" s="151"/>
      <c r="EH141" s="151"/>
      <c r="EI141" s="152"/>
      <c r="EJ141" s="153"/>
      <c r="EK141" s="154"/>
      <c r="EL141" s="154"/>
      <c r="EM141" s="154"/>
      <c r="EN141" s="154"/>
    </row>
    <row r="142" spans="1:144" s="5" customFormat="1" ht="191.25">
      <c r="A142" s="18">
        <v>1</v>
      </c>
      <c r="B142" s="17">
        <v>1196490630</v>
      </c>
      <c r="C142" s="17">
        <v>42294713</v>
      </c>
      <c r="D142" s="15" t="s">
        <v>251</v>
      </c>
      <c r="E142" s="15" t="s">
        <v>252</v>
      </c>
      <c r="F142" s="13" t="s">
        <v>12</v>
      </c>
      <c r="G142" s="6">
        <v>1</v>
      </c>
      <c r="H142" s="74">
        <v>0.19</v>
      </c>
      <c r="I142" s="7"/>
      <c r="J142" s="8"/>
      <c r="K142" s="8"/>
      <c r="L142" s="8"/>
      <c r="M142" s="8"/>
      <c r="N142" s="8"/>
      <c r="O142" s="8"/>
      <c r="P142" s="8"/>
      <c r="Q142" s="8"/>
      <c r="R142" s="8"/>
      <c r="S142" s="8"/>
      <c r="T142" s="83"/>
      <c r="U142" s="8"/>
      <c r="V142" s="8"/>
      <c r="W142" s="8"/>
      <c r="X142" s="8"/>
      <c r="Y142" s="8"/>
      <c r="Z142" s="8"/>
      <c r="AA142" s="8"/>
      <c r="AB142" s="8"/>
      <c r="AC142" s="8"/>
      <c r="AD142" s="8"/>
      <c r="AE142" s="8"/>
      <c r="AF142" s="8"/>
      <c r="AG142" s="78">
        <v>1575000</v>
      </c>
      <c r="AH142" s="78">
        <v>299250</v>
      </c>
      <c r="AI142" s="78">
        <v>1874250</v>
      </c>
      <c r="AJ142" s="8"/>
      <c r="AK142" s="8"/>
      <c r="AL142" s="8"/>
      <c r="AM142" s="8"/>
      <c r="AN142" s="8"/>
      <c r="AO142" s="8"/>
      <c r="AP142" s="8"/>
      <c r="AQ142" s="8"/>
      <c r="AR142" s="8"/>
      <c r="AS142" s="8"/>
      <c r="AT142" s="8"/>
      <c r="AU142" s="8"/>
      <c r="AV142" s="8"/>
      <c r="AW142" s="8"/>
      <c r="AX142" s="8"/>
      <c r="AY142" s="78"/>
      <c r="AZ142" s="78"/>
      <c r="BA142" s="78"/>
      <c r="BB142" s="78"/>
      <c r="BC142" s="78"/>
      <c r="BD142" s="78"/>
      <c r="BE142" s="78"/>
      <c r="BF142" s="78"/>
      <c r="BG142" s="78"/>
      <c r="BH142" s="78"/>
      <c r="BI142" s="78"/>
      <c r="BJ142" s="78"/>
      <c r="BK142" s="78"/>
      <c r="BL142" s="78"/>
      <c r="BM142" s="78"/>
      <c r="BN142" s="8"/>
      <c r="BO142" s="8"/>
      <c r="BP142" s="8"/>
      <c r="BQ142" s="8"/>
      <c r="BR142" s="8"/>
      <c r="BS142" s="8"/>
      <c r="BT142" s="8"/>
      <c r="BU142" s="8"/>
      <c r="BV142" s="8"/>
      <c r="BW142" s="78">
        <v>1433655</v>
      </c>
      <c r="BX142" s="78">
        <v>272394.45</v>
      </c>
      <c r="BY142" s="78">
        <v>1706049.45</v>
      </c>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3"/>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150">
        <f t="shared" si="22"/>
        <v>1706049.45</v>
      </c>
      <c r="EF142" s="151">
        <f t="shared" si="23"/>
        <v>1790149.7250000001</v>
      </c>
      <c r="EG142" s="151">
        <f t="shared" si="24"/>
        <v>1790149.7250000001</v>
      </c>
      <c r="EH142" s="151">
        <f t="shared" si="25"/>
        <v>1788173.140851439</v>
      </c>
      <c r="EI142" s="152">
        <f t="shared" ref="EI142:EI194" si="31">STDEVA(K142,N142,Q142,T142,W142,Z142,AC142,AF142,AI142,AL142,AO142,AR142,AU142,AX142,BA142,BD142,BG142,BJ142,BM142,BP142,BS142,BV142,BY142,CB142,CE142,CH142,CK142,CN142,CQ142,CT142,CW142,CZ142,DC142,DF142,DI142,DL142,DO142,DR142,DU142,DX142,EA142,ED142)</f>
        <v>118935.74950430698</v>
      </c>
      <c r="EJ142" s="153">
        <f t="shared" si="26"/>
        <v>6.6438995489221983E-2</v>
      </c>
      <c r="EK142" s="154">
        <f t="shared" si="27"/>
        <v>1706049.45</v>
      </c>
      <c r="EL142" s="154">
        <f t="shared" si="28"/>
        <v>1706049</v>
      </c>
      <c r="EM142" s="154">
        <f t="shared" si="29"/>
        <v>1706049</v>
      </c>
      <c r="EN142" s="154" t="str">
        <f t="shared" si="30"/>
        <v>MENOR VALOR</v>
      </c>
    </row>
    <row r="143" spans="1:144" s="5" customFormat="1" ht="165.75">
      <c r="A143" s="18">
        <v>2</v>
      </c>
      <c r="B143" s="17">
        <v>1196490683</v>
      </c>
      <c r="C143" s="17">
        <v>42294713</v>
      </c>
      <c r="D143" s="15" t="s">
        <v>253</v>
      </c>
      <c r="E143" s="15" t="s">
        <v>254</v>
      </c>
      <c r="F143" s="13" t="s">
        <v>12</v>
      </c>
      <c r="G143" s="6">
        <v>1</v>
      </c>
      <c r="H143" s="74">
        <v>0.19</v>
      </c>
      <c r="I143" s="7"/>
      <c r="J143" s="8"/>
      <c r="K143" s="8"/>
      <c r="L143" s="8"/>
      <c r="M143" s="8"/>
      <c r="N143" s="8"/>
      <c r="O143" s="8"/>
      <c r="P143" s="8"/>
      <c r="Q143" s="8"/>
      <c r="R143" s="8"/>
      <c r="S143" s="8"/>
      <c r="T143" s="83"/>
      <c r="U143" s="8"/>
      <c r="V143" s="8"/>
      <c r="W143" s="8"/>
      <c r="X143" s="8"/>
      <c r="Y143" s="8"/>
      <c r="Z143" s="8"/>
      <c r="AA143" s="8"/>
      <c r="AB143" s="8"/>
      <c r="AC143" s="8"/>
      <c r="AD143" s="8"/>
      <c r="AE143" s="8"/>
      <c r="AF143" s="8"/>
      <c r="AG143" s="78">
        <v>1715000</v>
      </c>
      <c r="AH143" s="78">
        <v>325850</v>
      </c>
      <c r="AI143" s="78">
        <v>2040850</v>
      </c>
      <c r="AJ143" s="8"/>
      <c r="AK143" s="8"/>
      <c r="AL143" s="8"/>
      <c r="AM143" s="8"/>
      <c r="AN143" s="8"/>
      <c r="AO143" s="8"/>
      <c r="AP143" s="8"/>
      <c r="AQ143" s="8"/>
      <c r="AR143" s="8"/>
      <c r="AS143" s="8"/>
      <c r="AT143" s="8"/>
      <c r="AU143" s="8"/>
      <c r="AV143" s="8"/>
      <c r="AW143" s="8"/>
      <c r="AX143" s="8"/>
      <c r="AY143" s="78"/>
      <c r="AZ143" s="78"/>
      <c r="BA143" s="78"/>
      <c r="BB143" s="78"/>
      <c r="BC143" s="78"/>
      <c r="BD143" s="78"/>
      <c r="BE143" s="78"/>
      <c r="BF143" s="78"/>
      <c r="BG143" s="78"/>
      <c r="BH143" s="78"/>
      <c r="BI143" s="78"/>
      <c r="BJ143" s="78"/>
      <c r="BK143" s="78"/>
      <c r="BL143" s="78"/>
      <c r="BM143" s="78"/>
      <c r="BN143" s="8"/>
      <c r="BO143" s="8"/>
      <c r="BP143" s="8"/>
      <c r="BQ143" s="8"/>
      <c r="BR143" s="8"/>
      <c r="BS143" s="8"/>
      <c r="BT143" s="8"/>
      <c r="BU143" s="8"/>
      <c r="BV143" s="8"/>
      <c r="BW143" s="78">
        <v>1433655</v>
      </c>
      <c r="BX143" s="78">
        <v>272394.45</v>
      </c>
      <c r="BY143" s="78">
        <v>1706049.45</v>
      </c>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3"/>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150">
        <f t="shared" si="22"/>
        <v>1706049.45</v>
      </c>
      <c r="EF143" s="151">
        <f t="shared" si="23"/>
        <v>1873449.7250000001</v>
      </c>
      <c r="EG143" s="151">
        <f t="shared" si="24"/>
        <v>1873449.7250000001</v>
      </c>
      <c r="EH143" s="151">
        <f t="shared" si="25"/>
        <v>1865955.7926254575</v>
      </c>
      <c r="EI143" s="152">
        <f t="shared" si="31"/>
        <v>236739.73924998578</v>
      </c>
      <c r="EJ143" s="153">
        <f t="shared" si="26"/>
        <v>0.12636567509170057</v>
      </c>
      <c r="EK143" s="154">
        <f t="shared" si="27"/>
        <v>1706049.45</v>
      </c>
      <c r="EL143" s="154">
        <f t="shared" si="28"/>
        <v>1706049</v>
      </c>
      <c r="EM143" s="154">
        <f t="shared" si="29"/>
        <v>1706049</v>
      </c>
      <c r="EN143" s="154" t="str">
        <f t="shared" si="30"/>
        <v>MENOR VALOR</v>
      </c>
    </row>
    <row r="144" spans="1:144" s="5" customFormat="1" ht="51">
      <c r="A144" s="18">
        <v>3</v>
      </c>
      <c r="B144" s="17">
        <v>1196491023</v>
      </c>
      <c r="C144" s="17">
        <v>42294711</v>
      </c>
      <c r="D144" s="15" t="s">
        <v>255</v>
      </c>
      <c r="E144" s="15" t="s">
        <v>256</v>
      </c>
      <c r="F144" s="13" t="s">
        <v>12</v>
      </c>
      <c r="G144" s="6">
        <v>1</v>
      </c>
      <c r="H144" s="74">
        <v>0.19</v>
      </c>
      <c r="I144" s="7"/>
      <c r="J144" s="8"/>
      <c r="K144" s="8"/>
      <c r="L144" s="8"/>
      <c r="M144" s="8"/>
      <c r="N144" s="8"/>
      <c r="O144" s="8"/>
      <c r="P144" s="8"/>
      <c r="Q144" s="8"/>
      <c r="R144" s="8"/>
      <c r="S144" s="8"/>
      <c r="T144" s="83"/>
      <c r="U144" s="8"/>
      <c r="V144" s="8"/>
      <c r="W144" s="8"/>
      <c r="X144" s="8"/>
      <c r="Y144" s="8"/>
      <c r="Z144" s="8"/>
      <c r="AA144" s="8"/>
      <c r="AB144" s="8"/>
      <c r="AC144" s="8"/>
      <c r="AD144" s="8"/>
      <c r="AE144" s="8"/>
      <c r="AF144" s="8"/>
      <c r="AG144" s="78">
        <v>355000</v>
      </c>
      <c r="AH144" s="78">
        <v>67450</v>
      </c>
      <c r="AI144" s="78">
        <v>422450</v>
      </c>
      <c r="AJ144" s="8"/>
      <c r="AK144" s="8"/>
      <c r="AL144" s="8"/>
      <c r="AM144" s="8"/>
      <c r="AN144" s="8"/>
      <c r="AO144" s="8"/>
      <c r="AP144" s="8"/>
      <c r="AQ144" s="8"/>
      <c r="AR144" s="8"/>
      <c r="AS144" s="8"/>
      <c r="AT144" s="8"/>
      <c r="AU144" s="8"/>
      <c r="AV144" s="8"/>
      <c r="AW144" s="8"/>
      <c r="AX144" s="8"/>
      <c r="AY144" s="78"/>
      <c r="AZ144" s="78"/>
      <c r="BA144" s="78"/>
      <c r="BB144" s="78"/>
      <c r="BC144" s="78"/>
      <c r="BD144" s="78"/>
      <c r="BE144" s="78"/>
      <c r="BF144" s="78"/>
      <c r="BG144" s="78"/>
      <c r="BH144" s="78"/>
      <c r="BI144" s="78"/>
      <c r="BJ144" s="78"/>
      <c r="BK144" s="78"/>
      <c r="BL144" s="78"/>
      <c r="BM144" s="78"/>
      <c r="BN144" s="8"/>
      <c r="BO144" s="8"/>
      <c r="BP144" s="8"/>
      <c r="BQ144" s="8"/>
      <c r="BR144" s="8"/>
      <c r="BS144" s="8"/>
      <c r="BT144" s="8"/>
      <c r="BU144" s="8"/>
      <c r="BV144" s="8"/>
      <c r="BW144" s="78">
        <v>369322</v>
      </c>
      <c r="BX144" s="78">
        <v>70171.180000000008</v>
      </c>
      <c r="BY144" s="78">
        <v>439493.18</v>
      </c>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3"/>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150">
        <f t="shared" si="22"/>
        <v>422450</v>
      </c>
      <c r="EF144" s="151">
        <f t="shared" si="23"/>
        <v>430971.58999999997</v>
      </c>
      <c r="EG144" s="151">
        <f t="shared" si="24"/>
        <v>430971.58999999997</v>
      </c>
      <c r="EH144" s="151">
        <f t="shared" si="25"/>
        <v>430887.33317539055</v>
      </c>
      <c r="EI144" s="152">
        <f t="shared" si="31"/>
        <v>12051.348150982938</v>
      </c>
      <c r="EJ144" s="153">
        <f t="shared" si="26"/>
        <v>2.7963207855494464E-2</v>
      </c>
      <c r="EK144" s="154">
        <f t="shared" si="27"/>
        <v>422450</v>
      </c>
      <c r="EL144" s="154">
        <f t="shared" si="28"/>
        <v>422450</v>
      </c>
      <c r="EM144" s="154">
        <f t="shared" si="29"/>
        <v>422450</v>
      </c>
      <c r="EN144" s="154" t="str">
        <f t="shared" si="30"/>
        <v>MENOR VALOR</v>
      </c>
    </row>
    <row r="145" spans="1:144" s="5" customFormat="1" ht="25.5">
      <c r="A145" s="18">
        <v>4</v>
      </c>
      <c r="B145" s="13">
        <v>1196491614</v>
      </c>
      <c r="C145" s="17">
        <v>42295303</v>
      </c>
      <c r="D145" s="15" t="s">
        <v>257</v>
      </c>
      <c r="E145" s="15" t="s">
        <v>258</v>
      </c>
      <c r="F145" s="13" t="s">
        <v>12</v>
      </c>
      <c r="G145" s="6">
        <v>1</v>
      </c>
      <c r="H145" s="74">
        <v>0.19</v>
      </c>
      <c r="I145" s="7"/>
      <c r="J145" s="8"/>
      <c r="K145" s="8"/>
      <c r="L145" s="8"/>
      <c r="M145" s="8"/>
      <c r="N145" s="8"/>
      <c r="O145" s="8"/>
      <c r="P145" s="8"/>
      <c r="Q145" s="8"/>
      <c r="R145" s="8"/>
      <c r="S145" s="8"/>
      <c r="T145" s="83"/>
      <c r="U145" s="8"/>
      <c r="V145" s="8"/>
      <c r="W145" s="8"/>
      <c r="X145" s="8"/>
      <c r="Y145" s="8"/>
      <c r="Z145" s="8"/>
      <c r="AA145" s="8"/>
      <c r="AB145" s="8"/>
      <c r="AC145" s="8"/>
      <c r="AD145" s="8"/>
      <c r="AE145" s="8"/>
      <c r="AF145" s="8"/>
      <c r="AG145" s="78">
        <v>24000</v>
      </c>
      <c r="AH145" s="78">
        <v>4560</v>
      </c>
      <c r="AI145" s="78">
        <v>28560</v>
      </c>
      <c r="AJ145" s="8"/>
      <c r="AK145" s="8"/>
      <c r="AL145" s="8"/>
      <c r="AM145" s="8"/>
      <c r="AN145" s="8"/>
      <c r="AO145" s="8"/>
      <c r="AP145" s="8"/>
      <c r="AQ145" s="8"/>
      <c r="AR145" s="8"/>
      <c r="AS145" s="8"/>
      <c r="AT145" s="8"/>
      <c r="AU145" s="8"/>
      <c r="AV145" s="8"/>
      <c r="AW145" s="8"/>
      <c r="AX145" s="8"/>
      <c r="AY145" s="78"/>
      <c r="AZ145" s="78"/>
      <c r="BA145" s="78"/>
      <c r="BB145" s="78"/>
      <c r="BC145" s="78"/>
      <c r="BD145" s="78"/>
      <c r="BE145" s="78"/>
      <c r="BF145" s="78"/>
      <c r="BG145" s="78"/>
      <c r="BH145" s="78"/>
      <c r="BI145" s="78"/>
      <c r="BJ145" s="78"/>
      <c r="BK145" s="78">
        <v>19500</v>
      </c>
      <c r="BL145" s="78">
        <v>3705</v>
      </c>
      <c r="BM145" s="78">
        <v>23205</v>
      </c>
      <c r="BN145" s="8"/>
      <c r="BO145" s="8"/>
      <c r="BP145" s="8"/>
      <c r="BQ145" s="8"/>
      <c r="BR145" s="8"/>
      <c r="BS145" s="8"/>
      <c r="BT145" s="8"/>
      <c r="BU145" s="8"/>
      <c r="BV145" s="8"/>
      <c r="BW145" s="78">
        <v>12700</v>
      </c>
      <c r="BX145" s="78">
        <v>2413</v>
      </c>
      <c r="BY145" s="78">
        <v>15113</v>
      </c>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3"/>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150">
        <f t="shared" si="22"/>
        <v>15113</v>
      </c>
      <c r="EF145" s="151">
        <f t="shared" si="23"/>
        <v>23205</v>
      </c>
      <c r="EG145" s="151">
        <f t="shared" si="24"/>
        <v>22292.666666666668</v>
      </c>
      <c r="EH145" s="151">
        <f t="shared" si="25"/>
        <v>21555.767272180794</v>
      </c>
      <c r="EI145" s="152">
        <f t="shared" si="31"/>
        <v>6769.7648654390778</v>
      </c>
      <c r="EJ145" s="153">
        <f t="shared" si="26"/>
        <v>0.30367676360413337</v>
      </c>
      <c r="EK145" s="154">
        <f t="shared" si="27"/>
        <v>15113</v>
      </c>
      <c r="EL145" s="154">
        <f t="shared" si="28"/>
        <v>15113</v>
      </c>
      <c r="EM145" s="154">
        <f t="shared" si="29"/>
        <v>15113</v>
      </c>
      <c r="EN145" s="154" t="str">
        <f t="shared" si="30"/>
        <v>MENOR VALOR</v>
      </c>
    </row>
    <row r="146" spans="1:144" s="5" customFormat="1" ht="25.5">
      <c r="A146" s="18">
        <v>5</v>
      </c>
      <c r="B146" s="13">
        <v>1196491615</v>
      </c>
      <c r="C146" s="17">
        <v>42295303</v>
      </c>
      <c r="D146" s="15" t="s">
        <v>259</v>
      </c>
      <c r="E146" s="15" t="s">
        <v>260</v>
      </c>
      <c r="F146" s="13" t="s">
        <v>12</v>
      </c>
      <c r="G146" s="6">
        <v>1</v>
      </c>
      <c r="H146" s="74">
        <v>0.19</v>
      </c>
      <c r="I146" s="7"/>
      <c r="J146" s="8"/>
      <c r="K146" s="8"/>
      <c r="L146" s="8"/>
      <c r="M146" s="8"/>
      <c r="N146" s="8"/>
      <c r="O146" s="8"/>
      <c r="P146" s="8"/>
      <c r="Q146" s="8"/>
      <c r="R146" s="8"/>
      <c r="S146" s="8"/>
      <c r="T146" s="83"/>
      <c r="U146" s="8"/>
      <c r="V146" s="8"/>
      <c r="W146" s="8"/>
      <c r="X146" s="8"/>
      <c r="Y146" s="8"/>
      <c r="Z146" s="8"/>
      <c r="AA146" s="8"/>
      <c r="AB146" s="8"/>
      <c r="AC146" s="8"/>
      <c r="AD146" s="8"/>
      <c r="AE146" s="8"/>
      <c r="AF146" s="8"/>
      <c r="AG146" s="78">
        <v>24000</v>
      </c>
      <c r="AH146" s="78">
        <v>4560</v>
      </c>
      <c r="AI146" s="78">
        <v>28560</v>
      </c>
      <c r="AJ146" s="8"/>
      <c r="AK146" s="8"/>
      <c r="AL146" s="8"/>
      <c r="AM146" s="8"/>
      <c r="AN146" s="8"/>
      <c r="AO146" s="8"/>
      <c r="AP146" s="8"/>
      <c r="AQ146" s="8"/>
      <c r="AR146" s="8"/>
      <c r="AS146" s="8"/>
      <c r="AT146" s="8"/>
      <c r="AU146" s="8"/>
      <c r="AV146" s="8"/>
      <c r="AW146" s="8"/>
      <c r="AX146" s="8"/>
      <c r="AY146" s="78"/>
      <c r="AZ146" s="78"/>
      <c r="BA146" s="78"/>
      <c r="BB146" s="78"/>
      <c r="BC146" s="78"/>
      <c r="BD146" s="78"/>
      <c r="BE146" s="78"/>
      <c r="BF146" s="78"/>
      <c r="BG146" s="78"/>
      <c r="BH146" s="78"/>
      <c r="BI146" s="78"/>
      <c r="BJ146" s="78"/>
      <c r="BK146" s="78">
        <v>19500</v>
      </c>
      <c r="BL146" s="78">
        <v>3705</v>
      </c>
      <c r="BM146" s="78">
        <v>23205</v>
      </c>
      <c r="BN146" s="8"/>
      <c r="BO146" s="8"/>
      <c r="BP146" s="8"/>
      <c r="BQ146" s="8"/>
      <c r="BR146" s="8"/>
      <c r="BS146" s="8"/>
      <c r="BT146" s="8"/>
      <c r="BU146" s="8"/>
      <c r="BV146" s="8"/>
      <c r="BW146" s="78">
        <v>12700</v>
      </c>
      <c r="BX146" s="78">
        <v>2413</v>
      </c>
      <c r="BY146" s="78">
        <v>15113</v>
      </c>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3"/>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150">
        <f t="shared" si="22"/>
        <v>15113</v>
      </c>
      <c r="EF146" s="151">
        <f t="shared" si="23"/>
        <v>23205</v>
      </c>
      <c r="EG146" s="151">
        <f t="shared" si="24"/>
        <v>22292.666666666668</v>
      </c>
      <c r="EH146" s="151">
        <f t="shared" si="25"/>
        <v>21555.767272180794</v>
      </c>
      <c r="EI146" s="152">
        <f t="shared" si="31"/>
        <v>6769.7648654390778</v>
      </c>
      <c r="EJ146" s="153">
        <f t="shared" si="26"/>
        <v>0.30367676360413337</v>
      </c>
      <c r="EK146" s="154">
        <f t="shared" si="27"/>
        <v>15113</v>
      </c>
      <c r="EL146" s="154">
        <f t="shared" si="28"/>
        <v>15113</v>
      </c>
      <c r="EM146" s="154">
        <f t="shared" si="29"/>
        <v>15113</v>
      </c>
      <c r="EN146" s="154" t="str">
        <f t="shared" si="30"/>
        <v>MENOR VALOR</v>
      </c>
    </row>
    <row r="147" spans="1:144" s="5" customFormat="1" ht="25.5">
      <c r="A147" s="18">
        <v>6</v>
      </c>
      <c r="B147" s="13">
        <v>1196491616</v>
      </c>
      <c r="C147" s="17">
        <v>42295303</v>
      </c>
      <c r="D147" s="15" t="s">
        <v>261</v>
      </c>
      <c r="E147" s="15" t="s">
        <v>262</v>
      </c>
      <c r="F147" s="13" t="s">
        <v>12</v>
      </c>
      <c r="G147" s="6">
        <v>1</v>
      </c>
      <c r="H147" s="74">
        <v>0.19</v>
      </c>
      <c r="I147" s="7"/>
      <c r="J147" s="8"/>
      <c r="K147" s="8"/>
      <c r="L147" s="8"/>
      <c r="M147" s="8"/>
      <c r="N147" s="8"/>
      <c r="O147" s="8"/>
      <c r="P147" s="8"/>
      <c r="Q147" s="8"/>
      <c r="R147" s="8"/>
      <c r="S147" s="8"/>
      <c r="T147" s="83"/>
      <c r="U147" s="8"/>
      <c r="V147" s="8"/>
      <c r="W147" s="8"/>
      <c r="X147" s="8"/>
      <c r="Y147" s="8"/>
      <c r="Z147" s="8"/>
      <c r="AA147" s="8"/>
      <c r="AB147" s="8"/>
      <c r="AC147" s="8"/>
      <c r="AD147" s="8"/>
      <c r="AE147" s="8"/>
      <c r="AF147" s="8"/>
      <c r="AG147" s="78">
        <v>24000</v>
      </c>
      <c r="AH147" s="78">
        <v>4560</v>
      </c>
      <c r="AI147" s="78">
        <v>28560</v>
      </c>
      <c r="AJ147" s="8"/>
      <c r="AK147" s="8"/>
      <c r="AL147" s="8"/>
      <c r="AM147" s="8"/>
      <c r="AN147" s="8"/>
      <c r="AO147" s="8"/>
      <c r="AP147" s="8"/>
      <c r="AQ147" s="8"/>
      <c r="AR147" s="8"/>
      <c r="AS147" s="8"/>
      <c r="AT147" s="8"/>
      <c r="AU147" s="8"/>
      <c r="AV147" s="8"/>
      <c r="AW147" s="8"/>
      <c r="AX147" s="8"/>
      <c r="AY147" s="78"/>
      <c r="AZ147" s="78"/>
      <c r="BA147" s="78"/>
      <c r="BB147" s="78"/>
      <c r="BC147" s="78"/>
      <c r="BD147" s="78"/>
      <c r="BE147" s="78"/>
      <c r="BF147" s="78"/>
      <c r="BG147" s="78"/>
      <c r="BH147" s="78"/>
      <c r="BI147" s="78"/>
      <c r="BJ147" s="78"/>
      <c r="BK147" s="78">
        <v>19500</v>
      </c>
      <c r="BL147" s="78">
        <v>3705</v>
      </c>
      <c r="BM147" s="78">
        <v>23205</v>
      </c>
      <c r="BN147" s="8"/>
      <c r="BO147" s="8"/>
      <c r="BP147" s="8"/>
      <c r="BQ147" s="8"/>
      <c r="BR147" s="8"/>
      <c r="BS147" s="8"/>
      <c r="BT147" s="8"/>
      <c r="BU147" s="8"/>
      <c r="BV147" s="8"/>
      <c r="BW147" s="78">
        <v>12700</v>
      </c>
      <c r="BX147" s="78">
        <v>2413</v>
      </c>
      <c r="BY147" s="78">
        <v>15113</v>
      </c>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3"/>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150">
        <f t="shared" si="22"/>
        <v>15113</v>
      </c>
      <c r="EF147" s="151">
        <f t="shared" si="23"/>
        <v>23205</v>
      </c>
      <c r="EG147" s="151">
        <f t="shared" si="24"/>
        <v>22292.666666666668</v>
      </c>
      <c r="EH147" s="151">
        <f t="shared" si="25"/>
        <v>21555.767272180794</v>
      </c>
      <c r="EI147" s="152">
        <f t="shared" si="31"/>
        <v>6769.7648654390778</v>
      </c>
      <c r="EJ147" s="153">
        <f t="shared" si="26"/>
        <v>0.30367676360413337</v>
      </c>
      <c r="EK147" s="154">
        <f t="shared" si="27"/>
        <v>15113</v>
      </c>
      <c r="EL147" s="154">
        <f t="shared" si="28"/>
        <v>15113</v>
      </c>
      <c r="EM147" s="154">
        <f t="shared" si="29"/>
        <v>15113</v>
      </c>
      <c r="EN147" s="154" t="str">
        <f t="shared" si="30"/>
        <v>MENOR VALOR</v>
      </c>
    </row>
    <row r="148" spans="1:144" s="5" customFormat="1" ht="25.5">
      <c r="A148" s="18">
        <v>7</v>
      </c>
      <c r="B148" s="13">
        <v>1196491617</v>
      </c>
      <c r="C148" s="17">
        <v>42295303</v>
      </c>
      <c r="D148" s="15" t="s">
        <v>263</v>
      </c>
      <c r="E148" s="15" t="s">
        <v>264</v>
      </c>
      <c r="F148" s="13" t="s">
        <v>12</v>
      </c>
      <c r="G148" s="6">
        <v>1</v>
      </c>
      <c r="H148" s="74">
        <v>0.19</v>
      </c>
      <c r="I148" s="7"/>
      <c r="J148" s="8"/>
      <c r="K148" s="8"/>
      <c r="L148" s="8"/>
      <c r="M148" s="8"/>
      <c r="N148" s="8"/>
      <c r="O148" s="8"/>
      <c r="P148" s="8"/>
      <c r="Q148" s="8"/>
      <c r="R148" s="8"/>
      <c r="S148" s="8"/>
      <c r="T148" s="83"/>
      <c r="U148" s="8"/>
      <c r="V148" s="8"/>
      <c r="W148" s="8"/>
      <c r="X148" s="8"/>
      <c r="Y148" s="8"/>
      <c r="Z148" s="8"/>
      <c r="AA148" s="8"/>
      <c r="AB148" s="8"/>
      <c r="AC148" s="8"/>
      <c r="AD148" s="8"/>
      <c r="AE148" s="8"/>
      <c r="AF148" s="8"/>
      <c r="AG148" s="78">
        <v>24000</v>
      </c>
      <c r="AH148" s="78">
        <v>4560</v>
      </c>
      <c r="AI148" s="78">
        <v>28560</v>
      </c>
      <c r="AJ148" s="8"/>
      <c r="AK148" s="8"/>
      <c r="AL148" s="8"/>
      <c r="AM148" s="8"/>
      <c r="AN148" s="8"/>
      <c r="AO148" s="8"/>
      <c r="AP148" s="8"/>
      <c r="AQ148" s="8"/>
      <c r="AR148" s="8"/>
      <c r="AS148" s="8"/>
      <c r="AT148" s="8"/>
      <c r="AU148" s="8"/>
      <c r="AV148" s="8"/>
      <c r="AW148" s="8"/>
      <c r="AX148" s="8"/>
      <c r="AY148" s="78"/>
      <c r="AZ148" s="78"/>
      <c r="BA148" s="78"/>
      <c r="BB148" s="78"/>
      <c r="BC148" s="78"/>
      <c r="BD148" s="78"/>
      <c r="BE148" s="78"/>
      <c r="BF148" s="78"/>
      <c r="BG148" s="78"/>
      <c r="BH148" s="78"/>
      <c r="BI148" s="78"/>
      <c r="BJ148" s="78"/>
      <c r="BK148" s="78">
        <v>19500</v>
      </c>
      <c r="BL148" s="78">
        <v>3705</v>
      </c>
      <c r="BM148" s="78">
        <v>23205</v>
      </c>
      <c r="BN148" s="8"/>
      <c r="BO148" s="8"/>
      <c r="BP148" s="8"/>
      <c r="BQ148" s="8"/>
      <c r="BR148" s="8"/>
      <c r="BS148" s="8"/>
      <c r="BT148" s="8"/>
      <c r="BU148" s="8"/>
      <c r="BV148" s="8"/>
      <c r="BW148" s="78">
        <v>12700</v>
      </c>
      <c r="BX148" s="78">
        <v>2413</v>
      </c>
      <c r="BY148" s="78">
        <v>15113</v>
      </c>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3"/>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150">
        <f t="shared" si="22"/>
        <v>15113</v>
      </c>
      <c r="EF148" s="151">
        <f t="shared" si="23"/>
        <v>23205</v>
      </c>
      <c r="EG148" s="151">
        <f t="shared" si="24"/>
        <v>22292.666666666668</v>
      </c>
      <c r="EH148" s="151">
        <f t="shared" si="25"/>
        <v>21555.767272180794</v>
      </c>
      <c r="EI148" s="152">
        <f t="shared" si="31"/>
        <v>6769.7648654390778</v>
      </c>
      <c r="EJ148" s="153">
        <f t="shared" si="26"/>
        <v>0.30367676360413337</v>
      </c>
      <c r="EK148" s="154">
        <f t="shared" si="27"/>
        <v>15113</v>
      </c>
      <c r="EL148" s="154">
        <f t="shared" si="28"/>
        <v>15113</v>
      </c>
      <c r="EM148" s="154">
        <f t="shared" si="29"/>
        <v>15113</v>
      </c>
      <c r="EN148" s="154" t="str">
        <f t="shared" si="30"/>
        <v>MENOR VALOR</v>
      </c>
    </row>
    <row r="149" spans="1:144" s="5" customFormat="1" ht="25.5">
      <c r="A149" s="18">
        <v>8</v>
      </c>
      <c r="B149" s="13">
        <v>1196491618</v>
      </c>
      <c r="C149" s="17">
        <v>42295303</v>
      </c>
      <c r="D149" s="15" t="s">
        <v>265</v>
      </c>
      <c r="E149" s="15" t="s">
        <v>266</v>
      </c>
      <c r="F149" s="13" t="s">
        <v>12</v>
      </c>
      <c r="G149" s="6">
        <v>1</v>
      </c>
      <c r="H149" s="74">
        <v>0.19</v>
      </c>
      <c r="I149" s="7"/>
      <c r="J149" s="8"/>
      <c r="K149" s="8"/>
      <c r="L149" s="8"/>
      <c r="M149" s="8"/>
      <c r="N149" s="8"/>
      <c r="O149" s="8"/>
      <c r="P149" s="8"/>
      <c r="Q149" s="8"/>
      <c r="R149" s="8"/>
      <c r="S149" s="8"/>
      <c r="T149" s="83"/>
      <c r="U149" s="8"/>
      <c r="V149" s="8"/>
      <c r="W149" s="8"/>
      <c r="X149" s="8"/>
      <c r="Y149" s="8"/>
      <c r="Z149" s="8"/>
      <c r="AA149" s="8"/>
      <c r="AB149" s="8"/>
      <c r="AC149" s="8"/>
      <c r="AD149" s="8"/>
      <c r="AE149" s="8"/>
      <c r="AF149" s="8"/>
      <c r="AG149" s="78">
        <v>24000</v>
      </c>
      <c r="AH149" s="78">
        <v>4560</v>
      </c>
      <c r="AI149" s="78">
        <v>28560</v>
      </c>
      <c r="AJ149" s="8"/>
      <c r="AK149" s="8"/>
      <c r="AL149" s="8"/>
      <c r="AM149" s="8"/>
      <c r="AN149" s="8"/>
      <c r="AO149" s="8"/>
      <c r="AP149" s="8"/>
      <c r="AQ149" s="8"/>
      <c r="AR149" s="8"/>
      <c r="AS149" s="8"/>
      <c r="AT149" s="8"/>
      <c r="AU149" s="8"/>
      <c r="AV149" s="8"/>
      <c r="AW149" s="8"/>
      <c r="AX149" s="8"/>
      <c r="AY149" s="78"/>
      <c r="AZ149" s="78"/>
      <c r="BA149" s="78"/>
      <c r="BB149" s="78"/>
      <c r="BC149" s="78"/>
      <c r="BD149" s="78"/>
      <c r="BE149" s="78"/>
      <c r="BF149" s="78"/>
      <c r="BG149" s="78"/>
      <c r="BH149" s="78"/>
      <c r="BI149" s="78"/>
      <c r="BJ149" s="78"/>
      <c r="BK149" s="78">
        <v>19500</v>
      </c>
      <c r="BL149" s="78">
        <v>3705</v>
      </c>
      <c r="BM149" s="78">
        <v>23205</v>
      </c>
      <c r="BN149" s="8"/>
      <c r="BO149" s="8"/>
      <c r="BP149" s="8"/>
      <c r="BQ149" s="8"/>
      <c r="BR149" s="8"/>
      <c r="BS149" s="8"/>
      <c r="BT149" s="8"/>
      <c r="BU149" s="8"/>
      <c r="BV149" s="8"/>
      <c r="BW149" s="78">
        <v>12700</v>
      </c>
      <c r="BX149" s="78">
        <v>2413</v>
      </c>
      <c r="BY149" s="78">
        <v>15113</v>
      </c>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3"/>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150">
        <f t="shared" si="22"/>
        <v>15113</v>
      </c>
      <c r="EF149" s="151">
        <f t="shared" si="23"/>
        <v>23205</v>
      </c>
      <c r="EG149" s="151">
        <f t="shared" si="24"/>
        <v>22292.666666666668</v>
      </c>
      <c r="EH149" s="151">
        <f t="shared" si="25"/>
        <v>21555.767272180794</v>
      </c>
      <c r="EI149" s="152">
        <f t="shared" si="31"/>
        <v>6769.7648654390778</v>
      </c>
      <c r="EJ149" s="153">
        <f t="shared" si="26"/>
        <v>0.30367676360413337</v>
      </c>
      <c r="EK149" s="154">
        <f t="shared" si="27"/>
        <v>15113</v>
      </c>
      <c r="EL149" s="154">
        <f t="shared" si="28"/>
        <v>15113</v>
      </c>
      <c r="EM149" s="154">
        <f t="shared" si="29"/>
        <v>15113</v>
      </c>
      <c r="EN149" s="154" t="str">
        <f t="shared" si="30"/>
        <v>MENOR VALOR</v>
      </c>
    </row>
    <row r="150" spans="1:144" s="5" customFormat="1" ht="25.5">
      <c r="A150" s="18">
        <v>9</v>
      </c>
      <c r="B150" s="13">
        <v>1196491619</v>
      </c>
      <c r="C150" s="17">
        <v>42295303</v>
      </c>
      <c r="D150" s="15" t="s">
        <v>267</v>
      </c>
      <c r="E150" s="15" t="s">
        <v>268</v>
      </c>
      <c r="F150" s="13" t="s">
        <v>12</v>
      </c>
      <c r="G150" s="6">
        <v>1</v>
      </c>
      <c r="H150" s="74">
        <v>0.19</v>
      </c>
      <c r="I150" s="7"/>
      <c r="J150" s="8"/>
      <c r="K150" s="8"/>
      <c r="L150" s="8"/>
      <c r="M150" s="8"/>
      <c r="N150" s="8"/>
      <c r="O150" s="8"/>
      <c r="P150" s="8"/>
      <c r="Q150" s="8"/>
      <c r="R150" s="8"/>
      <c r="S150" s="8"/>
      <c r="T150" s="83"/>
      <c r="U150" s="8"/>
      <c r="V150" s="8"/>
      <c r="W150" s="8"/>
      <c r="X150" s="8"/>
      <c r="Y150" s="8"/>
      <c r="Z150" s="8"/>
      <c r="AA150" s="8"/>
      <c r="AB150" s="8"/>
      <c r="AC150" s="8"/>
      <c r="AD150" s="8"/>
      <c r="AE150" s="8"/>
      <c r="AF150" s="8"/>
      <c r="AG150" s="78">
        <v>24000</v>
      </c>
      <c r="AH150" s="78">
        <v>4560</v>
      </c>
      <c r="AI150" s="78">
        <v>28560</v>
      </c>
      <c r="AJ150" s="8"/>
      <c r="AK150" s="8"/>
      <c r="AL150" s="8"/>
      <c r="AM150" s="8"/>
      <c r="AN150" s="8"/>
      <c r="AO150" s="8"/>
      <c r="AP150" s="8"/>
      <c r="AQ150" s="8"/>
      <c r="AR150" s="8"/>
      <c r="AS150" s="8"/>
      <c r="AT150" s="8"/>
      <c r="AU150" s="8"/>
      <c r="AV150" s="8"/>
      <c r="AW150" s="8"/>
      <c r="AX150" s="8"/>
      <c r="AY150" s="78"/>
      <c r="AZ150" s="78"/>
      <c r="BA150" s="78"/>
      <c r="BB150" s="78"/>
      <c r="BC150" s="78"/>
      <c r="BD150" s="78"/>
      <c r="BE150" s="78"/>
      <c r="BF150" s="78"/>
      <c r="BG150" s="78"/>
      <c r="BH150" s="78"/>
      <c r="BI150" s="78"/>
      <c r="BJ150" s="78"/>
      <c r="BK150" s="78">
        <v>19500</v>
      </c>
      <c r="BL150" s="78">
        <v>3705</v>
      </c>
      <c r="BM150" s="78">
        <v>23205</v>
      </c>
      <c r="BN150" s="8"/>
      <c r="BO150" s="8"/>
      <c r="BP150" s="8"/>
      <c r="BQ150" s="8"/>
      <c r="BR150" s="8"/>
      <c r="BS150" s="8"/>
      <c r="BT150" s="8"/>
      <c r="BU150" s="8"/>
      <c r="BV150" s="8"/>
      <c r="BW150" s="78">
        <v>12700</v>
      </c>
      <c r="BX150" s="78">
        <v>2413</v>
      </c>
      <c r="BY150" s="78">
        <v>15113</v>
      </c>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3"/>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150">
        <f t="shared" si="22"/>
        <v>15113</v>
      </c>
      <c r="EF150" s="151">
        <f t="shared" si="23"/>
        <v>23205</v>
      </c>
      <c r="EG150" s="151">
        <f t="shared" si="24"/>
        <v>22292.666666666668</v>
      </c>
      <c r="EH150" s="151">
        <f t="shared" si="25"/>
        <v>21555.767272180794</v>
      </c>
      <c r="EI150" s="152">
        <f t="shared" si="31"/>
        <v>6769.7648654390778</v>
      </c>
      <c r="EJ150" s="153">
        <f t="shared" si="26"/>
        <v>0.30367676360413337</v>
      </c>
      <c r="EK150" s="154">
        <f t="shared" si="27"/>
        <v>15113</v>
      </c>
      <c r="EL150" s="154">
        <f t="shared" si="28"/>
        <v>15113</v>
      </c>
      <c r="EM150" s="154">
        <f t="shared" si="29"/>
        <v>15113</v>
      </c>
      <c r="EN150" s="154" t="str">
        <f t="shared" si="30"/>
        <v>MENOR VALOR</v>
      </c>
    </row>
    <row r="151" spans="1:144" s="5" customFormat="1" ht="25.5">
      <c r="A151" s="18">
        <v>10</v>
      </c>
      <c r="B151" s="13">
        <v>1196491620</v>
      </c>
      <c r="C151" s="17">
        <v>42295303</v>
      </c>
      <c r="D151" s="15" t="s">
        <v>269</v>
      </c>
      <c r="E151" s="15" t="s">
        <v>270</v>
      </c>
      <c r="F151" s="13" t="s">
        <v>12</v>
      </c>
      <c r="G151" s="6">
        <v>1</v>
      </c>
      <c r="H151" s="74">
        <v>0.19</v>
      </c>
      <c r="I151" s="7"/>
      <c r="J151" s="8"/>
      <c r="K151" s="8"/>
      <c r="L151" s="8"/>
      <c r="M151" s="8"/>
      <c r="N151" s="8"/>
      <c r="O151" s="8"/>
      <c r="P151" s="8"/>
      <c r="Q151" s="8"/>
      <c r="R151" s="8"/>
      <c r="S151" s="8"/>
      <c r="T151" s="83"/>
      <c r="U151" s="8"/>
      <c r="V151" s="8"/>
      <c r="W151" s="8"/>
      <c r="X151" s="8"/>
      <c r="Y151" s="8"/>
      <c r="Z151" s="8"/>
      <c r="AA151" s="8"/>
      <c r="AB151" s="8"/>
      <c r="AC151" s="8"/>
      <c r="AD151" s="8"/>
      <c r="AE151" s="8"/>
      <c r="AF151" s="8"/>
      <c r="AG151" s="78">
        <v>24000</v>
      </c>
      <c r="AH151" s="78">
        <v>4560</v>
      </c>
      <c r="AI151" s="78">
        <v>28560</v>
      </c>
      <c r="AJ151" s="8"/>
      <c r="AK151" s="8"/>
      <c r="AL151" s="8"/>
      <c r="AM151" s="8"/>
      <c r="AN151" s="8"/>
      <c r="AO151" s="8"/>
      <c r="AP151" s="8"/>
      <c r="AQ151" s="8"/>
      <c r="AR151" s="8"/>
      <c r="AS151" s="8"/>
      <c r="AT151" s="8"/>
      <c r="AU151" s="8"/>
      <c r="AV151" s="8"/>
      <c r="AW151" s="8"/>
      <c r="AX151" s="8"/>
      <c r="AY151" s="78"/>
      <c r="AZ151" s="78"/>
      <c r="BA151" s="78"/>
      <c r="BB151" s="78"/>
      <c r="BC151" s="78"/>
      <c r="BD151" s="78"/>
      <c r="BE151" s="78"/>
      <c r="BF151" s="78"/>
      <c r="BG151" s="78"/>
      <c r="BH151" s="78"/>
      <c r="BI151" s="78"/>
      <c r="BJ151" s="78"/>
      <c r="BK151" s="78">
        <v>19500</v>
      </c>
      <c r="BL151" s="78">
        <v>3705</v>
      </c>
      <c r="BM151" s="78">
        <v>23205</v>
      </c>
      <c r="BN151" s="8"/>
      <c r="BO151" s="8"/>
      <c r="BP151" s="8"/>
      <c r="BQ151" s="8"/>
      <c r="BR151" s="8"/>
      <c r="BS151" s="8"/>
      <c r="BT151" s="8"/>
      <c r="BU151" s="8"/>
      <c r="BV151" s="8"/>
      <c r="BW151" s="78">
        <v>12700</v>
      </c>
      <c r="BX151" s="78">
        <v>2413</v>
      </c>
      <c r="BY151" s="78">
        <v>15113</v>
      </c>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3"/>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150">
        <f t="shared" si="22"/>
        <v>15113</v>
      </c>
      <c r="EF151" s="151">
        <f t="shared" si="23"/>
        <v>23205</v>
      </c>
      <c r="EG151" s="151">
        <f t="shared" si="24"/>
        <v>22292.666666666668</v>
      </c>
      <c r="EH151" s="151">
        <f t="shared" si="25"/>
        <v>21555.767272180794</v>
      </c>
      <c r="EI151" s="152">
        <f t="shared" si="31"/>
        <v>6769.7648654390778</v>
      </c>
      <c r="EJ151" s="153">
        <f t="shared" si="26"/>
        <v>0.30367676360413337</v>
      </c>
      <c r="EK151" s="154">
        <f t="shared" si="27"/>
        <v>15113</v>
      </c>
      <c r="EL151" s="154">
        <f t="shared" si="28"/>
        <v>15113</v>
      </c>
      <c r="EM151" s="154">
        <f t="shared" si="29"/>
        <v>15113</v>
      </c>
      <c r="EN151" s="154" t="str">
        <f t="shared" si="30"/>
        <v>MENOR VALOR</v>
      </c>
    </row>
    <row r="152" spans="1:144" s="5" customFormat="1" ht="25.5">
      <c r="A152" s="18">
        <v>11</v>
      </c>
      <c r="B152" s="13">
        <v>1196491621</v>
      </c>
      <c r="C152" s="17">
        <v>42295303</v>
      </c>
      <c r="D152" s="15" t="s">
        <v>271</v>
      </c>
      <c r="E152" s="15" t="s">
        <v>272</v>
      </c>
      <c r="F152" s="13" t="s">
        <v>12</v>
      </c>
      <c r="G152" s="6">
        <v>1</v>
      </c>
      <c r="H152" s="74">
        <v>0.19</v>
      </c>
      <c r="I152" s="7"/>
      <c r="J152" s="8"/>
      <c r="K152" s="8"/>
      <c r="L152" s="8"/>
      <c r="M152" s="8"/>
      <c r="N152" s="8"/>
      <c r="O152" s="8"/>
      <c r="P152" s="8"/>
      <c r="Q152" s="8"/>
      <c r="R152" s="8"/>
      <c r="S152" s="8"/>
      <c r="T152" s="83"/>
      <c r="U152" s="8"/>
      <c r="V152" s="8"/>
      <c r="W152" s="8"/>
      <c r="X152" s="8"/>
      <c r="Y152" s="8"/>
      <c r="Z152" s="8"/>
      <c r="AA152" s="8"/>
      <c r="AB152" s="8"/>
      <c r="AC152" s="8"/>
      <c r="AD152" s="8"/>
      <c r="AE152" s="8"/>
      <c r="AF152" s="8"/>
      <c r="AG152" s="78">
        <v>26000</v>
      </c>
      <c r="AH152" s="78">
        <v>4940</v>
      </c>
      <c r="AI152" s="78">
        <v>30940</v>
      </c>
      <c r="AJ152" s="8"/>
      <c r="AK152" s="8"/>
      <c r="AL152" s="8"/>
      <c r="AM152" s="8"/>
      <c r="AN152" s="8"/>
      <c r="AO152" s="8"/>
      <c r="AP152" s="8"/>
      <c r="AQ152" s="8"/>
      <c r="AR152" s="8"/>
      <c r="AS152" s="8"/>
      <c r="AT152" s="8"/>
      <c r="AU152" s="8"/>
      <c r="AV152" s="8"/>
      <c r="AW152" s="8"/>
      <c r="AX152" s="8"/>
      <c r="AY152" s="78"/>
      <c r="AZ152" s="78"/>
      <c r="BA152" s="78"/>
      <c r="BB152" s="78"/>
      <c r="BC152" s="78"/>
      <c r="BD152" s="78"/>
      <c r="BE152" s="78"/>
      <c r="BF152" s="78"/>
      <c r="BG152" s="78"/>
      <c r="BH152" s="78"/>
      <c r="BI152" s="78"/>
      <c r="BJ152" s="78"/>
      <c r="BK152" s="78">
        <v>21500</v>
      </c>
      <c r="BL152" s="78">
        <v>4085</v>
      </c>
      <c r="BM152" s="78">
        <v>25585</v>
      </c>
      <c r="BN152" s="8"/>
      <c r="BO152" s="8"/>
      <c r="BP152" s="8"/>
      <c r="BQ152" s="8"/>
      <c r="BR152" s="8"/>
      <c r="BS152" s="8"/>
      <c r="BT152" s="8"/>
      <c r="BU152" s="8"/>
      <c r="BV152" s="8"/>
      <c r="BW152" s="78">
        <v>12700</v>
      </c>
      <c r="BX152" s="78">
        <v>2413</v>
      </c>
      <c r="BY152" s="78">
        <v>15113</v>
      </c>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3"/>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150">
        <f t="shared" si="22"/>
        <v>15113</v>
      </c>
      <c r="EF152" s="151">
        <f t="shared" si="23"/>
        <v>25585</v>
      </c>
      <c r="EG152" s="151">
        <f t="shared" si="24"/>
        <v>23879.333333333332</v>
      </c>
      <c r="EH152" s="151">
        <f t="shared" si="25"/>
        <v>22871.016699955104</v>
      </c>
      <c r="EI152" s="152">
        <f t="shared" si="31"/>
        <v>8050.1836210942029</v>
      </c>
      <c r="EJ152" s="153">
        <f t="shared" si="26"/>
        <v>0.33711927836179972</v>
      </c>
      <c r="EK152" s="154">
        <f t="shared" si="27"/>
        <v>15113</v>
      </c>
      <c r="EL152" s="154">
        <f t="shared" si="28"/>
        <v>15113</v>
      </c>
      <c r="EM152" s="154">
        <f t="shared" si="29"/>
        <v>15113</v>
      </c>
      <c r="EN152" s="154" t="str">
        <f t="shared" si="30"/>
        <v>MENOR VALOR</v>
      </c>
    </row>
    <row r="153" spans="1:144" s="5" customFormat="1" ht="25.5">
      <c r="A153" s="18">
        <v>12</v>
      </c>
      <c r="B153" s="13">
        <v>1196491622</v>
      </c>
      <c r="C153" s="17">
        <v>42295303</v>
      </c>
      <c r="D153" s="15" t="s">
        <v>273</v>
      </c>
      <c r="E153" s="15" t="s">
        <v>274</v>
      </c>
      <c r="F153" s="13" t="s">
        <v>46</v>
      </c>
      <c r="G153" s="6">
        <v>1</v>
      </c>
      <c r="H153" s="74">
        <v>0.19</v>
      </c>
      <c r="I153" s="7"/>
      <c r="J153" s="8"/>
      <c r="K153" s="8"/>
      <c r="L153" s="8"/>
      <c r="M153" s="8"/>
      <c r="N153" s="8"/>
      <c r="O153" s="8"/>
      <c r="P153" s="8"/>
      <c r="Q153" s="8"/>
      <c r="R153" s="8"/>
      <c r="S153" s="8"/>
      <c r="T153" s="83"/>
      <c r="U153" s="8"/>
      <c r="V153" s="8"/>
      <c r="W153" s="8"/>
      <c r="X153" s="8"/>
      <c r="Y153" s="8"/>
      <c r="Z153" s="8"/>
      <c r="AA153" s="8"/>
      <c r="AB153" s="8"/>
      <c r="AC153" s="8"/>
      <c r="AD153" s="8"/>
      <c r="AE153" s="8"/>
      <c r="AF153" s="8"/>
      <c r="AG153" s="78">
        <v>26000</v>
      </c>
      <c r="AH153" s="78">
        <v>4940</v>
      </c>
      <c r="AI153" s="78">
        <v>30940</v>
      </c>
      <c r="AJ153" s="8"/>
      <c r="AK153" s="8"/>
      <c r="AL153" s="8"/>
      <c r="AM153" s="8"/>
      <c r="AN153" s="8"/>
      <c r="AO153" s="8"/>
      <c r="AP153" s="8"/>
      <c r="AQ153" s="8"/>
      <c r="AR153" s="8"/>
      <c r="AS153" s="8"/>
      <c r="AT153" s="8"/>
      <c r="AU153" s="8"/>
      <c r="AV153" s="8"/>
      <c r="AW153" s="8"/>
      <c r="AX153" s="8"/>
      <c r="AY153" s="78"/>
      <c r="AZ153" s="78"/>
      <c r="BA153" s="78"/>
      <c r="BB153" s="78"/>
      <c r="BC153" s="78"/>
      <c r="BD153" s="78"/>
      <c r="BE153" s="78"/>
      <c r="BF153" s="78"/>
      <c r="BG153" s="78"/>
      <c r="BH153" s="78"/>
      <c r="BI153" s="78"/>
      <c r="BJ153" s="78"/>
      <c r="BK153" s="78">
        <v>21500</v>
      </c>
      <c r="BL153" s="78">
        <v>4085</v>
      </c>
      <c r="BM153" s="78">
        <v>25585</v>
      </c>
      <c r="BN153" s="8"/>
      <c r="BO153" s="8"/>
      <c r="BP153" s="8"/>
      <c r="BQ153" s="8"/>
      <c r="BR153" s="8"/>
      <c r="BS153" s="8"/>
      <c r="BT153" s="8"/>
      <c r="BU153" s="8"/>
      <c r="BV153" s="8"/>
      <c r="BW153" s="78">
        <v>12700</v>
      </c>
      <c r="BX153" s="78">
        <v>2413</v>
      </c>
      <c r="BY153" s="78">
        <v>15113</v>
      </c>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3"/>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150">
        <f t="shared" si="22"/>
        <v>15113</v>
      </c>
      <c r="EF153" s="151">
        <f t="shared" si="23"/>
        <v>25585</v>
      </c>
      <c r="EG153" s="151">
        <f t="shared" si="24"/>
        <v>23879.333333333332</v>
      </c>
      <c r="EH153" s="151">
        <f t="shared" si="25"/>
        <v>22871.016699955104</v>
      </c>
      <c r="EI153" s="152">
        <f t="shared" si="31"/>
        <v>8050.1836210942029</v>
      </c>
      <c r="EJ153" s="153">
        <f t="shared" si="26"/>
        <v>0.33711927836179972</v>
      </c>
      <c r="EK153" s="154">
        <f t="shared" si="27"/>
        <v>15113</v>
      </c>
      <c r="EL153" s="154">
        <f t="shared" si="28"/>
        <v>15113</v>
      </c>
      <c r="EM153" s="154">
        <f t="shared" si="29"/>
        <v>15113</v>
      </c>
      <c r="EN153" s="154" t="str">
        <f t="shared" si="30"/>
        <v>MENOR VALOR</v>
      </c>
    </row>
    <row r="154" spans="1:144" s="5" customFormat="1" ht="15" customHeight="1">
      <c r="A154" s="18">
        <v>13</v>
      </c>
      <c r="B154" s="13">
        <v>1196491623</v>
      </c>
      <c r="C154" s="17">
        <v>42295303</v>
      </c>
      <c r="D154" s="15" t="s">
        <v>275</v>
      </c>
      <c r="E154" s="15" t="s">
        <v>276</v>
      </c>
      <c r="F154" s="13" t="s">
        <v>46</v>
      </c>
      <c r="G154" s="6">
        <v>1</v>
      </c>
      <c r="H154" s="74">
        <v>0.19</v>
      </c>
      <c r="I154" s="7"/>
      <c r="J154" s="8"/>
      <c r="K154" s="8"/>
      <c r="L154" s="8"/>
      <c r="M154" s="8"/>
      <c r="N154" s="8"/>
      <c r="O154" s="8"/>
      <c r="P154" s="8"/>
      <c r="Q154" s="8"/>
      <c r="R154" s="8"/>
      <c r="S154" s="8"/>
      <c r="T154" s="83"/>
      <c r="U154" s="8"/>
      <c r="V154" s="8"/>
      <c r="W154" s="8"/>
      <c r="X154" s="8"/>
      <c r="Y154" s="8"/>
      <c r="Z154" s="8"/>
      <c r="AA154" s="8"/>
      <c r="AB154" s="8"/>
      <c r="AC154" s="8"/>
      <c r="AD154" s="8"/>
      <c r="AE154" s="8"/>
      <c r="AF154" s="8"/>
      <c r="AG154" s="78">
        <v>26000</v>
      </c>
      <c r="AH154" s="78">
        <v>4940</v>
      </c>
      <c r="AI154" s="78">
        <v>30940</v>
      </c>
      <c r="AJ154" s="8"/>
      <c r="AK154" s="8"/>
      <c r="AL154" s="8"/>
      <c r="AM154" s="8"/>
      <c r="AN154" s="8"/>
      <c r="AO154" s="8"/>
      <c r="AP154" s="8"/>
      <c r="AQ154" s="8"/>
      <c r="AR154" s="8"/>
      <c r="AS154" s="8"/>
      <c r="AT154" s="8"/>
      <c r="AU154" s="8"/>
      <c r="AV154" s="8"/>
      <c r="AW154" s="8"/>
      <c r="AX154" s="8"/>
      <c r="AY154" s="78"/>
      <c r="AZ154" s="78"/>
      <c r="BA154" s="78"/>
      <c r="BB154" s="78"/>
      <c r="BC154" s="78"/>
      <c r="BD154" s="78"/>
      <c r="BE154" s="78"/>
      <c r="BF154" s="78"/>
      <c r="BG154" s="78"/>
      <c r="BH154" s="78"/>
      <c r="BI154" s="78"/>
      <c r="BJ154" s="78"/>
      <c r="BK154" s="78">
        <v>21500</v>
      </c>
      <c r="BL154" s="78">
        <v>4085</v>
      </c>
      <c r="BM154" s="78">
        <v>25585</v>
      </c>
      <c r="BN154" s="8"/>
      <c r="BO154" s="8"/>
      <c r="BP154" s="8"/>
      <c r="BQ154" s="8"/>
      <c r="BR154" s="8"/>
      <c r="BS154" s="8"/>
      <c r="BT154" s="8"/>
      <c r="BU154" s="8"/>
      <c r="BV154" s="8"/>
      <c r="BW154" s="78">
        <v>12700</v>
      </c>
      <c r="BX154" s="78">
        <v>2413</v>
      </c>
      <c r="BY154" s="78">
        <v>15113</v>
      </c>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3"/>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150">
        <f t="shared" si="22"/>
        <v>15113</v>
      </c>
      <c r="EF154" s="151">
        <f t="shared" si="23"/>
        <v>25585</v>
      </c>
      <c r="EG154" s="151">
        <f t="shared" si="24"/>
        <v>23879.333333333332</v>
      </c>
      <c r="EH154" s="151">
        <f t="shared" si="25"/>
        <v>22871.016699955104</v>
      </c>
      <c r="EI154" s="152">
        <f t="shared" si="31"/>
        <v>8050.1836210942029</v>
      </c>
      <c r="EJ154" s="153">
        <f t="shared" si="26"/>
        <v>0.33711927836179972</v>
      </c>
      <c r="EK154" s="154">
        <f t="shared" si="27"/>
        <v>15113</v>
      </c>
      <c r="EL154" s="154">
        <f t="shared" si="28"/>
        <v>15113</v>
      </c>
      <c r="EM154" s="154">
        <f t="shared" si="29"/>
        <v>15113</v>
      </c>
      <c r="EN154" s="154" t="str">
        <f t="shared" si="30"/>
        <v>MENOR VALOR</v>
      </c>
    </row>
    <row r="155" spans="1:144" s="5" customFormat="1" ht="25.5">
      <c r="A155" s="18">
        <v>14</v>
      </c>
      <c r="B155" s="13">
        <v>1196491624</v>
      </c>
      <c r="C155" s="17">
        <v>42295303</v>
      </c>
      <c r="D155" s="15" t="s">
        <v>277</v>
      </c>
      <c r="E155" s="15" t="s">
        <v>278</v>
      </c>
      <c r="F155" s="13" t="s">
        <v>12</v>
      </c>
      <c r="G155" s="6">
        <v>1</v>
      </c>
      <c r="H155" s="74">
        <v>0.19</v>
      </c>
      <c r="I155" s="7"/>
      <c r="J155" s="8"/>
      <c r="K155" s="8"/>
      <c r="L155" s="8"/>
      <c r="M155" s="8"/>
      <c r="N155" s="8"/>
      <c r="O155" s="8"/>
      <c r="P155" s="8"/>
      <c r="Q155" s="8"/>
      <c r="R155" s="8"/>
      <c r="S155" s="8"/>
      <c r="T155" s="83"/>
      <c r="U155" s="8"/>
      <c r="V155" s="8"/>
      <c r="W155" s="8"/>
      <c r="X155" s="8"/>
      <c r="Y155" s="8"/>
      <c r="Z155" s="8"/>
      <c r="AA155" s="8"/>
      <c r="AB155" s="8"/>
      <c r="AC155" s="8"/>
      <c r="AD155" s="8"/>
      <c r="AE155" s="8"/>
      <c r="AF155" s="8"/>
      <c r="AG155" s="78">
        <v>26000</v>
      </c>
      <c r="AH155" s="78">
        <v>4940</v>
      </c>
      <c r="AI155" s="78">
        <v>30940</v>
      </c>
      <c r="AJ155" s="8"/>
      <c r="AK155" s="8"/>
      <c r="AL155" s="8"/>
      <c r="AM155" s="8"/>
      <c r="AN155" s="8"/>
      <c r="AO155" s="8"/>
      <c r="AP155" s="8"/>
      <c r="AQ155" s="8"/>
      <c r="AR155" s="8"/>
      <c r="AS155" s="8"/>
      <c r="AT155" s="8"/>
      <c r="AU155" s="8"/>
      <c r="AV155" s="8"/>
      <c r="AW155" s="8"/>
      <c r="AX155" s="8"/>
      <c r="AY155" s="78"/>
      <c r="AZ155" s="78"/>
      <c r="BA155" s="78"/>
      <c r="BB155" s="78"/>
      <c r="BC155" s="78"/>
      <c r="BD155" s="78"/>
      <c r="BE155" s="78"/>
      <c r="BF155" s="78"/>
      <c r="BG155" s="78"/>
      <c r="BH155" s="78"/>
      <c r="BI155" s="78"/>
      <c r="BJ155" s="78"/>
      <c r="BK155" s="78">
        <v>21500</v>
      </c>
      <c r="BL155" s="78">
        <v>4085</v>
      </c>
      <c r="BM155" s="78">
        <v>25585</v>
      </c>
      <c r="BN155" s="8"/>
      <c r="BO155" s="8"/>
      <c r="BP155" s="8"/>
      <c r="BQ155" s="8"/>
      <c r="BR155" s="8"/>
      <c r="BS155" s="8"/>
      <c r="BT155" s="8"/>
      <c r="BU155" s="8"/>
      <c r="BV155" s="8"/>
      <c r="BW155" s="78">
        <v>12700</v>
      </c>
      <c r="BX155" s="78">
        <v>2413</v>
      </c>
      <c r="BY155" s="78">
        <v>15113</v>
      </c>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3"/>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150">
        <f t="shared" si="22"/>
        <v>15113</v>
      </c>
      <c r="EF155" s="151">
        <f t="shared" si="23"/>
        <v>25585</v>
      </c>
      <c r="EG155" s="151">
        <f t="shared" si="24"/>
        <v>23879.333333333332</v>
      </c>
      <c r="EH155" s="151">
        <f t="shared" si="25"/>
        <v>22871.016699955104</v>
      </c>
      <c r="EI155" s="152">
        <f t="shared" si="31"/>
        <v>8050.1836210942029</v>
      </c>
      <c r="EJ155" s="153">
        <f t="shared" si="26"/>
        <v>0.33711927836179972</v>
      </c>
      <c r="EK155" s="154">
        <f t="shared" si="27"/>
        <v>15113</v>
      </c>
      <c r="EL155" s="154">
        <f t="shared" si="28"/>
        <v>15113</v>
      </c>
      <c r="EM155" s="154">
        <f t="shared" si="29"/>
        <v>15113</v>
      </c>
      <c r="EN155" s="154" t="str">
        <f t="shared" si="30"/>
        <v>MENOR VALOR</v>
      </c>
    </row>
    <row r="156" spans="1:144" s="5" customFormat="1" ht="25.5">
      <c r="A156" s="18">
        <v>15</v>
      </c>
      <c r="B156" s="13">
        <v>1196491625</v>
      </c>
      <c r="C156" s="17">
        <v>42295303</v>
      </c>
      <c r="D156" s="15" t="s">
        <v>279</v>
      </c>
      <c r="E156" s="15" t="s">
        <v>280</v>
      </c>
      <c r="F156" s="13" t="s">
        <v>12</v>
      </c>
      <c r="G156" s="6">
        <v>1</v>
      </c>
      <c r="H156" s="74">
        <v>0.19</v>
      </c>
      <c r="I156" s="7"/>
      <c r="J156" s="8"/>
      <c r="K156" s="8"/>
      <c r="L156" s="8"/>
      <c r="M156" s="8"/>
      <c r="N156" s="8"/>
      <c r="O156" s="8"/>
      <c r="P156" s="8"/>
      <c r="Q156" s="8"/>
      <c r="R156" s="8"/>
      <c r="S156" s="8"/>
      <c r="T156" s="83"/>
      <c r="U156" s="8"/>
      <c r="V156" s="8"/>
      <c r="W156" s="8"/>
      <c r="X156" s="8"/>
      <c r="Y156" s="8"/>
      <c r="Z156" s="8"/>
      <c r="AA156" s="8"/>
      <c r="AB156" s="8"/>
      <c r="AC156" s="8"/>
      <c r="AD156" s="8"/>
      <c r="AE156" s="8"/>
      <c r="AF156" s="8"/>
      <c r="AG156" s="78">
        <v>26000</v>
      </c>
      <c r="AH156" s="78">
        <v>4940</v>
      </c>
      <c r="AI156" s="78">
        <v>30940</v>
      </c>
      <c r="AJ156" s="8"/>
      <c r="AK156" s="8"/>
      <c r="AL156" s="8"/>
      <c r="AM156" s="8"/>
      <c r="AN156" s="8"/>
      <c r="AO156" s="8"/>
      <c r="AP156" s="8"/>
      <c r="AQ156" s="8"/>
      <c r="AR156" s="8"/>
      <c r="AS156" s="8"/>
      <c r="AT156" s="8"/>
      <c r="AU156" s="8"/>
      <c r="AV156" s="8"/>
      <c r="AW156" s="8"/>
      <c r="AX156" s="8"/>
      <c r="AY156" s="78"/>
      <c r="AZ156" s="78"/>
      <c r="BA156" s="78"/>
      <c r="BB156" s="78"/>
      <c r="BC156" s="78"/>
      <c r="BD156" s="78"/>
      <c r="BE156" s="78"/>
      <c r="BF156" s="78"/>
      <c r="BG156" s="78"/>
      <c r="BH156" s="78"/>
      <c r="BI156" s="78"/>
      <c r="BJ156" s="78"/>
      <c r="BK156" s="78">
        <v>21500</v>
      </c>
      <c r="BL156" s="78">
        <v>4085</v>
      </c>
      <c r="BM156" s="78">
        <v>25585</v>
      </c>
      <c r="BN156" s="8"/>
      <c r="BO156" s="8"/>
      <c r="BP156" s="8"/>
      <c r="BQ156" s="8"/>
      <c r="BR156" s="8"/>
      <c r="BS156" s="8"/>
      <c r="BT156" s="8"/>
      <c r="BU156" s="8"/>
      <c r="BV156" s="8"/>
      <c r="BW156" s="78">
        <v>12700</v>
      </c>
      <c r="BX156" s="78">
        <v>2413</v>
      </c>
      <c r="BY156" s="78">
        <v>15113</v>
      </c>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3"/>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150">
        <f t="shared" si="22"/>
        <v>15113</v>
      </c>
      <c r="EF156" s="151">
        <f t="shared" si="23"/>
        <v>25585</v>
      </c>
      <c r="EG156" s="151">
        <f t="shared" si="24"/>
        <v>23879.333333333332</v>
      </c>
      <c r="EH156" s="151">
        <f t="shared" si="25"/>
        <v>22871.016699955104</v>
      </c>
      <c r="EI156" s="152">
        <f t="shared" si="31"/>
        <v>8050.1836210942029</v>
      </c>
      <c r="EJ156" s="153">
        <f t="shared" si="26"/>
        <v>0.33711927836179972</v>
      </c>
      <c r="EK156" s="154">
        <f t="shared" si="27"/>
        <v>15113</v>
      </c>
      <c r="EL156" s="154">
        <f t="shared" si="28"/>
        <v>15113</v>
      </c>
      <c r="EM156" s="154">
        <f t="shared" si="29"/>
        <v>15113</v>
      </c>
      <c r="EN156" s="154" t="str">
        <f t="shared" si="30"/>
        <v>MENOR VALOR</v>
      </c>
    </row>
    <row r="157" spans="1:144" s="5" customFormat="1" ht="15" customHeight="1">
      <c r="A157" s="18">
        <v>16</v>
      </c>
      <c r="B157" s="17">
        <v>1196430018</v>
      </c>
      <c r="C157" s="17">
        <v>42294713</v>
      </c>
      <c r="D157" s="15" t="s">
        <v>281</v>
      </c>
      <c r="E157" s="15" t="s">
        <v>282</v>
      </c>
      <c r="F157" s="13" t="s">
        <v>12</v>
      </c>
      <c r="G157" s="6">
        <v>1</v>
      </c>
      <c r="H157" s="74">
        <v>0.19</v>
      </c>
      <c r="I157" s="7"/>
      <c r="J157" s="8"/>
      <c r="K157" s="8"/>
      <c r="L157" s="8"/>
      <c r="M157" s="8"/>
      <c r="N157" s="8"/>
      <c r="O157" s="8"/>
      <c r="P157" s="8"/>
      <c r="Q157" s="8"/>
      <c r="R157" s="8"/>
      <c r="S157" s="8"/>
      <c r="T157" s="83"/>
      <c r="U157" s="8"/>
      <c r="V157" s="8"/>
      <c r="W157" s="8"/>
      <c r="X157" s="8"/>
      <c r="Y157" s="8"/>
      <c r="Z157" s="8"/>
      <c r="AA157" s="8"/>
      <c r="AB157" s="8"/>
      <c r="AC157" s="8"/>
      <c r="AD157" s="8"/>
      <c r="AE157" s="8"/>
      <c r="AF157" s="8"/>
      <c r="AG157" s="78">
        <v>840000</v>
      </c>
      <c r="AH157" s="78">
        <v>159600</v>
      </c>
      <c r="AI157" s="78">
        <v>999600</v>
      </c>
      <c r="AJ157" s="8"/>
      <c r="AK157" s="8"/>
      <c r="AL157" s="8"/>
      <c r="AM157" s="8"/>
      <c r="AN157" s="8"/>
      <c r="AO157" s="8"/>
      <c r="AP157" s="8"/>
      <c r="AQ157" s="8"/>
      <c r="AR157" s="8"/>
      <c r="AS157" s="8"/>
      <c r="AT157" s="8"/>
      <c r="AU157" s="8"/>
      <c r="AV157" s="8"/>
      <c r="AW157" s="8"/>
      <c r="AX157" s="8"/>
      <c r="AY157" s="78"/>
      <c r="AZ157" s="78"/>
      <c r="BA157" s="78"/>
      <c r="BB157" s="78"/>
      <c r="BC157" s="78"/>
      <c r="BD157" s="78"/>
      <c r="BE157" s="78"/>
      <c r="BF157" s="78"/>
      <c r="BG157" s="78"/>
      <c r="BH157" s="78"/>
      <c r="BI157" s="78"/>
      <c r="BJ157" s="78"/>
      <c r="BK157" s="78"/>
      <c r="BL157" s="78"/>
      <c r="BM157" s="78"/>
      <c r="BN157" s="8"/>
      <c r="BO157" s="8"/>
      <c r="BP157" s="8"/>
      <c r="BQ157" s="8"/>
      <c r="BR157" s="8"/>
      <c r="BS157" s="8"/>
      <c r="BT157" s="8"/>
      <c r="BU157" s="8"/>
      <c r="BV157" s="8"/>
      <c r="BW157" s="78">
        <v>393802</v>
      </c>
      <c r="BX157" s="78">
        <v>74822.38</v>
      </c>
      <c r="BY157" s="78">
        <v>468624.38</v>
      </c>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3"/>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150">
        <f t="shared" si="22"/>
        <v>468624.38</v>
      </c>
      <c r="EF157" s="151">
        <f t="shared" si="23"/>
        <v>734112.19</v>
      </c>
      <c r="EG157" s="151">
        <f t="shared" si="24"/>
        <v>734112.19</v>
      </c>
      <c r="EH157" s="151">
        <f t="shared" si="25"/>
        <v>684424.52487326902</v>
      </c>
      <c r="EI157" s="152">
        <f t="shared" si="31"/>
        <v>375456.46154673147</v>
      </c>
      <c r="EJ157" s="153">
        <f t="shared" si="26"/>
        <v>0.51144289205541116</v>
      </c>
      <c r="EK157" s="154">
        <f t="shared" si="27"/>
        <v>468624.38</v>
      </c>
      <c r="EL157" s="154">
        <f t="shared" si="28"/>
        <v>468624</v>
      </c>
      <c r="EM157" s="154">
        <f t="shared" si="29"/>
        <v>468624</v>
      </c>
      <c r="EN157" s="154" t="str">
        <f t="shared" si="30"/>
        <v>MENOR VALOR</v>
      </c>
    </row>
    <row r="158" spans="1:144" s="5" customFormat="1" ht="89.25">
      <c r="A158" s="18">
        <v>17</v>
      </c>
      <c r="B158" s="13">
        <v>1196430018</v>
      </c>
      <c r="C158" s="17">
        <v>42294713</v>
      </c>
      <c r="D158" s="15" t="s">
        <v>283</v>
      </c>
      <c r="E158" s="15" t="s">
        <v>284</v>
      </c>
      <c r="F158" s="13" t="s">
        <v>12</v>
      </c>
      <c r="G158" s="6">
        <v>1</v>
      </c>
      <c r="H158" s="74">
        <v>0.19</v>
      </c>
      <c r="I158" s="7"/>
      <c r="J158" s="8"/>
      <c r="K158" s="8"/>
      <c r="L158" s="8"/>
      <c r="M158" s="8"/>
      <c r="N158" s="8"/>
      <c r="O158" s="8"/>
      <c r="P158" s="8"/>
      <c r="Q158" s="8"/>
      <c r="R158" s="8"/>
      <c r="S158" s="8"/>
      <c r="T158" s="83"/>
      <c r="U158" s="8"/>
      <c r="V158" s="8"/>
      <c r="W158" s="8"/>
      <c r="X158" s="8"/>
      <c r="Y158" s="8"/>
      <c r="Z158" s="8"/>
      <c r="AA158" s="8"/>
      <c r="AB158" s="8"/>
      <c r="AC158" s="8"/>
      <c r="AD158" s="8"/>
      <c r="AE158" s="8"/>
      <c r="AF158" s="8"/>
      <c r="AG158" s="78">
        <v>840000</v>
      </c>
      <c r="AH158" s="78">
        <v>159600</v>
      </c>
      <c r="AI158" s="78">
        <v>999600</v>
      </c>
      <c r="AJ158" s="8"/>
      <c r="AK158" s="8"/>
      <c r="AL158" s="8"/>
      <c r="AM158" s="8"/>
      <c r="AN158" s="8"/>
      <c r="AO158" s="8"/>
      <c r="AP158" s="8"/>
      <c r="AQ158" s="8"/>
      <c r="AR158" s="8"/>
      <c r="AS158" s="8"/>
      <c r="AT158" s="8"/>
      <c r="AU158" s="8"/>
      <c r="AV158" s="8"/>
      <c r="AW158" s="8"/>
      <c r="AX158" s="8"/>
      <c r="AY158" s="78"/>
      <c r="AZ158" s="78"/>
      <c r="BA158" s="78"/>
      <c r="BB158" s="78"/>
      <c r="BC158" s="78"/>
      <c r="BD158" s="78"/>
      <c r="BE158" s="78"/>
      <c r="BF158" s="78"/>
      <c r="BG158" s="78"/>
      <c r="BH158" s="78"/>
      <c r="BI158" s="78"/>
      <c r="BJ158" s="78"/>
      <c r="BK158" s="78"/>
      <c r="BL158" s="78"/>
      <c r="BM158" s="78"/>
      <c r="BN158" s="8"/>
      <c r="BO158" s="8"/>
      <c r="BP158" s="8"/>
      <c r="BQ158" s="8"/>
      <c r="BR158" s="8"/>
      <c r="BS158" s="8"/>
      <c r="BT158" s="8"/>
      <c r="BU158" s="8"/>
      <c r="BV158" s="8"/>
      <c r="BW158" s="78">
        <v>393802</v>
      </c>
      <c r="BX158" s="78">
        <v>74822.38</v>
      </c>
      <c r="BY158" s="78">
        <v>468624.38</v>
      </c>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3"/>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150">
        <f t="shared" si="22"/>
        <v>468624.38</v>
      </c>
      <c r="EF158" s="151">
        <f t="shared" si="23"/>
        <v>734112.19</v>
      </c>
      <c r="EG158" s="151">
        <f t="shared" si="24"/>
        <v>734112.19</v>
      </c>
      <c r="EH158" s="151">
        <f t="shared" si="25"/>
        <v>684424.52487326902</v>
      </c>
      <c r="EI158" s="152">
        <f t="shared" si="31"/>
        <v>375456.46154673147</v>
      </c>
      <c r="EJ158" s="153">
        <f t="shared" si="26"/>
        <v>0.51144289205541116</v>
      </c>
      <c r="EK158" s="154">
        <f t="shared" si="27"/>
        <v>468624.38</v>
      </c>
      <c r="EL158" s="154">
        <f t="shared" si="28"/>
        <v>468624</v>
      </c>
      <c r="EM158" s="154">
        <f t="shared" si="29"/>
        <v>468624</v>
      </c>
      <c r="EN158" s="154" t="str">
        <f t="shared" si="30"/>
        <v>MENOR VALOR</v>
      </c>
    </row>
    <row r="159" spans="1:144" s="5" customFormat="1" ht="12.75">
      <c r="A159" s="28"/>
      <c r="B159" s="18"/>
      <c r="C159" s="18"/>
      <c r="D159" s="18"/>
      <c r="E159" s="18"/>
      <c r="F159" s="18"/>
      <c r="G159" s="6"/>
      <c r="H159" s="7"/>
      <c r="I159" s="7"/>
      <c r="J159" s="8"/>
      <c r="K159" s="8"/>
      <c r="L159" s="8"/>
      <c r="M159" s="8"/>
      <c r="N159" s="8"/>
      <c r="O159" s="8"/>
      <c r="P159" s="8"/>
      <c r="Q159" s="8"/>
      <c r="R159" s="8"/>
      <c r="S159" s="8"/>
      <c r="T159" s="83"/>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78"/>
      <c r="AZ159" s="78"/>
      <c r="BA159" s="78"/>
      <c r="BB159" s="78"/>
      <c r="BC159" s="78"/>
      <c r="BD159" s="78"/>
      <c r="BE159" s="78"/>
      <c r="BF159" s="78"/>
      <c r="BG159" s="78"/>
      <c r="BH159" s="78"/>
      <c r="BI159" s="78"/>
      <c r="BJ159" s="78"/>
      <c r="BK159" s="78"/>
      <c r="BL159" s="78"/>
      <c r="BM159" s="7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3"/>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150"/>
      <c r="EF159" s="151"/>
      <c r="EG159" s="151"/>
      <c r="EH159" s="151"/>
      <c r="EI159" s="152"/>
      <c r="EJ159" s="153"/>
      <c r="EK159" s="154"/>
      <c r="EL159" s="154"/>
      <c r="EM159" s="154"/>
      <c r="EN159" s="154"/>
    </row>
    <row r="160" spans="1:144" s="5" customFormat="1" ht="15">
      <c r="A160" s="9" t="s">
        <v>249</v>
      </c>
      <c r="B160" s="161" t="s">
        <v>286</v>
      </c>
      <c r="C160" s="162"/>
      <c r="D160" s="162"/>
      <c r="E160" s="163"/>
      <c r="F160" s="10" t="s">
        <v>287</v>
      </c>
      <c r="G160" s="6"/>
      <c r="H160" s="7"/>
      <c r="I160" s="7"/>
      <c r="J160" s="8"/>
      <c r="K160" s="8"/>
      <c r="L160" s="8"/>
      <c r="M160" s="8"/>
      <c r="N160" s="8"/>
      <c r="O160" s="8"/>
      <c r="P160" s="8"/>
      <c r="Q160" s="8"/>
      <c r="R160" s="8"/>
      <c r="S160" s="8"/>
      <c r="T160" s="83"/>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78"/>
      <c r="AZ160" s="78"/>
      <c r="BA160" s="78"/>
      <c r="BB160" s="78"/>
      <c r="BC160" s="78"/>
      <c r="BD160" s="78"/>
      <c r="BE160" s="78"/>
      <c r="BF160" s="78"/>
      <c r="BG160" s="78"/>
      <c r="BH160" s="78"/>
      <c r="BI160" s="78"/>
      <c r="BJ160" s="78"/>
      <c r="BK160" s="78"/>
      <c r="BL160" s="78"/>
      <c r="BM160" s="7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3"/>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150"/>
      <c r="EF160" s="151"/>
      <c r="EG160" s="151"/>
      <c r="EH160" s="151"/>
      <c r="EI160" s="152"/>
      <c r="EJ160" s="153"/>
      <c r="EK160" s="154"/>
      <c r="EL160" s="154"/>
      <c r="EM160" s="154"/>
      <c r="EN160" s="154"/>
    </row>
    <row r="161" spans="1:144" s="5" customFormat="1" ht="15" customHeight="1">
      <c r="A161" s="11" t="s">
        <v>16</v>
      </c>
      <c r="B161" s="11" t="s">
        <v>7</v>
      </c>
      <c r="C161" s="11" t="s">
        <v>8</v>
      </c>
      <c r="D161" s="11" t="s">
        <v>9</v>
      </c>
      <c r="E161" s="11" t="s">
        <v>17</v>
      </c>
      <c r="F161" s="11" t="s">
        <v>11</v>
      </c>
      <c r="G161" s="6"/>
      <c r="H161" s="7"/>
      <c r="I161" s="7"/>
      <c r="J161" s="8"/>
      <c r="K161" s="8"/>
      <c r="L161" s="8"/>
      <c r="M161" s="8"/>
      <c r="N161" s="8"/>
      <c r="O161" s="8"/>
      <c r="P161" s="8"/>
      <c r="Q161" s="8"/>
      <c r="R161" s="8"/>
      <c r="S161" s="8"/>
      <c r="T161" s="83"/>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78"/>
      <c r="AZ161" s="78"/>
      <c r="BA161" s="78"/>
      <c r="BB161" s="78"/>
      <c r="BC161" s="78"/>
      <c r="BD161" s="78"/>
      <c r="BE161" s="78"/>
      <c r="BF161" s="78"/>
      <c r="BG161" s="78"/>
      <c r="BH161" s="78"/>
      <c r="BI161" s="78"/>
      <c r="BJ161" s="78"/>
      <c r="BK161" s="78"/>
      <c r="BL161" s="78"/>
      <c r="BM161" s="7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3"/>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150"/>
      <c r="EF161" s="151"/>
      <c r="EG161" s="151"/>
      <c r="EH161" s="151"/>
      <c r="EI161" s="152"/>
      <c r="EJ161" s="153"/>
      <c r="EK161" s="154"/>
      <c r="EL161" s="154"/>
      <c r="EM161" s="154"/>
      <c r="EN161" s="154"/>
    </row>
    <row r="162" spans="1:144" s="5" customFormat="1" ht="25.5">
      <c r="A162" s="12">
        <v>1</v>
      </c>
      <c r="B162" s="13">
        <v>1128599232</v>
      </c>
      <c r="C162" s="13">
        <v>42294713</v>
      </c>
      <c r="D162" s="15" t="s">
        <v>286</v>
      </c>
      <c r="E162" s="15" t="s">
        <v>288</v>
      </c>
      <c r="F162" s="13" t="s">
        <v>289</v>
      </c>
      <c r="G162" s="6">
        <v>1</v>
      </c>
      <c r="H162" s="74">
        <v>0.19</v>
      </c>
      <c r="I162" s="7"/>
      <c r="J162" s="8"/>
      <c r="K162" s="8"/>
      <c r="L162" s="8"/>
      <c r="M162" s="8"/>
      <c r="N162" s="8"/>
      <c r="O162" s="8"/>
      <c r="P162" s="8"/>
      <c r="Q162" s="8"/>
      <c r="R162" s="8"/>
      <c r="S162" s="8"/>
      <c r="T162" s="83"/>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78"/>
      <c r="AZ162" s="78"/>
      <c r="BA162" s="78"/>
      <c r="BB162" s="78"/>
      <c r="BC162" s="78"/>
      <c r="BD162" s="78"/>
      <c r="BE162" s="78"/>
      <c r="BF162" s="78"/>
      <c r="BG162" s="78"/>
      <c r="BH162" s="78"/>
      <c r="BI162" s="78"/>
      <c r="BJ162" s="78"/>
      <c r="BK162" s="78"/>
      <c r="BL162" s="78"/>
      <c r="BM162" s="7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3"/>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139">
        <v>3864140.8</v>
      </c>
      <c r="EC162" s="139">
        <v>734186.75199999998</v>
      </c>
      <c r="ED162" s="139">
        <v>4598327.5520000001</v>
      </c>
      <c r="EE162" s="150">
        <f t="shared" si="22"/>
        <v>4598327.5520000001</v>
      </c>
      <c r="EF162" s="151">
        <f t="shared" si="23"/>
        <v>4598327.5520000001</v>
      </c>
      <c r="EG162" s="151">
        <f t="shared" si="24"/>
        <v>4598327.5520000001</v>
      </c>
      <c r="EH162" s="151">
        <f t="shared" si="25"/>
        <v>4598327.5520000001</v>
      </c>
      <c r="EI162" s="152">
        <v>0</v>
      </c>
      <c r="EJ162" s="153">
        <f t="shared" si="26"/>
        <v>0</v>
      </c>
      <c r="EK162" s="154">
        <f t="shared" si="27"/>
        <v>4598327.5520000001</v>
      </c>
      <c r="EL162" s="154">
        <f t="shared" si="28"/>
        <v>4598328</v>
      </c>
      <c r="EM162" s="154">
        <f t="shared" si="29"/>
        <v>4598328</v>
      </c>
      <c r="EN162" s="154" t="str">
        <f t="shared" si="30"/>
        <v>MENOR VALOR</v>
      </c>
    </row>
    <row r="163" spans="1:144" s="5" customFormat="1" ht="12.75">
      <c r="A163" s="13"/>
      <c r="B163" s="13"/>
      <c r="C163" s="13"/>
      <c r="D163" s="15"/>
      <c r="E163" s="15"/>
      <c r="F163" s="13"/>
      <c r="G163" s="6"/>
      <c r="H163" s="7"/>
      <c r="I163" s="7"/>
      <c r="J163" s="8"/>
      <c r="K163" s="8"/>
      <c r="L163" s="8"/>
      <c r="M163" s="8"/>
      <c r="N163" s="8"/>
      <c r="O163" s="8"/>
      <c r="P163" s="8"/>
      <c r="Q163" s="8"/>
      <c r="R163" s="8"/>
      <c r="S163" s="8"/>
      <c r="T163" s="83"/>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78"/>
      <c r="AZ163" s="78"/>
      <c r="BA163" s="78"/>
      <c r="BB163" s="78"/>
      <c r="BC163" s="78"/>
      <c r="BD163" s="78"/>
      <c r="BE163" s="78"/>
      <c r="BF163" s="78"/>
      <c r="BG163" s="78"/>
      <c r="BH163" s="78"/>
      <c r="BI163" s="78"/>
      <c r="BJ163" s="78"/>
      <c r="BK163" s="78"/>
      <c r="BL163" s="78"/>
      <c r="BM163" s="7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3"/>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150"/>
      <c r="EF163" s="151"/>
      <c r="EG163" s="151"/>
      <c r="EH163" s="151"/>
      <c r="EI163" s="152"/>
      <c r="EJ163" s="153"/>
      <c r="EK163" s="154"/>
      <c r="EL163" s="154"/>
      <c r="EM163" s="154"/>
      <c r="EN163" s="154"/>
    </row>
    <row r="164" spans="1:144" s="5" customFormat="1" ht="15">
      <c r="A164" s="9" t="s">
        <v>285</v>
      </c>
      <c r="B164" s="164" t="s">
        <v>291</v>
      </c>
      <c r="C164" s="162"/>
      <c r="D164" s="162"/>
      <c r="E164" s="163"/>
      <c r="F164" s="10" t="s">
        <v>130</v>
      </c>
      <c r="G164" s="6"/>
      <c r="H164" s="7"/>
      <c r="I164" s="7"/>
      <c r="J164" s="8"/>
      <c r="K164" s="8"/>
      <c r="L164" s="8"/>
      <c r="M164" s="8"/>
      <c r="N164" s="8"/>
      <c r="O164" s="8"/>
      <c r="P164" s="8"/>
      <c r="Q164" s="8"/>
      <c r="R164" s="8"/>
      <c r="S164" s="8"/>
      <c r="T164" s="83"/>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78"/>
      <c r="AZ164" s="78"/>
      <c r="BA164" s="78"/>
      <c r="BB164" s="78"/>
      <c r="BC164" s="78"/>
      <c r="BD164" s="78"/>
      <c r="BE164" s="78"/>
      <c r="BF164" s="78"/>
      <c r="BG164" s="78"/>
      <c r="BH164" s="78"/>
      <c r="BI164" s="78"/>
      <c r="BJ164" s="78"/>
      <c r="BK164" s="78"/>
      <c r="BL164" s="78"/>
      <c r="BM164" s="7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3"/>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150"/>
      <c r="EF164" s="151"/>
      <c r="EG164" s="151"/>
      <c r="EH164" s="151"/>
      <c r="EI164" s="152"/>
      <c r="EJ164" s="153"/>
      <c r="EK164" s="154"/>
      <c r="EL164" s="154"/>
      <c r="EM164" s="154"/>
      <c r="EN164" s="154"/>
    </row>
    <row r="165" spans="1:144" s="5" customFormat="1" ht="25.5" customHeight="1">
      <c r="A165" s="11" t="s">
        <v>16</v>
      </c>
      <c r="B165" s="11" t="s">
        <v>7</v>
      </c>
      <c r="C165" s="11" t="s">
        <v>8</v>
      </c>
      <c r="D165" s="11" t="s">
        <v>9</v>
      </c>
      <c r="E165" s="11" t="s">
        <v>35</v>
      </c>
      <c r="F165" s="11" t="s">
        <v>11</v>
      </c>
      <c r="G165" s="6"/>
      <c r="H165" s="7"/>
      <c r="I165" s="7"/>
      <c r="J165" s="8"/>
      <c r="K165" s="8"/>
      <c r="L165" s="8"/>
      <c r="M165" s="8"/>
      <c r="N165" s="8"/>
      <c r="O165" s="8"/>
      <c r="P165" s="8"/>
      <c r="Q165" s="8"/>
      <c r="R165" s="8"/>
      <c r="S165" s="8"/>
      <c r="T165" s="83"/>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78"/>
      <c r="AZ165" s="78"/>
      <c r="BA165" s="78"/>
      <c r="BB165" s="78"/>
      <c r="BC165" s="78"/>
      <c r="BD165" s="78"/>
      <c r="BE165" s="78"/>
      <c r="BF165" s="78"/>
      <c r="BG165" s="78"/>
      <c r="BH165" s="78"/>
      <c r="BI165" s="78"/>
      <c r="BJ165" s="78"/>
      <c r="BK165" s="78"/>
      <c r="BL165" s="78"/>
      <c r="BM165" s="7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3"/>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150"/>
      <c r="EF165" s="151"/>
      <c r="EG165" s="151"/>
      <c r="EH165" s="151"/>
      <c r="EI165" s="152"/>
      <c r="EJ165" s="153"/>
      <c r="EK165" s="154"/>
      <c r="EL165" s="154"/>
      <c r="EM165" s="154"/>
      <c r="EN165" s="154"/>
    </row>
    <row r="166" spans="1:144" s="5" customFormat="1" ht="140.25">
      <c r="A166" s="18">
        <v>1</v>
      </c>
      <c r="B166" s="17">
        <v>1186220209</v>
      </c>
      <c r="C166" s="13">
        <v>42294702</v>
      </c>
      <c r="D166" s="14" t="s">
        <v>292</v>
      </c>
      <c r="E166" s="15" t="s">
        <v>293</v>
      </c>
      <c r="F166" s="13" t="s">
        <v>12</v>
      </c>
      <c r="G166" s="6">
        <v>1</v>
      </c>
      <c r="H166" s="74">
        <v>0</v>
      </c>
      <c r="I166" s="7"/>
      <c r="J166" s="8"/>
      <c r="K166" s="8"/>
      <c r="L166" s="8"/>
      <c r="M166" s="8"/>
      <c r="N166" s="8"/>
      <c r="O166" s="8"/>
      <c r="P166" s="8"/>
      <c r="Q166" s="8"/>
      <c r="R166" s="8"/>
      <c r="S166" s="8"/>
      <c r="T166" s="83"/>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78">
        <v>4200000</v>
      </c>
      <c r="AZ166" s="78">
        <v>0</v>
      </c>
      <c r="BA166" s="78">
        <v>4200000</v>
      </c>
      <c r="BB166" s="78"/>
      <c r="BC166" s="78"/>
      <c r="BD166" s="78"/>
      <c r="BE166" s="78"/>
      <c r="BF166" s="78"/>
      <c r="BG166" s="78"/>
      <c r="BH166" s="78"/>
      <c r="BI166" s="78"/>
      <c r="BJ166" s="78"/>
      <c r="BK166" s="78"/>
      <c r="BL166" s="78"/>
      <c r="BM166" s="7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3"/>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150">
        <f t="shared" si="22"/>
        <v>4200000</v>
      </c>
      <c r="EF166" s="151">
        <f t="shared" si="23"/>
        <v>4200000</v>
      </c>
      <c r="EG166" s="151">
        <f t="shared" si="24"/>
        <v>4200000</v>
      </c>
      <c r="EH166" s="151">
        <f t="shared" si="25"/>
        <v>4200000</v>
      </c>
      <c r="EI166" s="152">
        <v>0</v>
      </c>
      <c r="EJ166" s="153">
        <f t="shared" si="26"/>
        <v>0</v>
      </c>
      <c r="EK166" s="154">
        <f t="shared" si="27"/>
        <v>4200000</v>
      </c>
      <c r="EL166" s="154">
        <f t="shared" si="28"/>
        <v>4200000</v>
      </c>
      <c r="EM166" s="154">
        <f t="shared" si="29"/>
        <v>4200000</v>
      </c>
      <c r="EN166" s="154" t="str">
        <f t="shared" si="30"/>
        <v>MENOR VALOR</v>
      </c>
    </row>
    <row r="167" spans="1:144" s="5" customFormat="1" ht="140.25">
      <c r="A167" s="18">
        <v>2</v>
      </c>
      <c r="B167" s="17">
        <v>1186220230</v>
      </c>
      <c r="C167" s="13">
        <v>42294702</v>
      </c>
      <c r="D167" s="14" t="s">
        <v>294</v>
      </c>
      <c r="E167" s="15" t="s">
        <v>295</v>
      </c>
      <c r="F167" s="13" t="s">
        <v>12</v>
      </c>
      <c r="G167" s="6">
        <v>1</v>
      </c>
      <c r="H167" s="74">
        <v>0</v>
      </c>
      <c r="I167" s="7"/>
      <c r="J167" s="8"/>
      <c r="K167" s="8"/>
      <c r="L167" s="8"/>
      <c r="M167" s="8"/>
      <c r="N167" s="8"/>
      <c r="O167" s="8"/>
      <c r="P167" s="8"/>
      <c r="Q167" s="8"/>
      <c r="R167" s="8"/>
      <c r="S167" s="8"/>
      <c r="T167" s="83"/>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78">
        <v>4200000</v>
      </c>
      <c r="AZ167" s="78">
        <v>0</v>
      </c>
      <c r="BA167" s="78">
        <v>4200000</v>
      </c>
      <c r="BB167" s="78"/>
      <c r="BC167" s="78"/>
      <c r="BD167" s="78"/>
      <c r="BE167" s="78"/>
      <c r="BF167" s="78"/>
      <c r="BG167" s="78"/>
      <c r="BH167" s="78"/>
      <c r="BI167" s="78"/>
      <c r="BJ167" s="78"/>
      <c r="BK167" s="78"/>
      <c r="BL167" s="78"/>
      <c r="BM167" s="7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3"/>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150">
        <f t="shared" si="22"/>
        <v>4200000</v>
      </c>
      <c r="EF167" s="151">
        <f t="shared" si="23"/>
        <v>4200000</v>
      </c>
      <c r="EG167" s="151">
        <f t="shared" si="24"/>
        <v>4200000</v>
      </c>
      <c r="EH167" s="151">
        <f t="shared" si="25"/>
        <v>4200000</v>
      </c>
      <c r="EI167" s="152">
        <v>0</v>
      </c>
      <c r="EJ167" s="153">
        <f t="shared" si="26"/>
        <v>0</v>
      </c>
      <c r="EK167" s="154">
        <f t="shared" si="27"/>
        <v>4200000</v>
      </c>
      <c r="EL167" s="154">
        <f t="shared" si="28"/>
        <v>4200000</v>
      </c>
      <c r="EM167" s="154">
        <f t="shared" si="29"/>
        <v>4200000</v>
      </c>
      <c r="EN167" s="154" t="str">
        <f t="shared" si="30"/>
        <v>MENOR VALOR</v>
      </c>
    </row>
    <row r="168" spans="1:144" s="5" customFormat="1" ht="12.75">
      <c r="A168" s="28"/>
      <c r="B168" s="18"/>
      <c r="C168" s="18"/>
      <c r="D168" s="18"/>
      <c r="E168" s="18"/>
      <c r="F168" s="18"/>
      <c r="G168" s="6"/>
      <c r="H168" s="7"/>
      <c r="I168" s="7"/>
      <c r="J168" s="8"/>
      <c r="K168" s="8"/>
      <c r="L168" s="8"/>
      <c r="M168" s="8"/>
      <c r="N168" s="8"/>
      <c r="O168" s="8"/>
      <c r="P168" s="8"/>
      <c r="Q168" s="8"/>
      <c r="R168" s="8"/>
      <c r="S168" s="8"/>
      <c r="T168" s="83"/>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78"/>
      <c r="AZ168" s="78"/>
      <c r="BA168" s="78"/>
      <c r="BB168" s="78"/>
      <c r="BC168" s="78"/>
      <c r="BD168" s="78"/>
      <c r="BE168" s="78"/>
      <c r="BF168" s="78"/>
      <c r="BG168" s="78"/>
      <c r="BH168" s="78"/>
      <c r="BI168" s="78"/>
      <c r="BJ168" s="78"/>
      <c r="BK168" s="78"/>
      <c r="BL168" s="78"/>
      <c r="BM168" s="7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3"/>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150"/>
      <c r="EF168" s="151"/>
      <c r="EG168" s="151"/>
      <c r="EH168" s="151"/>
      <c r="EI168" s="152"/>
      <c r="EJ168" s="153"/>
      <c r="EK168" s="154"/>
      <c r="EL168" s="154"/>
      <c r="EM168" s="154"/>
      <c r="EN168" s="154"/>
    </row>
    <row r="169" spans="1:144" s="5" customFormat="1" ht="12.75">
      <c r="A169" s="28"/>
      <c r="B169" s="18"/>
      <c r="C169" s="18"/>
      <c r="D169" s="18"/>
      <c r="E169" s="18"/>
      <c r="F169" s="18"/>
      <c r="G169" s="6"/>
      <c r="H169" s="7"/>
      <c r="I169" s="7"/>
      <c r="J169" s="8"/>
      <c r="K169" s="8"/>
      <c r="L169" s="8"/>
      <c r="M169" s="8"/>
      <c r="N169" s="8"/>
      <c r="O169" s="8"/>
      <c r="P169" s="8"/>
      <c r="Q169" s="8"/>
      <c r="R169" s="8"/>
      <c r="S169" s="8"/>
      <c r="T169" s="83"/>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78"/>
      <c r="AZ169" s="78"/>
      <c r="BA169" s="78"/>
      <c r="BB169" s="78"/>
      <c r="BC169" s="78"/>
      <c r="BD169" s="78"/>
      <c r="BE169" s="78"/>
      <c r="BF169" s="78"/>
      <c r="BG169" s="78"/>
      <c r="BH169" s="78"/>
      <c r="BI169" s="78"/>
      <c r="BJ169" s="78"/>
      <c r="BK169" s="78"/>
      <c r="BL169" s="78"/>
      <c r="BM169" s="7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3"/>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150"/>
      <c r="EF169" s="151"/>
      <c r="EG169" s="151"/>
      <c r="EH169" s="151"/>
      <c r="EI169" s="152"/>
      <c r="EJ169" s="153"/>
      <c r="EK169" s="154"/>
      <c r="EL169" s="154"/>
      <c r="EM169" s="154"/>
      <c r="EN169" s="154"/>
    </row>
    <row r="170" spans="1:144" s="5" customFormat="1" ht="25.5">
      <c r="A170" s="9" t="s">
        <v>290</v>
      </c>
      <c r="B170" s="164" t="s">
        <v>299</v>
      </c>
      <c r="C170" s="162"/>
      <c r="D170" s="162"/>
      <c r="E170" s="163"/>
      <c r="F170" s="10" t="s">
        <v>300</v>
      </c>
      <c r="G170" s="6"/>
      <c r="H170" s="7"/>
      <c r="I170" s="7"/>
      <c r="J170" s="8"/>
      <c r="K170" s="8"/>
      <c r="L170" s="8"/>
      <c r="M170" s="8"/>
      <c r="N170" s="8"/>
      <c r="O170" s="8"/>
      <c r="P170" s="8"/>
      <c r="Q170" s="8"/>
      <c r="R170" s="8"/>
      <c r="S170" s="8"/>
      <c r="T170" s="83"/>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78"/>
      <c r="AZ170" s="78"/>
      <c r="BA170" s="78"/>
      <c r="BB170" s="78"/>
      <c r="BC170" s="78"/>
      <c r="BD170" s="78"/>
      <c r="BE170" s="78"/>
      <c r="BF170" s="78"/>
      <c r="BG170" s="78"/>
      <c r="BH170" s="78"/>
      <c r="BI170" s="78"/>
      <c r="BJ170" s="78"/>
      <c r="BK170" s="78"/>
      <c r="BL170" s="78"/>
      <c r="BM170" s="7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3"/>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150"/>
      <c r="EF170" s="151"/>
      <c r="EG170" s="151"/>
      <c r="EH170" s="151"/>
      <c r="EI170" s="152"/>
      <c r="EJ170" s="153"/>
      <c r="EK170" s="154"/>
      <c r="EL170" s="154"/>
      <c r="EM170" s="154"/>
      <c r="EN170" s="154"/>
    </row>
    <row r="171" spans="1:144" s="5" customFormat="1" ht="12.75">
      <c r="A171" s="11" t="s">
        <v>16</v>
      </c>
      <c r="B171" s="11" t="s">
        <v>7</v>
      </c>
      <c r="C171" s="11" t="s">
        <v>8</v>
      </c>
      <c r="D171" s="11" t="s">
        <v>9</v>
      </c>
      <c r="E171" s="11" t="s">
        <v>17</v>
      </c>
      <c r="F171" s="11" t="s">
        <v>11</v>
      </c>
      <c r="G171" s="6"/>
      <c r="H171" s="7"/>
      <c r="I171" s="7"/>
      <c r="J171" s="8"/>
      <c r="K171" s="8"/>
      <c r="L171" s="8"/>
      <c r="M171" s="8"/>
      <c r="N171" s="8"/>
      <c r="O171" s="8"/>
      <c r="P171" s="8"/>
      <c r="Q171" s="8"/>
      <c r="R171" s="8"/>
      <c r="S171" s="8"/>
      <c r="T171" s="83"/>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78"/>
      <c r="AZ171" s="78"/>
      <c r="BA171" s="78"/>
      <c r="BB171" s="78"/>
      <c r="BC171" s="78"/>
      <c r="BD171" s="78"/>
      <c r="BE171" s="78"/>
      <c r="BF171" s="78"/>
      <c r="BG171" s="78"/>
      <c r="BH171" s="78"/>
      <c r="BI171" s="78"/>
      <c r="BJ171" s="78"/>
      <c r="BK171" s="78"/>
      <c r="BL171" s="78"/>
      <c r="BM171" s="7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3"/>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150"/>
      <c r="EF171" s="151"/>
      <c r="EG171" s="151"/>
      <c r="EH171" s="151"/>
      <c r="EI171" s="152"/>
      <c r="EJ171" s="153"/>
      <c r="EK171" s="154"/>
      <c r="EL171" s="154"/>
      <c r="EM171" s="154"/>
      <c r="EN171" s="154"/>
    </row>
    <row r="172" spans="1:144" s="5" customFormat="1" ht="38.25">
      <c r="A172" s="12">
        <v>1</v>
      </c>
      <c r="B172" s="13">
        <v>1196491245</v>
      </c>
      <c r="C172" s="13" t="s">
        <v>301</v>
      </c>
      <c r="D172" s="14" t="s">
        <v>302</v>
      </c>
      <c r="E172" s="15" t="s">
        <v>302</v>
      </c>
      <c r="F172" s="13" t="s">
        <v>12</v>
      </c>
      <c r="G172" s="6">
        <v>1</v>
      </c>
      <c r="H172" s="74">
        <v>0</v>
      </c>
      <c r="I172" s="7"/>
      <c r="J172" s="8"/>
      <c r="K172" s="8"/>
      <c r="L172" s="8"/>
      <c r="M172" s="8"/>
      <c r="N172" s="8"/>
      <c r="O172" s="8"/>
      <c r="P172" s="8"/>
      <c r="Q172" s="8"/>
      <c r="R172" s="78"/>
      <c r="S172" s="78"/>
      <c r="T172" s="85"/>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78">
        <v>13993000</v>
      </c>
      <c r="AT172" s="78">
        <v>0</v>
      </c>
      <c r="AU172" s="78">
        <v>13993000</v>
      </c>
      <c r="AV172" s="8"/>
      <c r="AW172" s="8"/>
      <c r="AX172" s="8"/>
      <c r="AY172" s="78"/>
      <c r="AZ172" s="78"/>
      <c r="BA172" s="78"/>
      <c r="BB172" s="78"/>
      <c r="BC172" s="78"/>
      <c r="BD172" s="78"/>
      <c r="BE172" s="78"/>
      <c r="BF172" s="78"/>
      <c r="BG172" s="78"/>
      <c r="BH172" s="78"/>
      <c r="BI172" s="78"/>
      <c r="BJ172" s="78"/>
      <c r="BK172" s="78"/>
      <c r="BL172" s="78"/>
      <c r="BM172" s="78"/>
      <c r="BN172" s="78">
        <v>9791600</v>
      </c>
      <c r="BO172" s="78">
        <v>0</v>
      </c>
      <c r="BP172" s="78">
        <v>9791600</v>
      </c>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3"/>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150">
        <f t="shared" si="22"/>
        <v>9791600</v>
      </c>
      <c r="EF172" s="151">
        <f t="shared" si="23"/>
        <v>11892300</v>
      </c>
      <c r="EG172" s="151">
        <f t="shared" si="24"/>
        <v>11892300</v>
      </c>
      <c r="EH172" s="151">
        <f t="shared" si="25"/>
        <v>11705291.9143437</v>
      </c>
      <c r="EI172" s="152">
        <f t="shared" si="31"/>
        <v>2970838.430477161</v>
      </c>
      <c r="EJ172" s="153">
        <f t="shared" si="26"/>
        <v>0.24981193128975562</v>
      </c>
      <c r="EK172" s="154">
        <f t="shared" si="27"/>
        <v>9791600</v>
      </c>
      <c r="EL172" s="154">
        <f t="shared" si="28"/>
        <v>9791600</v>
      </c>
      <c r="EM172" s="154">
        <f t="shared" si="29"/>
        <v>9791600</v>
      </c>
      <c r="EN172" s="154" t="str">
        <f t="shared" si="30"/>
        <v>MENOR VALOR</v>
      </c>
    </row>
    <row r="173" spans="1:144" s="5" customFormat="1" ht="38.25">
      <c r="A173" s="12">
        <v>2</v>
      </c>
      <c r="B173" s="13">
        <v>1196491246</v>
      </c>
      <c r="C173" s="13" t="s">
        <v>301</v>
      </c>
      <c r="D173" s="14" t="s">
        <v>303</v>
      </c>
      <c r="E173" s="15" t="s">
        <v>303</v>
      </c>
      <c r="F173" s="13" t="s">
        <v>12</v>
      </c>
      <c r="G173" s="6">
        <v>1</v>
      </c>
      <c r="H173" s="74">
        <v>0</v>
      </c>
      <c r="I173" s="7"/>
      <c r="J173" s="8"/>
      <c r="K173" s="8"/>
      <c r="L173" s="8"/>
      <c r="M173" s="8"/>
      <c r="N173" s="8"/>
      <c r="O173" s="8"/>
      <c r="P173" s="8"/>
      <c r="Q173" s="8"/>
      <c r="R173" s="78"/>
      <c r="S173" s="78"/>
      <c r="T173" s="85"/>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78">
        <v>53597000</v>
      </c>
      <c r="AT173" s="78">
        <v>0</v>
      </c>
      <c r="AU173" s="78">
        <v>53597000</v>
      </c>
      <c r="AV173" s="8"/>
      <c r="AW173" s="8"/>
      <c r="AX173" s="8"/>
      <c r="AY173" s="78"/>
      <c r="AZ173" s="78"/>
      <c r="BA173" s="78"/>
      <c r="BB173" s="78"/>
      <c r="BC173" s="78"/>
      <c r="BD173" s="78"/>
      <c r="BE173" s="78"/>
      <c r="BF173" s="78"/>
      <c r="BG173" s="78"/>
      <c r="BH173" s="78"/>
      <c r="BI173" s="78"/>
      <c r="BJ173" s="78"/>
      <c r="BK173" s="78"/>
      <c r="BL173" s="78"/>
      <c r="BM173" s="78"/>
      <c r="BN173" s="78">
        <v>9791600</v>
      </c>
      <c r="BO173" s="78">
        <v>0</v>
      </c>
      <c r="BP173" s="78">
        <v>9791600</v>
      </c>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3"/>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150">
        <f t="shared" si="22"/>
        <v>9791600</v>
      </c>
      <c r="EF173" s="151">
        <f t="shared" si="23"/>
        <v>31694300</v>
      </c>
      <c r="EG173" s="151">
        <f t="shared" si="24"/>
        <v>31694300</v>
      </c>
      <c r="EH173" s="151">
        <f t="shared" si="25"/>
        <v>22908522.108595308</v>
      </c>
      <c r="EI173" s="152">
        <f t="shared" si="31"/>
        <v>30975095.392589189</v>
      </c>
      <c r="EJ173" s="153">
        <f t="shared" si="26"/>
        <v>0.97730807724383217</v>
      </c>
      <c r="EK173" s="154">
        <f t="shared" si="27"/>
        <v>9791600</v>
      </c>
      <c r="EL173" s="154">
        <f t="shared" si="28"/>
        <v>9791600</v>
      </c>
      <c r="EM173" s="154">
        <f t="shared" si="29"/>
        <v>9791600</v>
      </c>
      <c r="EN173" s="154" t="str">
        <f t="shared" si="30"/>
        <v>MENOR VALOR</v>
      </c>
    </row>
    <row r="174" spans="1:144" s="5" customFormat="1" ht="38.25">
      <c r="A174" s="12">
        <v>3</v>
      </c>
      <c r="B174" s="13">
        <v>1196491247</v>
      </c>
      <c r="C174" s="13" t="s">
        <v>301</v>
      </c>
      <c r="D174" s="14" t="s">
        <v>304</v>
      </c>
      <c r="E174" s="15" t="s">
        <v>304</v>
      </c>
      <c r="F174" s="13" t="s">
        <v>12</v>
      </c>
      <c r="G174" s="6">
        <v>1</v>
      </c>
      <c r="H174" s="74">
        <v>0</v>
      </c>
      <c r="I174" s="7"/>
      <c r="J174" s="8"/>
      <c r="K174" s="8"/>
      <c r="L174" s="8"/>
      <c r="M174" s="8"/>
      <c r="N174" s="8"/>
      <c r="O174" s="8"/>
      <c r="P174" s="8"/>
      <c r="Q174" s="8"/>
      <c r="R174" s="78"/>
      <c r="S174" s="78"/>
      <c r="T174" s="85"/>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78">
        <v>2244000</v>
      </c>
      <c r="AT174" s="78">
        <v>0</v>
      </c>
      <c r="AU174" s="78">
        <v>2244000</v>
      </c>
      <c r="AV174" s="8"/>
      <c r="AW174" s="8"/>
      <c r="AX174" s="8"/>
      <c r="AY174" s="78"/>
      <c r="AZ174" s="78"/>
      <c r="BA174" s="78"/>
      <c r="BB174" s="78"/>
      <c r="BC174" s="78"/>
      <c r="BD174" s="78"/>
      <c r="BE174" s="78"/>
      <c r="BF174" s="78"/>
      <c r="BG174" s="78"/>
      <c r="BH174" s="78"/>
      <c r="BI174" s="78"/>
      <c r="BJ174" s="78"/>
      <c r="BK174" s="78"/>
      <c r="BL174" s="78"/>
      <c r="BM174" s="78"/>
      <c r="BN174" s="78">
        <v>910000</v>
      </c>
      <c r="BO174" s="78">
        <v>0</v>
      </c>
      <c r="BP174" s="78">
        <v>910000</v>
      </c>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3"/>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150">
        <f t="shared" si="22"/>
        <v>910000</v>
      </c>
      <c r="EF174" s="151">
        <f t="shared" si="23"/>
        <v>1577000</v>
      </c>
      <c r="EG174" s="151">
        <f t="shared" si="24"/>
        <v>1577000</v>
      </c>
      <c r="EH174" s="151">
        <f t="shared" si="25"/>
        <v>1428999.6501049257</v>
      </c>
      <c r="EI174" s="152">
        <f t="shared" si="31"/>
        <v>943280.44610285445</v>
      </c>
      <c r="EJ174" s="153">
        <f t="shared" si="26"/>
        <v>0.59814866588640103</v>
      </c>
      <c r="EK174" s="154">
        <f t="shared" si="27"/>
        <v>910000</v>
      </c>
      <c r="EL174" s="154">
        <f t="shared" si="28"/>
        <v>910000</v>
      </c>
      <c r="EM174" s="154">
        <f t="shared" si="29"/>
        <v>910000</v>
      </c>
      <c r="EN174" s="154" t="str">
        <f t="shared" si="30"/>
        <v>MENOR VALOR</v>
      </c>
    </row>
    <row r="175" spans="1:144" s="5" customFormat="1" ht="38.25">
      <c r="A175" s="12">
        <v>4</v>
      </c>
      <c r="B175" s="13">
        <v>1196491248</v>
      </c>
      <c r="C175" s="13" t="s">
        <v>301</v>
      </c>
      <c r="D175" s="14" t="s">
        <v>305</v>
      </c>
      <c r="E175" s="15" t="s">
        <v>306</v>
      </c>
      <c r="F175" s="13" t="s">
        <v>12</v>
      </c>
      <c r="G175" s="6">
        <v>1</v>
      </c>
      <c r="H175" s="74">
        <v>0</v>
      </c>
      <c r="I175" s="7"/>
      <c r="J175" s="8"/>
      <c r="K175" s="8"/>
      <c r="L175" s="8"/>
      <c r="M175" s="8"/>
      <c r="N175" s="8"/>
      <c r="O175" s="8"/>
      <c r="P175" s="8"/>
      <c r="Q175" s="8"/>
      <c r="R175" s="78"/>
      <c r="S175" s="78"/>
      <c r="T175" s="85"/>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78">
        <v>2244000</v>
      </c>
      <c r="AT175" s="78">
        <v>0</v>
      </c>
      <c r="AU175" s="78">
        <v>2244000</v>
      </c>
      <c r="AV175" s="8"/>
      <c r="AW175" s="8"/>
      <c r="AX175" s="8"/>
      <c r="AY175" s="78"/>
      <c r="AZ175" s="78"/>
      <c r="BA175" s="78"/>
      <c r="BB175" s="78"/>
      <c r="BC175" s="78"/>
      <c r="BD175" s="78"/>
      <c r="BE175" s="78"/>
      <c r="BF175" s="78"/>
      <c r="BG175" s="78"/>
      <c r="BH175" s="78"/>
      <c r="BI175" s="78"/>
      <c r="BJ175" s="78"/>
      <c r="BK175" s="78"/>
      <c r="BL175" s="78"/>
      <c r="BM175" s="78"/>
      <c r="BN175" s="78">
        <v>910000</v>
      </c>
      <c r="BO175" s="78">
        <v>0</v>
      </c>
      <c r="BP175" s="78">
        <v>910000</v>
      </c>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3"/>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150">
        <f t="shared" si="22"/>
        <v>910000</v>
      </c>
      <c r="EF175" s="151">
        <f t="shared" si="23"/>
        <v>1577000</v>
      </c>
      <c r="EG175" s="151">
        <f t="shared" si="24"/>
        <v>1577000</v>
      </c>
      <c r="EH175" s="151">
        <f t="shared" si="25"/>
        <v>1428999.6501049257</v>
      </c>
      <c r="EI175" s="152">
        <f t="shared" si="31"/>
        <v>943280.44610285445</v>
      </c>
      <c r="EJ175" s="153">
        <f t="shared" si="26"/>
        <v>0.59814866588640103</v>
      </c>
      <c r="EK175" s="154">
        <f t="shared" si="27"/>
        <v>910000</v>
      </c>
      <c r="EL175" s="154">
        <f t="shared" si="28"/>
        <v>910000</v>
      </c>
      <c r="EM175" s="154">
        <f t="shared" si="29"/>
        <v>910000</v>
      </c>
      <c r="EN175" s="154" t="str">
        <f t="shared" si="30"/>
        <v>MENOR VALOR</v>
      </c>
    </row>
    <row r="176" spans="1:144" s="5" customFormat="1" ht="38.25">
      <c r="A176" s="12">
        <v>5</v>
      </c>
      <c r="B176" s="13">
        <v>1196491249</v>
      </c>
      <c r="C176" s="13" t="s">
        <v>301</v>
      </c>
      <c r="D176" s="14" t="s">
        <v>307</v>
      </c>
      <c r="E176" s="15" t="s">
        <v>307</v>
      </c>
      <c r="F176" s="13" t="s">
        <v>12</v>
      </c>
      <c r="G176" s="6">
        <v>1</v>
      </c>
      <c r="H176" s="74">
        <v>0</v>
      </c>
      <c r="I176" s="7"/>
      <c r="J176" s="8"/>
      <c r="K176" s="8"/>
      <c r="L176" s="8"/>
      <c r="M176" s="8"/>
      <c r="N176" s="8"/>
      <c r="O176" s="8"/>
      <c r="P176" s="8"/>
      <c r="Q176" s="8"/>
      <c r="R176" s="78"/>
      <c r="S176" s="78"/>
      <c r="T176" s="85"/>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78">
        <v>3073000</v>
      </c>
      <c r="AT176" s="78">
        <v>0</v>
      </c>
      <c r="AU176" s="78">
        <v>3073000</v>
      </c>
      <c r="AV176" s="8"/>
      <c r="AW176" s="8"/>
      <c r="AX176" s="8"/>
      <c r="AY176" s="78"/>
      <c r="AZ176" s="78"/>
      <c r="BA176" s="78"/>
      <c r="BB176" s="78"/>
      <c r="BC176" s="78"/>
      <c r="BD176" s="78"/>
      <c r="BE176" s="78"/>
      <c r="BF176" s="78"/>
      <c r="BG176" s="78"/>
      <c r="BH176" s="78"/>
      <c r="BI176" s="78"/>
      <c r="BJ176" s="78"/>
      <c r="BK176" s="78"/>
      <c r="BL176" s="78"/>
      <c r="BM176" s="78"/>
      <c r="BN176" s="78">
        <v>837200</v>
      </c>
      <c r="BO176" s="78">
        <v>0</v>
      </c>
      <c r="BP176" s="78">
        <v>837200</v>
      </c>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3"/>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150">
        <f t="shared" si="22"/>
        <v>837200</v>
      </c>
      <c r="EF176" s="151">
        <f t="shared" si="23"/>
        <v>1955100</v>
      </c>
      <c r="EG176" s="151">
        <f t="shared" si="24"/>
        <v>1955100</v>
      </c>
      <c r="EH176" s="151">
        <f t="shared" si="25"/>
        <v>1603968.7029365629</v>
      </c>
      <c r="EI176" s="152">
        <f t="shared" si="31"/>
        <v>1580949.341376883</v>
      </c>
      <c r="EJ176" s="153">
        <f t="shared" si="26"/>
        <v>0.80862837776936369</v>
      </c>
      <c r="EK176" s="154">
        <f t="shared" si="27"/>
        <v>837200</v>
      </c>
      <c r="EL176" s="154">
        <f t="shared" si="28"/>
        <v>837200</v>
      </c>
      <c r="EM176" s="154">
        <f t="shared" si="29"/>
        <v>837200</v>
      </c>
      <c r="EN176" s="154" t="str">
        <f t="shared" si="30"/>
        <v>MENOR VALOR</v>
      </c>
    </row>
    <row r="177" spans="1:144" s="5" customFormat="1" ht="38.25">
      <c r="A177" s="12">
        <v>6</v>
      </c>
      <c r="B177" s="13">
        <v>1196491250</v>
      </c>
      <c r="C177" s="13" t="s">
        <v>301</v>
      </c>
      <c r="D177" s="14" t="s">
        <v>308</v>
      </c>
      <c r="E177" s="15" t="s">
        <v>309</v>
      </c>
      <c r="F177" s="13" t="s">
        <v>12</v>
      </c>
      <c r="G177" s="6">
        <v>1</v>
      </c>
      <c r="H177" s="74">
        <v>0</v>
      </c>
      <c r="I177" s="7"/>
      <c r="J177" s="8"/>
      <c r="K177" s="8"/>
      <c r="L177" s="8"/>
      <c r="M177" s="8"/>
      <c r="N177" s="8"/>
      <c r="O177" s="8"/>
      <c r="P177" s="8"/>
      <c r="Q177" s="8"/>
      <c r="R177" s="78"/>
      <c r="S177" s="78"/>
      <c r="T177" s="85"/>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78">
        <v>3073000</v>
      </c>
      <c r="AT177" s="78">
        <v>0</v>
      </c>
      <c r="AU177" s="78">
        <v>3073000</v>
      </c>
      <c r="AV177" s="8"/>
      <c r="AW177" s="8"/>
      <c r="AX177" s="8"/>
      <c r="AY177" s="78"/>
      <c r="AZ177" s="78"/>
      <c r="BA177" s="78"/>
      <c r="BB177" s="78"/>
      <c r="BC177" s="78"/>
      <c r="BD177" s="78"/>
      <c r="BE177" s="78"/>
      <c r="BF177" s="78"/>
      <c r="BG177" s="78"/>
      <c r="BH177" s="78"/>
      <c r="BI177" s="78"/>
      <c r="BJ177" s="78"/>
      <c r="BK177" s="78"/>
      <c r="BL177" s="78"/>
      <c r="BM177" s="78"/>
      <c r="BN177" s="78">
        <v>837200</v>
      </c>
      <c r="BO177" s="78">
        <v>0</v>
      </c>
      <c r="BP177" s="78">
        <v>837200</v>
      </c>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3"/>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150">
        <f t="shared" si="22"/>
        <v>837200</v>
      </c>
      <c r="EF177" s="151">
        <f t="shared" si="23"/>
        <v>1955100</v>
      </c>
      <c r="EG177" s="151">
        <f t="shared" si="24"/>
        <v>1955100</v>
      </c>
      <c r="EH177" s="151">
        <f t="shared" si="25"/>
        <v>1603968.7029365629</v>
      </c>
      <c r="EI177" s="152">
        <f t="shared" si="31"/>
        <v>1580949.341376883</v>
      </c>
      <c r="EJ177" s="153">
        <f t="shared" si="26"/>
        <v>0.80862837776936369</v>
      </c>
      <c r="EK177" s="154">
        <f t="shared" si="27"/>
        <v>837200</v>
      </c>
      <c r="EL177" s="154">
        <f t="shared" si="28"/>
        <v>837200</v>
      </c>
      <c r="EM177" s="154">
        <f t="shared" si="29"/>
        <v>837200</v>
      </c>
      <c r="EN177" s="154" t="str">
        <f t="shared" si="30"/>
        <v>MENOR VALOR</v>
      </c>
    </row>
    <row r="178" spans="1:144" s="5" customFormat="1" ht="38.25">
      <c r="A178" s="12">
        <v>7</v>
      </c>
      <c r="B178" s="13">
        <v>1196491251</v>
      </c>
      <c r="C178" s="13" t="s">
        <v>301</v>
      </c>
      <c r="D178" s="14" t="s">
        <v>310</v>
      </c>
      <c r="E178" s="15" t="s">
        <v>310</v>
      </c>
      <c r="F178" s="13" t="s">
        <v>12</v>
      </c>
      <c r="G178" s="6">
        <v>1</v>
      </c>
      <c r="H178" s="74">
        <v>0</v>
      </c>
      <c r="I178" s="7"/>
      <c r="J178" s="8"/>
      <c r="K178" s="8"/>
      <c r="L178" s="8"/>
      <c r="M178" s="8"/>
      <c r="N178" s="8"/>
      <c r="O178" s="8"/>
      <c r="P178" s="8"/>
      <c r="Q178" s="8"/>
      <c r="R178" s="78"/>
      <c r="S178" s="78"/>
      <c r="T178" s="85"/>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78">
        <v>3073000</v>
      </c>
      <c r="AT178" s="78">
        <v>0</v>
      </c>
      <c r="AU178" s="78">
        <v>3073000</v>
      </c>
      <c r="AV178" s="8"/>
      <c r="AW178" s="8"/>
      <c r="AX178" s="8"/>
      <c r="AY178" s="78"/>
      <c r="AZ178" s="78"/>
      <c r="BA178" s="78"/>
      <c r="BB178" s="78"/>
      <c r="BC178" s="78"/>
      <c r="BD178" s="78"/>
      <c r="BE178" s="78"/>
      <c r="BF178" s="78"/>
      <c r="BG178" s="78"/>
      <c r="BH178" s="78"/>
      <c r="BI178" s="78"/>
      <c r="BJ178" s="78"/>
      <c r="BK178" s="78"/>
      <c r="BL178" s="78"/>
      <c r="BM178" s="78"/>
      <c r="BN178" s="78">
        <v>837200</v>
      </c>
      <c r="BO178" s="78">
        <v>0</v>
      </c>
      <c r="BP178" s="78">
        <v>837200</v>
      </c>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3"/>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150">
        <f t="shared" si="22"/>
        <v>837200</v>
      </c>
      <c r="EF178" s="151">
        <f t="shared" si="23"/>
        <v>1955100</v>
      </c>
      <c r="EG178" s="151">
        <f t="shared" si="24"/>
        <v>1955100</v>
      </c>
      <c r="EH178" s="151">
        <f t="shared" si="25"/>
        <v>1603968.7029365629</v>
      </c>
      <c r="EI178" s="152">
        <f t="shared" si="31"/>
        <v>1580949.341376883</v>
      </c>
      <c r="EJ178" s="153">
        <f t="shared" si="26"/>
        <v>0.80862837776936369</v>
      </c>
      <c r="EK178" s="154">
        <f t="shared" si="27"/>
        <v>837200</v>
      </c>
      <c r="EL178" s="154">
        <f t="shared" si="28"/>
        <v>837200</v>
      </c>
      <c r="EM178" s="154">
        <f t="shared" si="29"/>
        <v>837200</v>
      </c>
      <c r="EN178" s="154" t="str">
        <f t="shared" si="30"/>
        <v>MENOR VALOR</v>
      </c>
    </row>
    <row r="179" spans="1:144" s="5" customFormat="1" ht="38.25">
      <c r="A179" s="12">
        <v>8</v>
      </c>
      <c r="B179" s="13">
        <v>1196491252</v>
      </c>
      <c r="C179" s="13" t="s">
        <v>301</v>
      </c>
      <c r="D179" s="14" t="s">
        <v>311</v>
      </c>
      <c r="E179" s="15" t="s">
        <v>312</v>
      </c>
      <c r="F179" s="13" t="s">
        <v>12</v>
      </c>
      <c r="G179" s="6">
        <v>1</v>
      </c>
      <c r="H179" s="74">
        <v>0</v>
      </c>
      <c r="I179" s="7"/>
      <c r="J179" s="8"/>
      <c r="K179" s="8"/>
      <c r="L179" s="8"/>
      <c r="M179" s="8"/>
      <c r="N179" s="8"/>
      <c r="O179" s="8"/>
      <c r="P179" s="8"/>
      <c r="Q179" s="8"/>
      <c r="R179" s="78"/>
      <c r="S179" s="78"/>
      <c r="T179" s="85"/>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78">
        <v>3073000</v>
      </c>
      <c r="AT179" s="78">
        <v>0</v>
      </c>
      <c r="AU179" s="78">
        <v>3073000</v>
      </c>
      <c r="AV179" s="8"/>
      <c r="AW179" s="8"/>
      <c r="AX179" s="8"/>
      <c r="AY179" s="78"/>
      <c r="AZ179" s="78"/>
      <c r="BA179" s="78"/>
      <c r="BB179" s="78"/>
      <c r="BC179" s="78"/>
      <c r="BD179" s="78"/>
      <c r="BE179" s="78"/>
      <c r="BF179" s="78"/>
      <c r="BG179" s="78"/>
      <c r="BH179" s="78"/>
      <c r="BI179" s="78"/>
      <c r="BJ179" s="78"/>
      <c r="BK179" s="78"/>
      <c r="BL179" s="78"/>
      <c r="BM179" s="78"/>
      <c r="BN179" s="78">
        <v>837200</v>
      </c>
      <c r="BO179" s="78">
        <v>0</v>
      </c>
      <c r="BP179" s="78">
        <v>837200</v>
      </c>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3"/>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150">
        <f t="shared" si="22"/>
        <v>837200</v>
      </c>
      <c r="EF179" s="151">
        <f t="shared" si="23"/>
        <v>1955100</v>
      </c>
      <c r="EG179" s="151">
        <f t="shared" si="24"/>
        <v>1955100</v>
      </c>
      <c r="EH179" s="151">
        <f t="shared" si="25"/>
        <v>1603968.7029365629</v>
      </c>
      <c r="EI179" s="152">
        <f t="shared" si="31"/>
        <v>1580949.341376883</v>
      </c>
      <c r="EJ179" s="153">
        <f t="shared" si="26"/>
        <v>0.80862837776936369</v>
      </c>
      <c r="EK179" s="154">
        <f t="shared" si="27"/>
        <v>837200</v>
      </c>
      <c r="EL179" s="154">
        <f t="shared" si="28"/>
        <v>837200</v>
      </c>
      <c r="EM179" s="154">
        <f t="shared" si="29"/>
        <v>837200</v>
      </c>
      <c r="EN179" s="154" t="str">
        <f t="shared" si="30"/>
        <v>MENOR VALOR</v>
      </c>
    </row>
    <row r="180" spans="1:144" s="5" customFormat="1" ht="38.25">
      <c r="A180" s="12">
        <v>9</v>
      </c>
      <c r="B180" s="13">
        <v>1196491254</v>
      </c>
      <c r="C180" s="13" t="s">
        <v>301</v>
      </c>
      <c r="D180" s="14" t="s">
        <v>313</v>
      </c>
      <c r="E180" s="15" t="s">
        <v>313</v>
      </c>
      <c r="F180" s="13" t="s">
        <v>12</v>
      </c>
      <c r="G180" s="6">
        <v>1</v>
      </c>
      <c r="H180" s="74">
        <v>0</v>
      </c>
      <c r="I180" s="7"/>
      <c r="J180" s="8"/>
      <c r="K180" s="8"/>
      <c r="L180" s="8"/>
      <c r="M180" s="8"/>
      <c r="N180" s="8"/>
      <c r="O180" s="8"/>
      <c r="P180" s="8"/>
      <c r="Q180" s="8"/>
      <c r="R180" s="78"/>
      <c r="S180" s="78"/>
      <c r="T180" s="85"/>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78">
        <v>5759000</v>
      </c>
      <c r="AT180" s="78">
        <v>0</v>
      </c>
      <c r="AU180" s="78">
        <v>5759000</v>
      </c>
      <c r="AV180" s="8"/>
      <c r="AW180" s="8"/>
      <c r="AX180" s="8"/>
      <c r="AY180" s="78"/>
      <c r="AZ180" s="78"/>
      <c r="BA180" s="78"/>
      <c r="BB180" s="78"/>
      <c r="BC180" s="78"/>
      <c r="BD180" s="78"/>
      <c r="BE180" s="78"/>
      <c r="BF180" s="78"/>
      <c r="BG180" s="78"/>
      <c r="BH180" s="78"/>
      <c r="BI180" s="78"/>
      <c r="BJ180" s="78"/>
      <c r="BK180" s="78"/>
      <c r="BL180" s="78"/>
      <c r="BM180" s="78"/>
      <c r="BN180" s="78">
        <v>1795700</v>
      </c>
      <c r="BO180" s="78">
        <v>0</v>
      </c>
      <c r="BP180" s="78">
        <v>1795700</v>
      </c>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3"/>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150">
        <f t="shared" si="22"/>
        <v>1795700</v>
      </c>
      <c r="EF180" s="151">
        <f t="shared" si="23"/>
        <v>3777350</v>
      </c>
      <c r="EG180" s="151">
        <f t="shared" si="24"/>
        <v>3777350</v>
      </c>
      <c r="EH180" s="151">
        <f t="shared" si="25"/>
        <v>3215810.3644338232</v>
      </c>
      <c r="EI180" s="152">
        <f t="shared" si="31"/>
        <v>2802476.3058766439</v>
      </c>
      <c r="EJ180" s="153">
        <f t="shared" si="26"/>
        <v>0.74191597439385915</v>
      </c>
      <c r="EK180" s="154">
        <f t="shared" si="27"/>
        <v>1795700</v>
      </c>
      <c r="EL180" s="154">
        <f t="shared" si="28"/>
        <v>1795700</v>
      </c>
      <c r="EM180" s="154">
        <f t="shared" si="29"/>
        <v>1795700</v>
      </c>
      <c r="EN180" s="154" t="str">
        <f t="shared" si="30"/>
        <v>MENOR VALOR</v>
      </c>
    </row>
    <row r="181" spans="1:144" s="5" customFormat="1" ht="38.25">
      <c r="A181" s="12">
        <v>10</v>
      </c>
      <c r="B181" s="13">
        <v>1196491255</v>
      </c>
      <c r="C181" s="13" t="s">
        <v>301</v>
      </c>
      <c r="D181" s="14" t="s">
        <v>314</v>
      </c>
      <c r="E181" s="15" t="s">
        <v>315</v>
      </c>
      <c r="F181" s="13" t="s">
        <v>12</v>
      </c>
      <c r="G181" s="6">
        <v>1</v>
      </c>
      <c r="H181" s="74">
        <v>0</v>
      </c>
      <c r="I181" s="7"/>
      <c r="J181" s="8"/>
      <c r="K181" s="8"/>
      <c r="L181" s="8"/>
      <c r="M181" s="8"/>
      <c r="N181" s="8"/>
      <c r="O181" s="8"/>
      <c r="P181" s="8"/>
      <c r="Q181" s="8"/>
      <c r="R181" s="78"/>
      <c r="S181" s="78"/>
      <c r="T181" s="85"/>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78">
        <v>3073000</v>
      </c>
      <c r="AT181" s="78">
        <v>0</v>
      </c>
      <c r="AU181" s="78">
        <v>3073000</v>
      </c>
      <c r="AV181" s="8"/>
      <c r="AW181" s="8"/>
      <c r="AX181" s="8"/>
      <c r="AY181" s="78"/>
      <c r="AZ181" s="78"/>
      <c r="BA181" s="78"/>
      <c r="BB181" s="78"/>
      <c r="BC181" s="78"/>
      <c r="BD181" s="78"/>
      <c r="BE181" s="78"/>
      <c r="BF181" s="78"/>
      <c r="BG181" s="78"/>
      <c r="BH181" s="78"/>
      <c r="BI181" s="78"/>
      <c r="BJ181" s="78"/>
      <c r="BK181" s="78"/>
      <c r="BL181" s="78"/>
      <c r="BM181" s="78"/>
      <c r="BN181" s="78">
        <v>1674400</v>
      </c>
      <c r="BO181" s="78">
        <v>0</v>
      </c>
      <c r="BP181" s="78">
        <v>1674400</v>
      </c>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3"/>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150">
        <f t="shared" si="22"/>
        <v>1674400</v>
      </c>
      <c r="EF181" s="151">
        <f t="shared" si="23"/>
        <v>2373700</v>
      </c>
      <c r="EG181" s="151">
        <f t="shared" si="24"/>
        <v>2373700</v>
      </c>
      <c r="EH181" s="151">
        <f t="shared" si="25"/>
        <v>2268354.2933148695</v>
      </c>
      <c r="EI181" s="152">
        <f t="shared" si="31"/>
        <v>988959.54416750534</v>
      </c>
      <c r="EJ181" s="153">
        <f t="shared" si="26"/>
        <v>0.41663206983506984</v>
      </c>
      <c r="EK181" s="154">
        <f t="shared" si="27"/>
        <v>1674400</v>
      </c>
      <c r="EL181" s="154">
        <f t="shared" si="28"/>
        <v>1674400</v>
      </c>
      <c r="EM181" s="154">
        <f t="shared" si="29"/>
        <v>1674400</v>
      </c>
      <c r="EN181" s="154" t="str">
        <f t="shared" si="30"/>
        <v>MENOR VALOR</v>
      </c>
    </row>
    <row r="182" spans="1:144" s="5" customFormat="1" ht="38.25">
      <c r="A182" s="12">
        <v>11</v>
      </c>
      <c r="B182" s="13">
        <v>1196491256</v>
      </c>
      <c r="C182" s="13" t="s">
        <v>301</v>
      </c>
      <c r="D182" s="14" t="s">
        <v>316</v>
      </c>
      <c r="E182" s="15" t="s">
        <v>317</v>
      </c>
      <c r="F182" s="13" t="s">
        <v>12</v>
      </c>
      <c r="G182" s="6">
        <v>1</v>
      </c>
      <c r="H182" s="74">
        <v>0</v>
      </c>
      <c r="I182" s="7"/>
      <c r="J182" s="8"/>
      <c r="K182" s="8"/>
      <c r="L182" s="8"/>
      <c r="M182" s="8"/>
      <c r="N182" s="8"/>
      <c r="O182" s="8"/>
      <c r="P182" s="8"/>
      <c r="Q182" s="8"/>
      <c r="R182" s="78"/>
      <c r="S182" s="78"/>
      <c r="T182" s="85"/>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78">
        <v>3073000</v>
      </c>
      <c r="AT182" s="78">
        <v>0</v>
      </c>
      <c r="AU182" s="78">
        <v>3073000</v>
      </c>
      <c r="AV182" s="8"/>
      <c r="AW182" s="8"/>
      <c r="AX182" s="8"/>
      <c r="AY182" s="78"/>
      <c r="AZ182" s="78"/>
      <c r="BA182" s="78"/>
      <c r="BB182" s="78"/>
      <c r="BC182" s="78"/>
      <c r="BD182" s="78"/>
      <c r="BE182" s="78"/>
      <c r="BF182" s="78"/>
      <c r="BG182" s="78"/>
      <c r="BH182" s="78"/>
      <c r="BI182" s="78"/>
      <c r="BJ182" s="78"/>
      <c r="BK182" s="78"/>
      <c r="BL182" s="78"/>
      <c r="BM182" s="78"/>
      <c r="BN182" s="78">
        <v>1213300</v>
      </c>
      <c r="BO182" s="78">
        <v>0</v>
      </c>
      <c r="BP182" s="78">
        <v>1213300</v>
      </c>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3"/>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150">
        <f t="shared" si="22"/>
        <v>1213300</v>
      </c>
      <c r="EF182" s="151">
        <f t="shared" si="23"/>
        <v>2143150</v>
      </c>
      <c r="EG182" s="151">
        <f t="shared" si="24"/>
        <v>2143150</v>
      </c>
      <c r="EH182" s="151">
        <f t="shared" si="25"/>
        <v>1930924.8820189768</v>
      </c>
      <c r="EI182" s="152">
        <f t="shared" si="31"/>
        <v>1315006.4809726225</v>
      </c>
      <c r="EJ182" s="153">
        <f t="shared" si="26"/>
        <v>0.61358583438985725</v>
      </c>
      <c r="EK182" s="154">
        <f t="shared" si="27"/>
        <v>1213300</v>
      </c>
      <c r="EL182" s="154">
        <f t="shared" si="28"/>
        <v>1213300</v>
      </c>
      <c r="EM182" s="154">
        <f t="shared" si="29"/>
        <v>1213300</v>
      </c>
      <c r="EN182" s="154" t="str">
        <f t="shared" si="30"/>
        <v>MENOR VALOR</v>
      </c>
    </row>
    <row r="183" spans="1:144" s="5" customFormat="1" ht="38.25">
      <c r="A183" s="12">
        <v>12</v>
      </c>
      <c r="B183" s="13">
        <v>1196491257</v>
      </c>
      <c r="C183" s="13" t="s">
        <v>301</v>
      </c>
      <c r="D183" s="14" t="s">
        <v>318</v>
      </c>
      <c r="E183" s="15" t="s">
        <v>319</v>
      </c>
      <c r="F183" s="13" t="s">
        <v>12</v>
      </c>
      <c r="G183" s="6">
        <v>1</v>
      </c>
      <c r="H183" s="74">
        <v>0</v>
      </c>
      <c r="I183" s="7"/>
      <c r="J183" s="8"/>
      <c r="K183" s="8"/>
      <c r="L183" s="8"/>
      <c r="M183" s="8"/>
      <c r="N183" s="8"/>
      <c r="O183" s="8"/>
      <c r="P183" s="8"/>
      <c r="Q183" s="8"/>
      <c r="R183" s="78"/>
      <c r="S183" s="78"/>
      <c r="T183" s="85"/>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78">
        <v>3073000</v>
      </c>
      <c r="AT183" s="78">
        <v>0</v>
      </c>
      <c r="AU183" s="78">
        <v>3073000</v>
      </c>
      <c r="AV183" s="8"/>
      <c r="AW183" s="8"/>
      <c r="AX183" s="8"/>
      <c r="AY183" s="78"/>
      <c r="AZ183" s="78"/>
      <c r="BA183" s="78"/>
      <c r="BB183" s="78"/>
      <c r="BC183" s="78"/>
      <c r="BD183" s="78"/>
      <c r="BE183" s="78"/>
      <c r="BF183" s="78"/>
      <c r="BG183" s="78"/>
      <c r="BH183" s="78"/>
      <c r="BI183" s="78"/>
      <c r="BJ183" s="78"/>
      <c r="BK183" s="78"/>
      <c r="BL183" s="78"/>
      <c r="BM183" s="78"/>
      <c r="BN183" s="78">
        <v>1213300</v>
      </c>
      <c r="BO183" s="78">
        <v>0</v>
      </c>
      <c r="BP183" s="78">
        <v>1213300</v>
      </c>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3"/>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150">
        <f t="shared" si="22"/>
        <v>1213300</v>
      </c>
      <c r="EF183" s="151">
        <f t="shared" si="23"/>
        <v>2143150</v>
      </c>
      <c r="EG183" s="151">
        <f t="shared" si="24"/>
        <v>2143150</v>
      </c>
      <c r="EH183" s="151">
        <f t="shared" si="25"/>
        <v>1930924.8820189768</v>
      </c>
      <c r="EI183" s="152">
        <f t="shared" si="31"/>
        <v>1315006.4809726225</v>
      </c>
      <c r="EJ183" s="153">
        <f t="shared" si="26"/>
        <v>0.61358583438985725</v>
      </c>
      <c r="EK183" s="154">
        <f t="shared" si="27"/>
        <v>1213300</v>
      </c>
      <c r="EL183" s="154">
        <f t="shared" si="28"/>
        <v>1213300</v>
      </c>
      <c r="EM183" s="154">
        <f t="shared" si="29"/>
        <v>1213300</v>
      </c>
      <c r="EN183" s="154" t="str">
        <f t="shared" si="30"/>
        <v>MENOR VALOR</v>
      </c>
    </row>
    <row r="184" spans="1:144" s="5" customFormat="1" ht="51">
      <c r="A184" s="12">
        <v>13</v>
      </c>
      <c r="B184" s="13">
        <v>1196491258</v>
      </c>
      <c r="C184" s="13" t="s">
        <v>301</v>
      </c>
      <c r="D184" s="14" t="s">
        <v>320</v>
      </c>
      <c r="E184" s="15" t="s">
        <v>321</v>
      </c>
      <c r="F184" s="13" t="s">
        <v>12</v>
      </c>
      <c r="G184" s="6">
        <v>1</v>
      </c>
      <c r="H184" s="74">
        <v>0</v>
      </c>
      <c r="I184" s="7"/>
      <c r="J184" s="8"/>
      <c r="K184" s="8"/>
      <c r="L184" s="8"/>
      <c r="M184" s="8"/>
      <c r="N184" s="8"/>
      <c r="O184" s="8"/>
      <c r="P184" s="8"/>
      <c r="Q184" s="8"/>
      <c r="R184" s="78"/>
      <c r="S184" s="78"/>
      <c r="T184" s="85"/>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78">
        <v>3073000</v>
      </c>
      <c r="AT184" s="78">
        <v>0</v>
      </c>
      <c r="AU184" s="78">
        <v>3073000</v>
      </c>
      <c r="AV184" s="8"/>
      <c r="AW184" s="8"/>
      <c r="AX184" s="8"/>
      <c r="AY184" s="78"/>
      <c r="AZ184" s="78"/>
      <c r="BA184" s="78"/>
      <c r="BB184" s="78"/>
      <c r="BC184" s="78"/>
      <c r="BD184" s="78"/>
      <c r="BE184" s="78"/>
      <c r="BF184" s="78"/>
      <c r="BG184" s="78"/>
      <c r="BH184" s="78"/>
      <c r="BI184" s="78"/>
      <c r="BJ184" s="78"/>
      <c r="BK184" s="78"/>
      <c r="BL184" s="78"/>
      <c r="BM184" s="78"/>
      <c r="BN184" s="78">
        <v>1504500</v>
      </c>
      <c r="BO184" s="78">
        <v>0</v>
      </c>
      <c r="BP184" s="78">
        <v>1504500</v>
      </c>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3"/>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150">
        <f t="shared" si="22"/>
        <v>1504500</v>
      </c>
      <c r="EF184" s="151">
        <f t="shared" si="23"/>
        <v>2288750</v>
      </c>
      <c r="EG184" s="151">
        <f t="shared" si="24"/>
        <v>2288750</v>
      </c>
      <c r="EH184" s="151">
        <f t="shared" si="25"/>
        <v>2150192.6657860219</v>
      </c>
      <c r="EI184" s="152">
        <f t="shared" si="31"/>
        <v>1109096.9862910998</v>
      </c>
      <c r="EJ184" s="153">
        <f t="shared" si="26"/>
        <v>0.48458634026918618</v>
      </c>
      <c r="EK184" s="154">
        <f t="shared" si="27"/>
        <v>1504500</v>
      </c>
      <c r="EL184" s="154">
        <f t="shared" si="28"/>
        <v>1504500</v>
      </c>
      <c r="EM184" s="154">
        <f t="shared" si="29"/>
        <v>1504500</v>
      </c>
      <c r="EN184" s="154" t="str">
        <f t="shared" si="30"/>
        <v>MENOR VALOR</v>
      </c>
    </row>
    <row r="185" spans="1:144" s="5" customFormat="1" ht="38.25">
      <c r="A185" s="12">
        <v>14</v>
      </c>
      <c r="B185" s="13">
        <v>1196491259</v>
      </c>
      <c r="C185" s="13" t="s">
        <v>301</v>
      </c>
      <c r="D185" s="14" t="s">
        <v>322</v>
      </c>
      <c r="E185" s="15" t="s">
        <v>322</v>
      </c>
      <c r="F185" s="13" t="s">
        <v>12</v>
      </c>
      <c r="G185" s="6">
        <v>1</v>
      </c>
      <c r="H185" s="74">
        <v>0</v>
      </c>
      <c r="I185" s="7"/>
      <c r="J185" s="8"/>
      <c r="K185" s="8"/>
      <c r="L185" s="8"/>
      <c r="M185" s="8"/>
      <c r="N185" s="8"/>
      <c r="O185" s="8"/>
      <c r="P185" s="8"/>
      <c r="Q185" s="8"/>
      <c r="R185" s="78"/>
      <c r="S185" s="78"/>
      <c r="T185" s="85"/>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78">
        <v>3636000</v>
      </c>
      <c r="AT185" s="78">
        <v>0</v>
      </c>
      <c r="AU185" s="78">
        <v>3636000</v>
      </c>
      <c r="AV185" s="8"/>
      <c r="AW185" s="8"/>
      <c r="AX185" s="8"/>
      <c r="AY185" s="78"/>
      <c r="AZ185" s="78"/>
      <c r="BA185" s="78"/>
      <c r="BB185" s="78"/>
      <c r="BC185" s="78"/>
      <c r="BD185" s="78"/>
      <c r="BE185" s="78"/>
      <c r="BF185" s="78"/>
      <c r="BG185" s="78"/>
      <c r="BH185" s="78"/>
      <c r="BI185" s="78"/>
      <c r="BJ185" s="78"/>
      <c r="BK185" s="78"/>
      <c r="BL185" s="78"/>
      <c r="BM185" s="78"/>
      <c r="BN185" s="78">
        <v>1795700</v>
      </c>
      <c r="BO185" s="78">
        <v>0</v>
      </c>
      <c r="BP185" s="78">
        <v>1795700</v>
      </c>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3"/>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150">
        <f t="shared" si="22"/>
        <v>1795700</v>
      </c>
      <c r="EF185" s="151">
        <f t="shared" si="23"/>
        <v>2715850</v>
      </c>
      <c r="EG185" s="151">
        <f t="shared" si="24"/>
        <v>2715850</v>
      </c>
      <c r="EH185" s="151">
        <f t="shared" si="25"/>
        <v>2555223.1213731612</v>
      </c>
      <c r="EI185" s="152">
        <f t="shared" si="31"/>
        <v>1301288.6094176034</v>
      </c>
      <c r="EJ185" s="153">
        <f t="shared" si="26"/>
        <v>0.47914597986545771</v>
      </c>
      <c r="EK185" s="154">
        <f t="shared" si="27"/>
        <v>1795700</v>
      </c>
      <c r="EL185" s="154">
        <f t="shared" si="28"/>
        <v>1795700</v>
      </c>
      <c r="EM185" s="154">
        <f t="shared" si="29"/>
        <v>1795700</v>
      </c>
      <c r="EN185" s="154" t="str">
        <f t="shared" si="30"/>
        <v>MENOR VALOR</v>
      </c>
    </row>
    <row r="186" spans="1:144" s="5" customFormat="1" ht="38.25">
      <c r="A186" s="12">
        <v>15</v>
      </c>
      <c r="B186" s="13">
        <v>1196491260</v>
      </c>
      <c r="C186" s="13" t="s">
        <v>301</v>
      </c>
      <c r="D186" s="14" t="s">
        <v>323</v>
      </c>
      <c r="E186" s="15" t="s">
        <v>323</v>
      </c>
      <c r="F186" s="13" t="s">
        <v>12</v>
      </c>
      <c r="G186" s="6">
        <v>1</v>
      </c>
      <c r="H186" s="74">
        <v>0</v>
      </c>
      <c r="I186" s="7"/>
      <c r="J186" s="8"/>
      <c r="K186" s="8"/>
      <c r="L186" s="8"/>
      <c r="M186" s="8"/>
      <c r="N186" s="8"/>
      <c r="O186" s="8"/>
      <c r="P186" s="8"/>
      <c r="Q186" s="8"/>
      <c r="R186" s="78"/>
      <c r="S186" s="78"/>
      <c r="T186" s="85"/>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78">
        <v>3636000</v>
      </c>
      <c r="AT186" s="78">
        <v>0</v>
      </c>
      <c r="AU186" s="78">
        <v>3636000</v>
      </c>
      <c r="AV186" s="8"/>
      <c r="AW186" s="8"/>
      <c r="AX186" s="8"/>
      <c r="AY186" s="78"/>
      <c r="AZ186" s="78"/>
      <c r="BA186" s="78"/>
      <c r="BB186" s="78"/>
      <c r="BC186" s="78"/>
      <c r="BD186" s="78"/>
      <c r="BE186" s="78"/>
      <c r="BF186" s="78"/>
      <c r="BG186" s="78"/>
      <c r="BH186" s="78"/>
      <c r="BI186" s="78"/>
      <c r="BJ186" s="78"/>
      <c r="BK186" s="78"/>
      <c r="BL186" s="78"/>
      <c r="BM186" s="78"/>
      <c r="BN186" s="78">
        <v>1795700</v>
      </c>
      <c r="BO186" s="78">
        <v>0</v>
      </c>
      <c r="BP186" s="78">
        <v>1795700</v>
      </c>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3"/>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150">
        <f t="shared" si="22"/>
        <v>1795700</v>
      </c>
      <c r="EF186" s="151">
        <f t="shared" si="23"/>
        <v>2715850</v>
      </c>
      <c r="EG186" s="151">
        <f t="shared" si="24"/>
        <v>2715850</v>
      </c>
      <c r="EH186" s="151">
        <f t="shared" si="25"/>
        <v>2555223.1213731612</v>
      </c>
      <c r="EI186" s="152">
        <f t="shared" si="31"/>
        <v>1301288.6094176034</v>
      </c>
      <c r="EJ186" s="153">
        <f t="shared" si="26"/>
        <v>0.47914597986545771</v>
      </c>
      <c r="EK186" s="154">
        <f t="shared" si="27"/>
        <v>1795700</v>
      </c>
      <c r="EL186" s="154">
        <f t="shared" si="28"/>
        <v>1795700</v>
      </c>
      <c r="EM186" s="154">
        <f t="shared" si="29"/>
        <v>1795700</v>
      </c>
      <c r="EN186" s="154" t="str">
        <f t="shared" si="30"/>
        <v>MENOR VALOR</v>
      </c>
    </row>
    <row r="187" spans="1:144" s="5" customFormat="1" ht="38.25">
      <c r="A187" s="12">
        <v>16</v>
      </c>
      <c r="B187" s="13">
        <v>1196491261</v>
      </c>
      <c r="C187" s="13" t="s">
        <v>301</v>
      </c>
      <c r="D187" s="14" t="s">
        <v>324</v>
      </c>
      <c r="E187" s="15" t="s">
        <v>325</v>
      </c>
      <c r="F187" s="13" t="s">
        <v>12</v>
      </c>
      <c r="G187" s="6">
        <v>1</v>
      </c>
      <c r="H187" s="74">
        <v>0</v>
      </c>
      <c r="I187" s="7"/>
      <c r="J187" s="8"/>
      <c r="K187" s="8"/>
      <c r="L187" s="8"/>
      <c r="M187" s="8"/>
      <c r="N187" s="8"/>
      <c r="O187" s="8"/>
      <c r="P187" s="8"/>
      <c r="Q187" s="8"/>
      <c r="R187" s="78"/>
      <c r="S187" s="78"/>
      <c r="T187" s="85"/>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78">
        <v>3636000</v>
      </c>
      <c r="AT187" s="78">
        <v>0</v>
      </c>
      <c r="AU187" s="78">
        <v>3636000</v>
      </c>
      <c r="AV187" s="8"/>
      <c r="AW187" s="8"/>
      <c r="AX187" s="8"/>
      <c r="AY187" s="78"/>
      <c r="AZ187" s="78"/>
      <c r="BA187" s="78"/>
      <c r="BB187" s="78"/>
      <c r="BC187" s="78"/>
      <c r="BD187" s="78"/>
      <c r="BE187" s="78"/>
      <c r="BF187" s="78"/>
      <c r="BG187" s="78"/>
      <c r="BH187" s="78"/>
      <c r="BI187" s="78"/>
      <c r="BJ187" s="78"/>
      <c r="BK187" s="78"/>
      <c r="BL187" s="78"/>
      <c r="BM187" s="78"/>
      <c r="BN187" s="78">
        <v>1795700</v>
      </c>
      <c r="BO187" s="78">
        <v>0</v>
      </c>
      <c r="BP187" s="78">
        <v>1795700</v>
      </c>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3"/>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150">
        <f t="shared" si="22"/>
        <v>1795700</v>
      </c>
      <c r="EF187" s="151">
        <f t="shared" si="23"/>
        <v>2715850</v>
      </c>
      <c r="EG187" s="151">
        <f t="shared" si="24"/>
        <v>2715850</v>
      </c>
      <c r="EH187" s="151">
        <f t="shared" si="25"/>
        <v>2555223.1213731612</v>
      </c>
      <c r="EI187" s="152">
        <f t="shared" si="31"/>
        <v>1301288.6094176034</v>
      </c>
      <c r="EJ187" s="153">
        <f t="shared" si="26"/>
        <v>0.47914597986545771</v>
      </c>
      <c r="EK187" s="154">
        <f t="shared" si="27"/>
        <v>1795700</v>
      </c>
      <c r="EL187" s="154">
        <f t="shared" si="28"/>
        <v>1795700</v>
      </c>
      <c r="EM187" s="154">
        <f t="shared" si="29"/>
        <v>1795700</v>
      </c>
      <c r="EN187" s="154" t="str">
        <f t="shared" si="30"/>
        <v>MENOR VALOR</v>
      </c>
    </row>
    <row r="188" spans="1:144" s="5" customFormat="1" ht="38.25">
      <c r="A188" s="12">
        <v>17</v>
      </c>
      <c r="B188" s="13">
        <v>1196491262</v>
      </c>
      <c r="C188" s="13" t="s">
        <v>301</v>
      </c>
      <c r="D188" s="14" t="s">
        <v>326</v>
      </c>
      <c r="E188" s="15" t="s">
        <v>327</v>
      </c>
      <c r="F188" s="13" t="s">
        <v>12</v>
      </c>
      <c r="G188" s="6">
        <v>1</v>
      </c>
      <c r="H188" s="74">
        <v>0</v>
      </c>
      <c r="I188" s="7"/>
      <c r="J188" s="8"/>
      <c r="K188" s="8"/>
      <c r="L188" s="8"/>
      <c r="M188" s="8"/>
      <c r="N188" s="8"/>
      <c r="O188" s="8"/>
      <c r="P188" s="8"/>
      <c r="Q188" s="8"/>
      <c r="R188" s="78"/>
      <c r="S188" s="78"/>
      <c r="T188" s="85"/>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78">
        <v>3598000</v>
      </c>
      <c r="AT188" s="78">
        <v>0</v>
      </c>
      <c r="AU188" s="78">
        <v>3598000</v>
      </c>
      <c r="AV188" s="8"/>
      <c r="AW188" s="8"/>
      <c r="AX188" s="8"/>
      <c r="AY188" s="78"/>
      <c r="AZ188" s="78"/>
      <c r="BA188" s="78"/>
      <c r="BB188" s="78"/>
      <c r="BC188" s="78"/>
      <c r="BD188" s="78"/>
      <c r="BE188" s="78"/>
      <c r="BF188" s="78"/>
      <c r="BG188" s="78"/>
      <c r="BH188" s="78"/>
      <c r="BI188" s="78"/>
      <c r="BJ188" s="78"/>
      <c r="BK188" s="78"/>
      <c r="BL188" s="78"/>
      <c r="BM188" s="78"/>
      <c r="BN188" s="78">
        <v>1795700</v>
      </c>
      <c r="BO188" s="78">
        <v>0</v>
      </c>
      <c r="BP188" s="78">
        <v>1795700</v>
      </c>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3"/>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150">
        <f t="shared" si="22"/>
        <v>1795700</v>
      </c>
      <c r="EF188" s="151">
        <f t="shared" si="23"/>
        <v>2696850</v>
      </c>
      <c r="EG188" s="151">
        <f t="shared" si="24"/>
        <v>2696850</v>
      </c>
      <c r="EH188" s="151">
        <f t="shared" si="25"/>
        <v>2541835.6752551883</v>
      </c>
      <c r="EI188" s="152">
        <f t="shared" si="31"/>
        <v>1274418.5517325145</v>
      </c>
      <c r="EJ188" s="153">
        <f t="shared" si="26"/>
        <v>0.47255818889909135</v>
      </c>
      <c r="EK188" s="154">
        <f t="shared" si="27"/>
        <v>1795700</v>
      </c>
      <c r="EL188" s="154">
        <f t="shared" si="28"/>
        <v>1795700</v>
      </c>
      <c r="EM188" s="154">
        <f t="shared" si="29"/>
        <v>1795700</v>
      </c>
      <c r="EN188" s="154" t="str">
        <f t="shared" si="30"/>
        <v>MENOR VALOR</v>
      </c>
    </row>
    <row r="189" spans="1:144" s="5" customFormat="1" ht="38.25">
      <c r="A189" s="12">
        <v>18</v>
      </c>
      <c r="B189" s="13">
        <v>1196491263</v>
      </c>
      <c r="C189" s="13" t="s">
        <v>301</v>
      </c>
      <c r="D189" s="14" t="s">
        <v>328</v>
      </c>
      <c r="E189" s="15" t="s">
        <v>329</v>
      </c>
      <c r="F189" s="13" t="s">
        <v>12</v>
      </c>
      <c r="G189" s="6">
        <v>1</v>
      </c>
      <c r="H189" s="74">
        <v>0</v>
      </c>
      <c r="I189" s="7"/>
      <c r="J189" s="8"/>
      <c r="K189" s="8"/>
      <c r="L189" s="8"/>
      <c r="M189" s="8"/>
      <c r="N189" s="8"/>
      <c r="O189" s="8"/>
      <c r="P189" s="8"/>
      <c r="Q189" s="8"/>
      <c r="R189" s="78"/>
      <c r="S189" s="78"/>
      <c r="T189" s="85"/>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78">
        <v>3598000</v>
      </c>
      <c r="AT189" s="78">
        <v>0</v>
      </c>
      <c r="AU189" s="78">
        <v>3598000</v>
      </c>
      <c r="AV189" s="8"/>
      <c r="AW189" s="8"/>
      <c r="AX189" s="8"/>
      <c r="AY189" s="78"/>
      <c r="AZ189" s="78"/>
      <c r="BA189" s="78"/>
      <c r="BB189" s="78"/>
      <c r="BC189" s="78"/>
      <c r="BD189" s="78"/>
      <c r="BE189" s="78"/>
      <c r="BF189" s="78"/>
      <c r="BG189" s="78"/>
      <c r="BH189" s="78"/>
      <c r="BI189" s="78"/>
      <c r="BJ189" s="78"/>
      <c r="BK189" s="78"/>
      <c r="BL189" s="78"/>
      <c r="BM189" s="78"/>
      <c r="BN189" s="78">
        <v>1795700</v>
      </c>
      <c r="BO189" s="78">
        <v>0</v>
      </c>
      <c r="BP189" s="78">
        <v>1795700</v>
      </c>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3"/>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150">
        <f t="shared" si="22"/>
        <v>1795700</v>
      </c>
      <c r="EF189" s="151">
        <f t="shared" si="23"/>
        <v>2696850</v>
      </c>
      <c r="EG189" s="151">
        <f t="shared" si="24"/>
        <v>2696850</v>
      </c>
      <c r="EH189" s="151">
        <f t="shared" si="25"/>
        <v>2541835.6752551883</v>
      </c>
      <c r="EI189" s="152">
        <f t="shared" si="31"/>
        <v>1274418.5517325145</v>
      </c>
      <c r="EJ189" s="153">
        <f t="shared" si="26"/>
        <v>0.47255818889909135</v>
      </c>
      <c r="EK189" s="154">
        <f t="shared" si="27"/>
        <v>1795700</v>
      </c>
      <c r="EL189" s="154">
        <f t="shared" si="28"/>
        <v>1795700</v>
      </c>
      <c r="EM189" s="154">
        <f t="shared" si="29"/>
        <v>1795700</v>
      </c>
      <c r="EN189" s="154" t="str">
        <f t="shared" si="30"/>
        <v>MENOR VALOR</v>
      </c>
    </row>
    <row r="190" spans="1:144" s="5" customFormat="1" ht="15" customHeight="1">
      <c r="A190" s="12">
        <v>19</v>
      </c>
      <c r="B190" s="13">
        <v>1196491264</v>
      </c>
      <c r="C190" s="13" t="s">
        <v>301</v>
      </c>
      <c r="D190" s="14" t="s">
        <v>330</v>
      </c>
      <c r="E190" s="15" t="s">
        <v>330</v>
      </c>
      <c r="F190" s="13" t="s">
        <v>12</v>
      </c>
      <c r="G190" s="6">
        <v>1</v>
      </c>
      <c r="H190" s="74">
        <v>0</v>
      </c>
      <c r="I190" s="7"/>
      <c r="J190" s="8"/>
      <c r="K190" s="8"/>
      <c r="L190" s="8"/>
      <c r="M190" s="8"/>
      <c r="N190" s="8"/>
      <c r="O190" s="8"/>
      <c r="P190" s="8"/>
      <c r="Q190" s="8"/>
      <c r="R190" s="78"/>
      <c r="S190" s="78"/>
      <c r="T190" s="85"/>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78">
        <v>3598000</v>
      </c>
      <c r="AT190" s="78">
        <v>0</v>
      </c>
      <c r="AU190" s="78">
        <v>3598000</v>
      </c>
      <c r="AV190" s="8"/>
      <c r="AW190" s="8"/>
      <c r="AX190" s="8"/>
      <c r="AY190" s="78"/>
      <c r="AZ190" s="78"/>
      <c r="BA190" s="78"/>
      <c r="BB190" s="78"/>
      <c r="BC190" s="78"/>
      <c r="BD190" s="78"/>
      <c r="BE190" s="78"/>
      <c r="BF190" s="78"/>
      <c r="BG190" s="78"/>
      <c r="BH190" s="78"/>
      <c r="BI190" s="78"/>
      <c r="BJ190" s="78"/>
      <c r="BK190" s="78"/>
      <c r="BL190" s="78"/>
      <c r="BM190" s="78"/>
      <c r="BN190" s="78">
        <v>1795700</v>
      </c>
      <c r="BO190" s="78">
        <v>0</v>
      </c>
      <c r="BP190" s="78">
        <v>1795700</v>
      </c>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3"/>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150">
        <f t="shared" si="22"/>
        <v>1795700</v>
      </c>
      <c r="EF190" s="151">
        <f t="shared" si="23"/>
        <v>2696850</v>
      </c>
      <c r="EG190" s="151">
        <f t="shared" si="24"/>
        <v>2696850</v>
      </c>
      <c r="EH190" s="151">
        <f t="shared" si="25"/>
        <v>2541835.6752551883</v>
      </c>
      <c r="EI190" s="152">
        <f t="shared" si="31"/>
        <v>1274418.5517325145</v>
      </c>
      <c r="EJ190" s="153">
        <f t="shared" si="26"/>
        <v>0.47255818889909135</v>
      </c>
      <c r="EK190" s="154">
        <f t="shared" si="27"/>
        <v>1795700</v>
      </c>
      <c r="EL190" s="154">
        <f t="shared" si="28"/>
        <v>1795700</v>
      </c>
      <c r="EM190" s="154">
        <f t="shared" si="29"/>
        <v>1795700</v>
      </c>
      <c r="EN190" s="154" t="str">
        <f t="shared" si="30"/>
        <v>MENOR VALOR</v>
      </c>
    </row>
    <row r="191" spans="1:144" s="5" customFormat="1" ht="38.25">
      <c r="A191" s="12">
        <v>20</v>
      </c>
      <c r="B191" s="13">
        <v>1196491265</v>
      </c>
      <c r="C191" s="13" t="s">
        <v>301</v>
      </c>
      <c r="D191" s="14" t="s">
        <v>331</v>
      </c>
      <c r="E191" s="15" t="s">
        <v>331</v>
      </c>
      <c r="F191" s="13" t="s">
        <v>12</v>
      </c>
      <c r="G191" s="6">
        <v>1</v>
      </c>
      <c r="H191" s="74">
        <v>0</v>
      </c>
      <c r="I191" s="7"/>
      <c r="J191" s="8"/>
      <c r="K191" s="8"/>
      <c r="L191" s="8"/>
      <c r="M191" s="8"/>
      <c r="N191" s="8"/>
      <c r="O191" s="8"/>
      <c r="P191" s="8"/>
      <c r="Q191" s="8"/>
      <c r="R191" s="78"/>
      <c r="S191" s="78"/>
      <c r="T191" s="85"/>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78">
        <v>7100000</v>
      </c>
      <c r="AT191" s="78">
        <v>0</v>
      </c>
      <c r="AU191" s="78">
        <v>7100000</v>
      </c>
      <c r="AV191" s="8"/>
      <c r="AW191" s="8"/>
      <c r="AX191" s="8"/>
      <c r="AY191" s="78"/>
      <c r="AZ191" s="78"/>
      <c r="BA191" s="78"/>
      <c r="BB191" s="78"/>
      <c r="BC191" s="78"/>
      <c r="BD191" s="78"/>
      <c r="BE191" s="78"/>
      <c r="BF191" s="78"/>
      <c r="BG191" s="78"/>
      <c r="BH191" s="78"/>
      <c r="BI191" s="78"/>
      <c r="BJ191" s="78"/>
      <c r="BK191" s="78"/>
      <c r="BL191" s="78"/>
      <c r="BM191" s="78"/>
      <c r="BN191" s="78">
        <v>1795700</v>
      </c>
      <c r="BO191" s="78">
        <v>0</v>
      </c>
      <c r="BP191" s="78">
        <v>1795700</v>
      </c>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3"/>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150">
        <f t="shared" si="22"/>
        <v>1795700</v>
      </c>
      <c r="EF191" s="151">
        <f t="shared" si="23"/>
        <v>4447850</v>
      </c>
      <c r="EG191" s="151">
        <f t="shared" si="24"/>
        <v>4447850</v>
      </c>
      <c r="EH191" s="151">
        <f t="shared" si="25"/>
        <v>3570639.9986557029</v>
      </c>
      <c r="EI191" s="152">
        <f t="shared" si="31"/>
        <v>3750706.4994478039</v>
      </c>
      <c r="EJ191" s="153">
        <f t="shared" si="26"/>
        <v>0.84326281224587252</v>
      </c>
      <c r="EK191" s="154">
        <f t="shared" si="27"/>
        <v>1795700</v>
      </c>
      <c r="EL191" s="154">
        <f t="shared" si="28"/>
        <v>1795700</v>
      </c>
      <c r="EM191" s="154">
        <f t="shared" si="29"/>
        <v>1795700</v>
      </c>
      <c r="EN191" s="154" t="str">
        <f t="shared" si="30"/>
        <v>MENOR VALOR</v>
      </c>
    </row>
    <row r="192" spans="1:144" s="5" customFormat="1" ht="38.25">
      <c r="A192" s="12">
        <v>21</v>
      </c>
      <c r="B192" s="13">
        <v>1196491266</v>
      </c>
      <c r="C192" s="13" t="s">
        <v>301</v>
      </c>
      <c r="D192" s="14" t="s">
        <v>332</v>
      </c>
      <c r="E192" s="15" t="s">
        <v>332</v>
      </c>
      <c r="F192" s="13" t="s">
        <v>12</v>
      </c>
      <c r="G192" s="6">
        <v>1</v>
      </c>
      <c r="H192" s="74">
        <v>0</v>
      </c>
      <c r="I192" s="7"/>
      <c r="J192" s="8"/>
      <c r="K192" s="8"/>
      <c r="L192" s="8"/>
      <c r="M192" s="8"/>
      <c r="N192" s="8"/>
      <c r="O192" s="8"/>
      <c r="P192" s="8"/>
      <c r="Q192" s="8"/>
      <c r="R192" s="78"/>
      <c r="S192" s="78"/>
      <c r="T192" s="85"/>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78">
        <v>7100000</v>
      </c>
      <c r="AT192" s="78">
        <v>0</v>
      </c>
      <c r="AU192" s="78">
        <v>7100000</v>
      </c>
      <c r="AV192" s="8"/>
      <c r="AW192" s="8"/>
      <c r="AX192" s="8"/>
      <c r="AY192" s="78"/>
      <c r="AZ192" s="78"/>
      <c r="BA192" s="78"/>
      <c r="BB192" s="78"/>
      <c r="BC192" s="78"/>
      <c r="BD192" s="78"/>
      <c r="BE192" s="78"/>
      <c r="BF192" s="78"/>
      <c r="BG192" s="78"/>
      <c r="BH192" s="78"/>
      <c r="BI192" s="78"/>
      <c r="BJ192" s="78"/>
      <c r="BK192" s="78"/>
      <c r="BL192" s="78"/>
      <c r="BM192" s="78"/>
      <c r="BN192" s="78">
        <v>1795700</v>
      </c>
      <c r="BO192" s="78">
        <v>0</v>
      </c>
      <c r="BP192" s="78">
        <v>1795700</v>
      </c>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3"/>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150">
        <f t="shared" si="22"/>
        <v>1795700</v>
      </c>
      <c r="EF192" s="151">
        <f t="shared" si="23"/>
        <v>4447850</v>
      </c>
      <c r="EG192" s="151">
        <f t="shared" si="24"/>
        <v>4447850</v>
      </c>
      <c r="EH192" s="151">
        <f t="shared" si="25"/>
        <v>3570639.9986557029</v>
      </c>
      <c r="EI192" s="152">
        <f t="shared" si="31"/>
        <v>3750706.4994478039</v>
      </c>
      <c r="EJ192" s="153">
        <f t="shared" si="26"/>
        <v>0.84326281224587252</v>
      </c>
      <c r="EK192" s="154">
        <f t="shared" si="27"/>
        <v>1795700</v>
      </c>
      <c r="EL192" s="154">
        <f t="shared" si="28"/>
        <v>1795700</v>
      </c>
      <c r="EM192" s="154">
        <f t="shared" si="29"/>
        <v>1795700</v>
      </c>
      <c r="EN192" s="154" t="str">
        <f t="shared" si="30"/>
        <v>MENOR VALOR</v>
      </c>
    </row>
    <row r="193" spans="1:144" s="5" customFormat="1" ht="38.25">
      <c r="A193" s="12">
        <v>22</v>
      </c>
      <c r="B193" s="13">
        <v>1196491267</v>
      </c>
      <c r="C193" s="13" t="s">
        <v>301</v>
      </c>
      <c r="D193" s="14" t="s">
        <v>333</v>
      </c>
      <c r="E193" s="15" t="s">
        <v>333</v>
      </c>
      <c r="F193" s="13" t="s">
        <v>12</v>
      </c>
      <c r="G193" s="6">
        <v>1</v>
      </c>
      <c r="H193" s="74">
        <v>0</v>
      </c>
      <c r="I193" s="7"/>
      <c r="J193" s="8"/>
      <c r="K193" s="8"/>
      <c r="L193" s="8"/>
      <c r="M193" s="8"/>
      <c r="N193" s="8"/>
      <c r="O193" s="8"/>
      <c r="P193" s="8"/>
      <c r="Q193" s="8"/>
      <c r="R193" s="78"/>
      <c r="S193" s="78"/>
      <c r="T193" s="85"/>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78">
        <v>3636000</v>
      </c>
      <c r="AT193" s="78">
        <v>0</v>
      </c>
      <c r="AU193" s="78">
        <v>3636000</v>
      </c>
      <c r="AV193" s="8"/>
      <c r="AW193" s="8"/>
      <c r="AX193" s="8"/>
      <c r="AY193" s="78"/>
      <c r="AZ193" s="78"/>
      <c r="BA193" s="78"/>
      <c r="BB193" s="78"/>
      <c r="BC193" s="78"/>
      <c r="BD193" s="78"/>
      <c r="BE193" s="78"/>
      <c r="BF193" s="78"/>
      <c r="BG193" s="78"/>
      <c r="BH193" s="78"/>
      <c r="BI193" s="78"/>
      <c r="BJ193" s="78"/>
      <c r="BK193" s="78"/>
      <c r="BL193" s="78"/>
      <c r="BM193" s="78"/>
      <c r="BN193" s="78">
        <v>1795700</v>
      </c>
      <c r="BO193" s="78">
        <v>0</v>
      </c>
      <c r="BP193" s="78">
        <v>1795700</v>
      </c>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3"/>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150">
        <f t="shared" si="22"/>
        <v>1795700</v>
      </c>
      <c r="EF193" s="151">
        <f t="shared" si="23"/>
        <v>2715850</v>
      </c>
      <c r="EG193" s="151">
        <f t="shared" si="24"/>
        <v>2715850</v>
      </c>
      <c r="EH193" s="151">
        <f t="shared" si="25"/>
        <v>2555223.1213731612</v>
      </c>
      <c r="EI193" s="152">
        <f t="shared" si="31"/>
        <v>1301288.6094176034</v>
      </c>
      <c r="EJ193" s="153">
        <f t="shared" si="26"/>
        <v>0.47914597986545771</v>
      </c>
      <c r="EK193" s="154">
        <f t="shared" si="27"/>
        <v>1795700</v>
      </c>
      <c r="EL193" s="154">
        <f t="shared" si="28"/>
        <v>1795700</v>
      </c>
      <c r="EM193" s="154">
        <f t="shared" si="29"/>
        <v>1795700</v>
      </c>
      <c r="EN193" s="154" t="str">
        <f t="shared" si="30"/>
        <v>MENOR VALOR</v>
      </c>
    </row>
    <row r="194" spans="1:144" s="5" customFormat="1" ht="38.25">
      <c r="A194" s="12">
        <v>23</v>
      </c>
      <c r="B194" s="13">
        <v>1196491268</v>
      </c>
      <c r="C194" s="13" t="s">
        <v>301</v>
      </c>
      <c r="D194" s="14" t="s">
        <v>334</v>
      </c>
      <c r="E194" s="15" t="s">
        <v>334</v>
      </c>
      <c r="F194" s="13" t="s">
        <v>12</v>
      </c>
      <c r="G194" s="6">
        <v>1</v>
      </c>
      <c r="H194" s="74">
        <v>0</v>
      </c>
      <c r="I194" s="7"/>
      <c r="J194" s="8"/>
      <c r="K194" s="8"/>
      <c r="L194" s="8"/>
      <c r="M194" s="8"/>
      <c r="N194" s="8"/>
      <c r="O194" s="8"/>
      <c r="P194" s="8"/>
      <c r="Q194" s="8"/>
      <c r="R194" s="78"/>
      <c r="S194" s="78"/>
      <c r="T194" s="85"/>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78">
        <v>3636000</v>
      </c>
      <c r="AT194" s="78">
        <v>0</v>
      </c>
      <c r="AU194" s="78">
        <v>3636000</v>
      </c>
      <c r="AV194" s="8"/>
      <c r="AW194" s="8"/>
      <c r="AX194" s="8"/>
      <c r="AY194" s="78"/>
      <c r="AZ194" s="78"/>
      <c r="BA194" s="78"/>
      <c r="BB194" s="78"/>
      <c r="BC194" s="78"/>
      <c r="BD194" s="78"/>
      <c r="BE194" s="78"/>
      <c r="BF194" s="78"/>
      <c r="BG194" s="78"/>
      <c r="BH194" s="78"/>
      <c r="BI194" s="78"/>
      <c r="BJ194" s="78"/>
      <c r="BK194" s="78"/>
      <c r="BL194" s="78"/>
      <c r="BM194" s="78"/>
      <c r="BN194" s="78">
        <v>1795700</v>
      </c>
      <c r="BO194" s="78">
        <v>0</v>
      </c>
      <c r="BP194" s="78">
        <v>1795700</v>
      </c>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3"/>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150">
        <f t="shared" si="22"/>
        <v>1795700</v>
      </c>
      <c r="EF194" s="151">
        <f t="shared" si="23"/>
        <v>2715850</v>
      </c>
      <c r="EG194" s="151">
        <f t="shared" si="24"/>
        <v>2715850</v>
      </c>
      <c r="EH194" s="151">
        <f t="shared" si="25"/>
        <v>2555223.1213731612</v>
      </c>
      <c r="EI194" s="152">
        <f t="shared" si="31"/>
        <v>1301288.6094176034</v>
      </c>
      <c r="EJ194" s="153">
        <f t="shared" si="26"/>
        <v>0.47914597986545771</v>
      </c>
      <c r="EK194" s="154">
        <f t="shared" si="27"/>
        <v>1795700</v>
      </c>
      <c r="EL194" s="154">
        <f t="shared" si="28"/>
        <v>1795700</v>
      </c>
      <c r="EM194" s="154">
        <f t="shared" si="29"/>
        <v>1795700</v>
      </c>
      <c r="EN194" s="154" t="str">
        <f t="shared" si="30"/>
        <v>MENOR VALOR</v>
      </c>
    </row>
    <row r="195" spans="1:144" s="5" customFormat="1" ht="12.75">
      <c r="A195" s="28"/>
      <c r="B195" s="18"/>
      <c r="C195" s="18"/>
      <c r="D195" s="18"/>
      <c r="E195" s="18"/>
      <c r="F195" s="18"/>
      <c r="G195" s="6"/>
      <c r="H195" s="7"/>
      <c r="I195" s="7"/>
      <c r="J195" s="8"/>
      <c r="K195" s="8"/>
      <c r="L195" s="8"/>
      <c r="M195" s="8"/>
      <c r="N195" s="8"/>
      <c r="O195" s="8"/>
      <c r="P195" s="8"/>
      <c r="Q195" s="8"/>
      <c r="R195" s="8"/>
      <c r="S195" s="8"/>
      <c r="T195" s="83"/>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78"/>
      <c r="AZ195" s="78"/>
      <c r="BA195" s="78"/>
      <c r="BB195" s="78"/>
      <c r="BC195" s="78"/>
      <c r="BD195" s="78"/>
      <c r="BE195" s="78"/>
      <c r="BF195" s="78"/>
      <c r="BG195" s="78"/>
      <c r="BH195" s="78"/>
      <c r="BI195" s="78"/>
      <c r="BJ195" s="78"/>
      <c r="BK195" s="78"/>
      <c r="BL195" s="78"/>
      <c r="BM195" s="7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3"/>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150"/>
      <c r="EF195" s="151"/>
      <c r="EG195" s="151"/>
      <c r="EH195" s="151"/>
      <c r="EI195" s="152"/>
      <c r="EJ195" s="153"/>
      <c r="EK195" s="154"/>
      <c r="EL195" s="154"/>
      <c r="EM195" s="154"/>
      <c r="EN195" s="154"/>
    </row>
    <row r="196" spans="1:144" s="5" customFormat="1" ht="15">
      <c r="A196" s="9" t="s">
        <v>296</v>
      </c>
      <c r="B196" s="164" t="s">
        <v>336</v>
      </c>
      <c r="C196" s="162"/>
      <c r="D196" s="162"/>
      <c r="E196" s="163"/>
      <c r="F196" s="10" t="s">
        <v>297</v>
      </c>
      <c r="G196" s="6"/>
      <c r="H196" s="7"/>
      <c r="I196" s="7"/>
      <c r="J196" s="8"/>
      <c r="K196" s="8"/>
      <c r="L196" s="8"/>
      <c r="M196" s="8"/>
      <c r="N196" s="8"/>
      <c r="O196" s="8"/>
      <c r="P196" s="8"/>
      <c r="Q196" s="8"/>
      <c r="R196" s="8"/>
      <c r="S196" s="8"/>
      <c r="T196" s="83"/>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78"/>
      <c r="AZ196" s="78"/>
      <c r="BA196" s="78"/>
      <c r="BB196" s="78"/>
      <c r="BC196" s="78"/>
      <c r="BD196" s="78"/>
      <c r="BE196" s="78"/>
      <c r="BF196" s="78"/>
      <c r="BG196" s="78"/>
      <c r="BH196" s="78"/>
      <c r="BI196" s="78"/>
      <c r="BJ196" s="78"/>
      <c r="BK196" s="78"/>
      <c r="BL196" s="78"/>
      <c r="BM196" s="7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3"/>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150"/>
      <c r="EF196" s="151"/>
      <c r="EG196" s="151"/>
      <c r="EH196" s="151"/>
      <c r="EI196" s="152"/>
      <c r="EJ196" s="153"/>
      <c r="EK196" s="154"/>
      <c r="EL196" s="154"/>
      <c r="EM196" s="154"/>
      <c r="EN196" s="154"/>
    </row>
    <row r="197" spans="1:144" s="5" customFormat="1" ht="12.75">
      <c r="A197" s="11" t="s">
        <v>16</v>
      </c>
      <c r="B197" s="11" t="s">
        <v>7</v>
      </c>
      <c r="C197" s="11" t="s">
        <v>8</v>
      </c>
      <c r="D197" s="11" t="s">
        <v>9</v>
      </c>
      <c r="E197" s="11" t="s">
        <v>17</v>
      </c>
      <c r="F197" s="11" t="s">
        <v>11</v>
      </c>
      <c r="G197" s="6"/>
      <c r="H197" s="7"/>
      <c r="I197" s="7"/>
      <c r="J197" s="8"/>
      <c r="K197" s="8"/>
      <c r="L197" s="8"/>
      <c r="M197" s="8"/>
      <c r="N197" s="8"/>
      <c r="O197" s="8"/>
      <c r="P197" s="8"/>
      <c r="Q197" s="8"/>
      <c r="R197" s="8"/>
      <c r="S197" s="8"/>
      <c r="T197" s="83"/>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78"/>
      <c r="AZ197" s="78"/>
      <c r="BA197" s="78"/>
      <c r="BB197" s="78"/>
      <c r="BC197" s="78"/>
      <c r="BD197" s="78"/>
      <c r="BE197" s="78"/>
      <c r="BF197" s="78"/>
      <c r="BG197" s="78"/>
      <c r="BH197" s="78"/>
      <c r="BI197" s="78"/>
      <c r="BJ197" s="78"/>
      <c r="BK197" s="78"/>
      <c r="BL197" s="78"/>
      <c r="BM197" s="7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3"/>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150"/>
      <c r="EF197" s="151"/>
      <c r="EG197" s="151"/>
      <c r="EH197" s="151"/>
      <c r="EI197" s="152"/>
      <c r="EJ197" s="153"/>
      <c r="EK197" s="154"/>
      <c r="EL197" s="154"/>
      <c r="EM197" s="154"/>
      <c r="EN197" s="154"/>
    </row>
    <row r="198" spans="1:144" s="5" customFormat="1" ht="38.25">
      <c r="A198" s="18">
        <v>1</v>
      </c>
      <c r="B198" s="17">
        <v>1196420017</v>
      </c>
      <c r="C198" s="13">
        <v>42296101</v>
      </c>
      <c r="D198" s="14" t="s">
        <v>337</v>
      </c>
      <c r="E198" s="15" t="s">
        <v>338</v>
      </c>
      <c r="F198" s="13" t="s">
        <v>12</v>
      </c>
      <c r="G198" s="6">
        <v>1</v>
      </c>
      <c r="H198" s="74">
        <v>0</v>
      </c>
      <c r="I198" s="7"/>
      <c r="J198" s="8"/>
      <c r="K198" s="8"/>
      <c r="L198" s="8"/>
      <c r="M198" s="8"/>
      <c r="N198" s="8"/>
      <c r="O198" s="8"/>
      <c r="P198" s="8"/>
      <c r="Q198" s="8"/>
      <c r="R198" s="8"/>
      <c r="S198" s="8"/>
      <c r="T198" s="83"/>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78">
        <v>2600000</v>
      </c>
      <c r="AW198" s="8"/>
      <c r="AX198" s="103">
        <f>AV198</f>
        <v>2600000</v>
      </c>
      <c r="AY198" s="78"/>
      <c r="AZ198" s="78"/>
      <c r="BA198" s="78"/>
      <c r="BB198" s="78"/>
      <c r="BC198" s="78"/>
      <c r="BD198" s="78"/>
      <c r="BE198" s="78"/>
      <c r="BF198" s="78"/>
      <c r="BG198" s="78"/>
      <c r="BH198" s="78"/>
      <c r="BI198" s="78"/>
      <c r="BJ198" s="78"/>
      <c r="BK198" s="78"/>
      <c r="BL198" s="78"/>
      <c r="BM198" s="7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3"/>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150">
        <f t="shared" ref="EE198:EE260" si="32">MIN(K198,N198,Q198,T198,W198,Z198,AC198,AF198,AI198,AL198,AO198,AR198,AU198,AX198,BA198,BD198,BG198,BJ198,BM198,BP198,BS198,BV198,BY198,CB198,CE198,CH198,CK198,CN198,CQ198,CT198,CW198,CZ198,DC198,DF198,DI198,DL198,DO198,DR198,DU198,DX198,EA198,ED198)</f>
        <v>2600000</v>
      </c>
      <c r="EF198" s="151">
        <f t="shared" ref="EF198:EF260" si="33">MEDIAN(K198,N198,Q198,T198,W198,Z198,AC198,AF198,AI198,AL198,AO198,AR198,AU198,AX198,BA198,BD198,BG198,BJ198,BM198,BP198,BS198,BV198,BY198,CB198,CE198,CH198,CK198,CN198,CQ198,CT198,CW198,CZ198,DC198,DF198,DI198,DL198,DO198,DR198,DU198,DX198,EA198,ED198)</f>
        <v>2600000</v>
      </c>
      <c r="EG198" s="151">
        <f t="shared" ref="EG198:EG260" si="34">AVERAGE(K198,N198,Q198,T198,W198,Z198,AC198,AF198,AI198,AL198,AO198,AR198,AU198,AX198,BA198,BD198,BG198,BJ198,BM198,BP198,BS198,BV198,BY198,CB198,CE198,CH198,CK198,CN198,CQ198,CT198,CW198,CZ198,DC198,DF198,DI198,DL198,DO198,DR198,DU198,DX198,EA198,ED198)</f>
        <v>2600000</v>
      </c>
      <c r="EH198" s="151">
        <f t="shared" ref="EH198:EH260" si="35">GEOMEAN(K198,N198,Q198,T198,W198,Z198,AC198,AF198,AI198,AL198,AO198,AR198,AU198,AX198,BA198,BD198,BG198,BJ198,BM198,BP198,BS198,BV198,BY198,CB198,CE198,CH198,CK198,CN198,CQ198,CT198,CW198,CZ198,DC198,DF198,DI198,DL198,DO198,DR198,DU198,DX198,EA198,ED198)</f>
        <v>2600000</v>
      </c>
      <c r="EI198" s="152">
        <v>0</v>
      </c>
      <c r="EJ198" s="153">
        <f t="shared" ref="EJ198:EJ260" si="36">+EI198/EG198</f>
        <v>0</v>
      </c>
      <c r="EK198" s="154">
        <f t="shared" ref="EK198:EK260" si="37">+EE198</f>
        <v>2600000</v>
      </c>
      <c r="EL198" s="154">
        <f t="shared" ref="EL198:EL260" si="38">ROUND(EK198,0)</f>
        <v>2600000</v>
      </c>
      <c r="EM198" s="154">
        <f t="shared" ref="EM198:EM260" si="39">+EL198*G198</f>
        <v>2600000</v>
      </c>
      <c r="EN198" s="154" t="str">
        <f t="shared" ref="EN198:EN260" si="40">IF(EK198=EE198,"MENOR VALOR","MEDIANA")</f>
        <v>MENOR VALOR</v>
      </c>
    </row>
    <row r="199" spans="1:144" s="5" customFormat="1" ht="12.75">
      <c r="A199" s="28"/>
      <c r="B199" s="18"/>
      <c r="C199" s="18"/>
      <c r="D199" s="18"/>
      <c r="E199" s="18"/>
      <c r="F199" s="18"/>
      <c r="G199" s="6"/>
      <c r="H199" s="7"/>
      <c r="I199" s="7"/>
      <c r="J199" s="8"/>
      <c r="K199" s="8"/>
      <c r="L199" s="8"/>
      <c r="M199" s="8"/>
      <c r="N199" s="8"/>
      <c r="O199" s="8"/>
      <c r="P199" s="8"/>
      <c r="Q199" s="8"/>
      <c r="R199" s="8"/>
      <c r="S199" s="8"/>
      <c r="T199" s="83"/>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78"/>
      <c r="AZ199" s="78"/>
      <c r="BA199" s="78"/>
      <c r="BB199" s="78"/>
      <c r="BC199" s="78"/>
      <c r="BD199" s="78"/>
      <c r="BE199" s="78"/>
      <c r="BF199" s="78"/>
      <c r="BG199" s="78"/>
      <c r="BH199" s="78"/>
      <c r="BI199" s="78"/>
      <c r="BJ199" s="78"/>
      <c r="BK199" s="78"/>
      <c r="BL199" s="78"/>
      <c r="BM199" s="7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3"/>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150"/>
      <c r="EF199" s="151"/>
      <c r="EG199" s="151"/>
      <c r="EH199" s="151"/>
      <c r="EI199" s="152"/>
      <c r="EJ199" s="153"/>
      <c r="EK199" s="154"/>
      <c r="EL199" s="154"/>
      <c r="EM199" s="154"/>
      <c r="EN199" s="154"/>
    </row>
    <row r="200" spans="1:144" s="5" customFormat="1" ht="15">
      <c r="A200" s="34" t="s">
        <v>298</v>
      </c>
      <c r="B200" s="165" t="s">
        <v>340</v>
      </c>
      <c r="C200" s="162"/>
      <c r="D200" s="162"/>
      <c r="E200" s="163"/>
      <c r="F200" s="35" t="s">
        <v>297</v>
      </c>
      <c r="G200" s="6"/>
      <c r="H200" s="7"/>
      <c r="I200" s="7"/>
      <c r="J200" s="8"/>
      <c r="K200" s="8"/>
      <c r="L200" s="8"/>
      <c r="M200" s="8"/>
      <c r="N200" s="8"/>
      <c r="O200" s="8"/>
      <c r="P200" s="8"/>
      <c r="Q200" s="8"/>
      <c r="R200" s="8"/>
      <c r="S200" s="8"/>
      <c r="T200" s="83"/>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78"/>
      <c r="AZ200" s="78"/>
      <c r="BA200" s="78"/>
      <c r="BB200" s="78"/>
      <c r="BC200" s="78"/>
      <c r="BD200" s="78"/>
      <c r="BE200" s="78"/>
      <c r="BF200" s="78"/>
      <c r="BG200" s="78"/>
      <c r="BH200" s="78"/>
      <c r="BI200" s="78"/>
      <c r="BJ200" s="78"/>
      <c r="BK200" s="78"/>
      <c r="BL200" s="78"/>
      <c r="BM200" s="7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3"/>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150"/>
      <c r="EF200" s="151"/>
      <c r="EG200" s="151"/>
      <c r="EH200" s="151"/>
      <c r="EI200" s="152"/>
      <c r="EJ200" s="153"/>
      <c r="EK200" s="154"/>
      <c r="EL200" s="154"/>
      <c r="EM200" s="154"/>
      <c r="EN200" s="154"/>
    </row>
    <row r="201" spans="1:144" s="5" customFormat="1" ht="12.75">
      <c r="A201" s="36" t="s">
        <v>16</v>
      </c>
      <c r="B201" s="36" t="s">
        <v>7</v>
      </c>
      <c r="C201" s="36" t="s">
        <v>8</v>
      </c>
      <c r="D201" s="36" t="s">
        <v>9</v>
      </c>
      <c r="E201" s="36" t="s">
        <v>17</v>
      </c>
      <c r="F201" s="36" t="s">
        <v>11</v>
      </c>
      <c r="G201" s="6"/>
      <c r="H201" s="7"/>
      <c r="I201" s="7"/>
      <c r="J201" s="8"/>
      <c r="K201" s="8"/>
      <c r="L201" s="8"/>
      <c r="M201" s="8"/>
      <c r="N201" s="8"/>
      <c r="O201" s="8"/>
      <c r="P201" s="8"/>
      <c r="Q201" s="8"/>
      <c r="R201" s="8"/>
      <c r="S201" s="8"/>
      <c r="T201" s="83"/>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78"/>
      <c r="AZ201" s="78"/>
      <c r="BA201" s="78"/>
      <c r="BB201" s="78"/>
      <c r="BC201" s="78"/>
      <c r="BD201" s="78"/>
      <c r="BE201" s="78"/>
      <c r="BF201" s="78"/>
      <c r="BG201" s="78"/>
      <c r="BH201" s="78"/>
      <c r="BI201" s="78"/>
      <c r="BJ201" s="78"/>
      <c r="BK201" s="78"/>
      <c r="BL201" s="78"/>
      <c r="BM201" s="7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3"/>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150"/>
      <c r="EF201" s="151"/>
      <c r="EG201" s="151"/>
      <c r="EH201" s="151"/>
      <c r="EI201" s="152"/>
      <c r="EJ201" s="153"/>
      <c r="EK201" s="154"/>
      <c r="EL201" s="154"/>
      <c r="EM201" s="154"/>
      <c r="EN201" s="154"/>
    </row>
    <row r="202" spans="1:144" s="5" customFormat="1" ht="15" customHeight="1">
      <c r="A202" s="18">
        <v>1</v>
      </c>
      <c r="B202" s="17">
        <v>1186220911</v>
      </c>
      <c r="C202" s="17">
        <v>42293406</v>
      </c>
      <c r="D202" s="14" t="s">
        <v>341</v>
      </c>
      <c r="E202" s="32" t="s">
        <v>342</v>
      </c>
      <c r="F202" s="17" t="s">
        <v>12</v>
      </c>
      <c r="G202" s="6">
        <v>1</v>
      </c>
      <c r="H202" s="74">
        <v>0</v>
      </c>
      <c r="I202" s="7"/>
      <c r="J202" s="8"/>
      <c r="K202" s="8"/>
      <c r="L202" s="8"/>
      <c r="M202" s="8"/>
      <c r="N202" s="8"/>
      <c r="O202" s="8"/>
      <c r="P202" s="8"/>
      <c r="Q202" s="8"/>
      <c r="R202" s="73">
        <v>2964227.5</v>
      </c>
      <c r="S202" s="73">
        <v>0</v>
      </c>
      <c r="T202" s="84">
        <v>2964227.5</v>
      </c>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78"/>
      <c r="AZ202" s="78"/>
      <c r="BA202" s="78"/>
      <c r="BB202" s="78"/>
      <c r="BC202" s="78"/>
      <c r="BD202" s="78"/>
      <c r="BE202" s="78"/>
      <c r="BF202" s="78"/>
      <c r="BG202" s="78"/>
      <c r="BH202" s="78"/>
      <c r="BI202" s="78"/>
      <c r="BJ202" s="78"/>
      <c r="BK202" s="78"/>
      <c r="BL202" s="78"/>
      <c r="BM202" s="7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3"/>
      <c r="DD202" s="8"/>
      <c r="DE202" s="8"/>
      <c r="DF202" s="8"/>
      <c r="DG202" s="8"/>
      <c r="DH202" s="8"/>
      <c r="DI202" s="8"/>
      <c r="DJ202" s="8"/>
      <c r="DK202" s="8"/>
      <c r="DL202" s="8"/>
      <c r="DM202" s="78">
        <v>1390000</v>
      </c>
      <c r="DN202" s="78">
        <v>0</v>
      </c>
      <c r="DO202" s="78">
        <v>1390000</v>
      </c>
      <c r="DP202" s="8"/>
      <c r="DQ202" s="8"/>
      <c r="DR202" s="8"/>
      <c r="DS202" s="78">
        <v>3170000</v>
      </c>
      <c r="DT202" s="78">
        <v>0</v>
      </c>
      <c r="DU202" s="78">
        <v>3170000</v>
      </c>
      <c r="DV202" s="8"/>
      <c r="DW202" s="8"/>
      <c r="DX202" s="8"/>
      <c r="DY202" s="8"/>
      <c r="DZ202" s="8"/>
      <c r="EA202" s="8"/>
      <c r="EB202" s="8"/>
      <c r="EC202" s="8"/>
      <c r="ED202" s="8"/>
      <c r="EE202" s="150">
        <f t="shared" si="32"/>
        <v>1390000</v>
      </c>
      <c r="EF202" s="151">
        <f t="shared" si="33"/>
        <v>2964227.5</v>
      </c>
      <c r="EG202" s="151">
        <f t="shared" si="34"/>
        <v>2508075.8333333335</v>
      </c>
      <c r="EH202" s="151">
        <f t="shared" si="35"/>
        <v>2355023.2451429935</v>
      </c>
      <c r="EI202" s="152">
        <f t="shared" ref="EI202:EI249" si="41">STDEVA(K202,N202,Q202,T202,W202,Z202,AC202,AF202,AI202,AL202,AO202,AR202,AU202,AX202,BA202,BD202,BG202,BJ202,BM202,BP202,BS202,BV202,BY202,CB202,CE202,CH202,CK202,CN202,CQ202,CT202,CW202,CZ202,DC202,DF202,DI202,DL202,DO202,DR202,DU202,DX202,EA202,ED202)</f>
        <v>973732.89831045759</v>
      </c>
      <c r="EJ202" s="153">
        <f t="shared" si="36"/>
        <v>0.38823901788341364</v>
      </c>
      <c r="EK202" s="154">
        <f t="shared" si="37"/>
        <v>1390000</v>
      </c>
      <c r="EL202" s="154">
        <f t="shared" si="38"/>
        <v>1390000</v>
      </c>
      <c r="EM202" s="154">
        <f t="shared" si="39"/>
        <v>1390000</v>
      </c>
      <c r="EN202" s="154" t="str">
        <f t="shared" si="40"/>
        <v>MENOR VALOR</v>
      </c>
    </row>
    <row r="203" spans="1:144" s="5" customFormat="1" ht="25.5">
      <c r="A203" s="18">
        <v>2</v>
      </c>
      <c r="B203" s="17">
        <v>1186290013</v>
      </c>
      <c r="C203" s="17">
        <v>42203403</v>
      </c>
      <c r="D203" s="14" t="s">
        <v>343</v>
      </c>
      <c r="E203" s="32" t="s">
        <v>344</v>
      </c>
      <c r="F203" s="17" t="s">
        <v>12</v>
      </c>
      <c r="G203" s="6">
        <v>1</v>
      </c>
      <c r="H203" s="74">
        <v>0</v>
      </c>
      <c r="I203" s="7"/>
      <c r="J203" s="8"/>
      <c r="K203" s="8"/>
      <c r="L203" s="8"/>
      <c r="M203" s="8"/>
      <c r="N203" s="8"/>
      <c r="O203" s="8"/>
      <c r="P203" s="8"/>
      <c r="Q203" s="8"/>
      <c r="R203" s="73">
        <v>3286239.5</v>
      </c>
      <c r="S203" s="73">
        <v>0</v>
      </c>
      <c r="T203" s="84">
        <v>3286239.5</v>
      </c>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78"/>
      <c r="AZ203" s="78"/>
      <c r="BA203" s="78"/>
      <c r="BB203" s="78"/>
      <c r="BC203" s="78"/>
      <c r="BD203" s="78"/>
      <c r="BE203" s="78"/>
      <c r="BF203" s="78"/>
      <c r="BG203" s="78"/>
      <c r="BH203" s="78"/>
      <c r="BI203" s="78"/>
      <c r="BJ203" s="78"/>
      <c r="BK203" s="78"/>
      <c r="BL203" s="78"/>
      <c r="BM203" s="7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3"/>
      <c r="DD203" s="8"/>
      <c r="DE203" s="8"/>
      <c r="DF203" s="8"/>
      <c r="DG203" s="8"/>
      <c r="DH203" s="8"/>
      <c r="DI203" s="8"/>
      <c r="DJ203" s="8"/>
      <c r="DK203" s="8"/>
      <c r="DL203" s="8"/>
      <c r="DM203" s="78">
        <v>1300000</v>
      </c>
      <c r="DN203" s="78"/>
      <c r="DO203" s="78">
        <v>1300000</v>
      </c>
      <c r="DP203" s="8"/>
      <c r="DQ203" s="8"/>
      <c r="DR203" s="8"/>
      <c r="DS203" s="78">
        <v>3604396</v>
      </c>
      <c r="DT203" s="78">
        <v>0</v>
      </c>
      <c r="DU203" s="78">
        <v>3604396</v>
      </c>
      <c r="DV203" s="138">
        <f>+DV204</f>
        <v>3368000</v>
      </c>
      <c r="DW203" s="138"/>
      <c r="DX203" s="138">
        <f>+DV203+DW203</f>
        <v>3368000</v>
      </c>
      <c r="DY203" s="8"/>
      <c r="DZ203" s="8"/>
      <c r="EA203" s="8"/>
      <c r="EB203" s="8"/>
      <c r="EC203" s="8"/>
      <c r="ED203" s="8"/>
      <c r="EE203" s="150">
        <f t="shared" si="32"/>
        <v>1300000</v>
      </c>
      <c r="EF203" s="151">
        <f t="shared" si="33"/>
        <v>3327119.75</v>
      </c>
      <c r="EG203" s="151">
        <f t="shared" si="34"/>
        <v>2889658.875</v>
      </c>
      <c r="EH203" s="151">
        <f t="shared" si="35"/>
        <v>2683562.9448186746</v>
      </c>
      <c r="EI203" s="152">
        <f t="shared" si="41"/>
        <v>1068324.3765684634</v>
      </c>
      <c r="EJ203" s="153">
        <f t="shared" si="36"/>
        <v>0.36970605278398594</v>
      </c>
      <c r="EK203" s="154">
        <f t="shared" si="37"/>
        <v>1300000</v>
      </c>
      <c r="EL203" s="154">
        <f t="shared" si="38"/>
        <v>1300000</v>
      </c>
      <c r="EM203" s="154">
        <f t="shared" si="39"/>
        <v>1300000</v>
      </c>
      <c r="EN203" s="154" t="str">
        <f t="shared" si="40"/>
        <v>MENOR VALOR</v>
      </c>
    </row>
    <row r="204" spans="1:144" s="5" customFormat="1" ht="25.5">
      <c r="A204" s="18">
        <v>3</v>
      </c>
      <c r="B204" s="17">
        <v>1186290012</v>
      </c>
      <c r="C204" s="17">
        <v>42203403</v>
      </c>
      <c r="D204" s="14" t="s">
        <v>345</v>
      </c>
      <c r="E204" s="32" t="s">
        <v>344</v>
      </c>
      <c r="F204" s="17" t="s">
        <v>12</v>
      </c>
      <c r="G204" s="6">
        <v>1</v>
      </c>
      <c r="H204" s="74">
        <v>0</v>
      </c>
      <c r="I204" s="7"/>
      <c r="J204" s="8"/>
      <c r="K204" s="8"/>
      <c r="L204" s="8"/>
      <c r="M204" s="8"/>
      <c r="N204" s="8"/>
      <c r="O204" s="8"/>
      <c r="P204" s="8"/>
      <c r="Q204" s="8"/>
      <c r="R204" s="73">
        <v>3286239.5</v>
      </c>
      <c r="S204" s="73">
        <v>0</v>
      </c>
      <c r="T204" s="84">
        <v>3286239.5</v>
      </c>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78"/>
      <c r="AZ204" s="78"/>
      <c r="BA204" s="78"/>
      <c r="BB204" s="78"/>
      <c r="BC204" s="78"/>
      <c r="BD204" s="78"/>
      <c r="BE204" s="78"/>
      <c r="BF204" s="78"/>
      <c r="BG204" s="78"/>
      <c r="BH204" s="78"/>
      <c r="BI204" s="78"/>
      <c r="BJ204" s="78"/>
      <c r="BK204" s="78"/>
      <c r="BL204" s="78"/>
      <c r="BM204" s="7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3"/>
      <c r="DD204" s="8"/>
      <c r="DE204" s="8"/>
      <c r="DF204" s="8"/>
      <c r="DG204" s="8"/>
      <c r="DH204" s="8"/>
      <c r="DI204" s="8"/>
      <c r="DJ204" s="8"/>
      <c r="DK204" s="8"/>
      <c r="DL204" s="8"/>
      <c r="DM204" s="78">
        <v>1300000</v>
      </c>
      <c r="DN204" s="78">
        <v>0</v>
      </c>
      <c r="DO204" s="78">
        <v>1300000</v>
      </c>
      <c r="DP204" s="8"/>
      <c r="DQ204" s="8"/>
      <c r="DR204" s="8"/>
      <c r="DS204" s="78">
        <v>3604396</v>
      </c>
      <c r="DT204" s="78">
        <v>0</v>
      </c>
      <c r="DU204" s="78">
        <v>3604396</v>
      </c>
      <c r="DV204" s="138">
        <v>3368000</v>
      </c>
      <c r="DW204" s="138"/>
      <c r="DX204" s="138">
        <f>+DV204+DW204</f>
        <v>3368000</v>
      </c>
      <c r="DY204" s="8"/>
      <c r="DZ204" s="8"/>
      <c r="EA204" s="8"/>
      <c r="EB204" s="8"/>
      <c r="EC204" s="8"/>
      <c r="ED204" s="8"/>
      <c r="EE204" s="150">
        <f t="shared" si="32"/>
        <v>1300000</v>
      </c>
      <c r="EF204" s="151">
        <f t="shared" si="33"/>
        <v>3327119.75</v>
      </c>
      <c r="EG204" s="151">
        <f t="shared" si="34"/>
        <v>2889658.875</v>
      </c>
      <c r="EH204" s="151">
        <f t="shared" si="35"/>
        <v>2683562.9448186746</v>
      </c>
      <c r="EI204" s="152">
        <f t="shared" si="41"/>
        <v>1068324.3765684634</v>
      </c>
      <c r="EJ204" s="153">
        <f t="shared" si="36"/>
        <v>0.36970605278398594</v>
      </c>
      <c r="EK204" s="154">
        <f t="shared" si="37"/>
        <v>1300000</v>
      </c>
      <c r="EL204" s="154">
        <f t="shared" si="38"/>
        <v>1300000</v>
      </c>
      <c r="EM204" s="154">
        <f t="shared" si="39"/>
        <v>1300000</v>
      </c>
      <c r="EN204" s="154" t="str">
        <f t="shared" si="40"/>
        <v>MENOR VALOR</v>
      </c>
    </row>
    <row r="205" spans="1:144" s="5" customFormat="1" ht="12.75">
      <c r="A205" s="17">
        <v>4</v>
      </c>
      <c r="B205" s="17">
        <v>1186220110</v>
      </c>
      <c r="C205" s="17">
        <v>42203406</v>
      </c>
      <c r="D205" s="14" t="s">
        <v>346</v>
      </c>
      <c r="E205" s="32" t="s">
        <v>347</v>
      </c>
      <c r="F205" s="17" t="s">
        <v>12</v>
      </c>
      <c r="G205" s="6">
        <v>1</v>
      </c>
      <c r="H205" s="74">
        <v>0.19</v>
      </c>
      <c r="I205" s="7"/>
      <c r="J205" s="8"/>
      <c r="K205" s="8"/>
      <c r="L205" s="8"/>
      <c r="M205" s="8"/>
      <c r="N205" s="8"/>
      <c r="O205" s="8"/>
      <c r="P205" s="8"/>
      <c r="Q205" s="8"/>
      <c r="R205" s="73">
        <v>1543383</v>
      </c>
      <c r="S205" s="73">
        <v>293242.77</v>
      </c>
      <c r="T205" s="84">
        <v>1836625.77</v>
      </c>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78"/>
      <c r="AZ205" s="78"/>
      <c r="BA205" s="78"/>
      <c r="BB205" s="78"/>
      <c r="BC205" s="78"/>
      <c r="BD205" s="78"/>
      <c r="BE205" s="78"/>
      <c r="BF205" s="78"/>
      <c r="BG205" s="78"/>
      <c r="BH205" s="78"/>
      <c r="BI205" s="78"/>
      <c r="BJ205" s="78"/>
      <c r="BK205" s="78"/>
      <c r="BL205" s="78"/>
      <c r="BM205" s="7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3"/>
      <c r="DD205" s="8"/>
      <c r="DE205" s="8"/>
      <c r="DF205" s="8"/>
      <c r="DG205" s="8"/>
      <c r="DH205" s="8"/>
      <c r="DI205" s="8"/>
      <c r="DJ205" s="8"/>
      <c r="DK205" s="8"/>
      <c r="DL205" s="8"/>
      <c r="DM205" s="78"/>
      <c r="DN205" s="78"/>
      <c r="DO205" s="78"/>
      <c r="DP205" s="8"/>
      <c r="DQ205" s="8"/>
      <c r="DR205" s="8"/>
      <c r="DS205" s="78">
        <v>2630769</v>
      </c>
      <c r="DT205" s="78">
        <v>499846.11</v>
      </c>
      <c r="DU205" s="78">
        <v>3130615.11</v>
      </c>
      <c r="DV205" s="8"/>
      <c r="DW205" s="8"/>
      <c r="DX205" s="8"/>
      <c r="DY205" s="8"/>
      <c r="DZ205" s="8"/>
      <c r="EA205" s="8"/>
      <c r="EB205" s="8"/>
      <c r="EC205" s="8"/>
      <c r="ED205" s="8"/>
      <c r="EE205" s="150">
        <f t="shared" si="32"/>
        <v>1836625.77</v>
      </c>
      <c r="EF205" s="151">
        <f t="shared" si="33"/>
        <v>2483620.44</v>
      </c>
      <c r="EG205" s="151">
        <f t="shared" si="34"/>
        <v>2483620.44</v>
      </c>
      <c r="EH205" s="151">
        <f t="shared" si="35"/>
        <v>2397867.4665163178</v>
      </c>
      <c r="EI205" s="152">
        <f t="shared" si="41"/>
        <v>914988.63709710434</v>
      </c>
      <c r="EJ205" s="153">
        <f t="shared" si="36"/>
        <v>0.36840920712389708</v>
      </c>
      <c r="EK205" s="154">
        <f t="shared" si="37"/>
        <v>1836625.77</v>
      </c>
      <c r="EL205" s="154">
        <f t="shared" si="38"/>
        <v>1836626</v>
      </c>
      <c r="EM205" s="154">
        <f t="shared" si="39"/>
        <v>1836626</v>
      </c>
      <c r="EN205" s="154" t="str">
        <f t="shared" si="40"/>
        <v>MENOR VALOR</v>
      </c>
    </row>
    <row r="206" spans="1:144" s="5" customFormat="1" ht="63.75">
      <c r="A206" s="17">
        <v>5</v>
      </c>
      <c r="B206" s="17">
        <v>1186220913</v>
      </c>
      <c r="C206" s="17">
        <v>42203403</v>
      </c>
      <c r="D206" s="14" t="s">
        <v>348</v>
      </c>
      <c r="E206" s="32" t="s">
        <v>349</v>
      </c>
      <c r="F206" s="17" t="s">
        <v>12</v>
      </c>
      <c r="G206" s="6">
        <v>1</v>
      </c>
      <c r="H206" s="74">
        <v>0.19</v>
      </c>
      <c r="I206" s="7"/>
      <c r="J206" s="8"/>
      <c r="K206" s="8"/>
      <c r="L206" s="8"/>
      <c r="M206" s="8"/>
      <c r="N206" s="8"/>
      <c r="O206" s="8"/>
      <c r="P206" s="8"/>
      <c r="Q206" s="8"/>
      <c r="R206" s="73">
        <v>200902.93</v>
      </c>
      <c r="S206" s="73">
        <v>38171.556700000001</v>
      </c>
      <c r="T206" s="84">
        <v>239074.48670000001</v>
      </c>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78"/>
      <c r="AZ206" s="78"/>
      <c r="BA206" s="78"/>
      <c r="BB206" s="78"/>
      <c r="BC206" s="78"/>
      <c r="BD206" s="78"/>
      <c r="BE206" s="78"/>
      <c r="BF206" s="78"/>
      <c r="BG206" s="78"/>
      <c r="BH206" s="78"/>
      <c r="BI206" s="78"/>
      <c r="BJ206" s="78"/>
      <c r="BK206" s="78"/>
      <c r="BL206" s="78"/>
      <c r="BM206" s="7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3"/>
      <c r="DD206" s="8"/>
      <c r="DE206" s="8"/>
      <c r="DF206" s="8"/>
      <c r="DG206" s="8"/>
      <c r="DH206" s="8"/>
      <c r="DI206" s="8"/>
      <c r="DJ206" s="8"/>
      <c r="DK206" s="8"/>
      <c r="DL206" s="8"/>
      <c r="DM206" s="78">
        <v>350000</v>
      </c>
      <c r="DN206" s="78">
        <v>66500</v>
      </c>
      <c r="DO206" s="78">
        <v>416500</v>
      </c>
      <c r="DP206" s="8"/>
      <c r="DQ206" s="8"/>
      <c r="DR206" s="8"/>
      <c r="DS206" s="78">
        <v>685000</v>
      </c>
      <c r="DT206" s="78">
        <v>0</v>
      </c>
      <c r="DU206" s="78">
        <v>685000</v>
      </c>
      <c r="DV206" s="8"/>
      <c r="DW206" s="8"/>
      <c r="DX206" s="8"/>
      <c r="DY206" s="8"/>
      <c r="DZ206" s="8"/>
      <c r="EA206" s="8"/>
      <c r="EB206" s="8"/>
      <c r="EC206" s="8"/>
      <c r="ED206" s="8"/>
      <c r="EE206" s="150">
        <f t="shared" si="32"/>
        <v>239074.48670000001</v>
      </c>
      <c r="EF206" s="151">
        <f t="shared" si="33"/>
        <v>416500</v>
      </c>
      <c r="EG206" s="151">
        <f t="shared" si="34"/>
        <v>446858.16223333334</v>
      </c>
      <c r="EH206" s="151">
        <f t="shared" si="35"/>
        <v>408582.35103041289</v>
      </c>
      <c r="EI206" s="152">
        <f t="shared" si="41"/>
        <v>224507.47061869933</v>
      </c>
      <c r="EJ206" s="153">
        <f t="shared" si="36"/>
        <v>0.5024132702346602</v>
      </c>
      <c r="EK206" s="154">
        <f t="shared" si="37"/>
        <v>239074.48670000001</v>
      </c>
      <c r="EL206" s="154">
        <f t="shared" si="38"/>
        <v>239074</v>
      </c>
      <c r="EM206" s="154">
        <f t="shared" si="39"/>
        <v>239074</v>
      </c>
      <c r="EN206" s="154" t="str">
        <f t="shared" si="40"/>
        <v>MENOR VALOR</v>
      </c>
    </row>
    <row r="207" spans="1:144" s="5" customFormat="1" ht="25.5">
      <c r="A207" s="17">
        <v>6</v>
      </c>
      <c r="B207" s="17">
        <v>1186290057</v>
      </c>
      <c r="C207" s="17">
        <v>42203406</v>
      </c>
      <c r="D207" s="14" t="s">
        <v>350</v>
      </c>
      <c r="E207" s="32" t="s">
        <v>350</v>
      </c>
      <c r="F207" s="17" t="s">
        <v>12</v>
      </c>
      <c r="G207" s="6">
        <v>1</v>
      </c>
      <c r="H207" s="74">
        <v>0.19</v>
      </c>
      <c r="I207" s="7"/>
      <c r="J207" s="8"/>
      <c r="K207" s="8"/>
      <c r="L207" s="8"/>
      <c r="M207" s="8"/>
      <c r="N207" s="8"/>
      <c r="O207" s="8"/>
      <c r="P207" s="8"/>
      <c r="Q207" s="8"/>
      <c r="R207" s="73">
        <v>1543383</v>
      </c>
      <c r="S207" s="73">
        <v>293242.77</v>
      </c>
      <c r="T207" s="84">
        <v>1836625.77</v>
      </c>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78"/>
      <c r="AZ207" s="78"/>
      <c r="BA207" s="78"/>
      <c r="BB207" s="78"/>
      <c r="BC207" s="78"/>
      <c r="BD207" s="78"/>
      <c r="BE207" s="78"/>
      <c r="BF207" s="78"/>
      <c r="BG207" s="78"/>
      <c r="BH207" s="78"/>
      <c r="BI207" s="78"/>
      <c r="BJ207" s="78"/>
      <c r="BK207" s="78"/>
      <c r="BL207" s="78"/>
      <c r="BM207" s="7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3"/>
      <c r="DD207" s="8"/>
      <c r="DE207" s="8"/>
      <c r="DF207" s="8"/>
      <c r="DG207" s="8"/>
      <c r="DH207" s="8"/>
      <c r="DI207" s="8"/>
      <c r="DJ207" s="8"/>
      <c r="DK207" s="8"/>
      <c r="DL207" s="8"/>
      <c r="DM207" s="78"/>
      <c r="DN207" s="78"/>
      <c r="DO207" s="78"/>
      <c r="DP207" s="8"/>
      <c r="DQ207" s="8"/>
      <c r="DR207" s="8"/>
      <c r="DS207" s="78">
        <v>2630769</v>
      </c>
      <c r="DT207" s="78">
        <v>499846.11</v>
      </c>
      <c r="DU207" s="78">
        <v>3130615.11</v>
      </c>
      <c r="DV207" s="8"/>
      <c r="DW207" s="8"/>
      <c r="DX207" s="8"/>
      <c r="DY207" s="8"/>
      <c r="DZ207" s="8"/>
      <c r="EA207" s="8"/>
      <c r="EB207" s="8"/>
      <c r="EC207" s="8"/>
      <c r="ED207" s="8"/>
      <c r="EE207" s="150">
        <f t="shared" si="32"/>
        <v>1836625.77</v>
      </c>
      <c r="EF207" s="151">
        <f t="shared" si="33"/>
        <v>2483620.44</v>
      </c>
      <c r="EG207" s="151">
        <f t="shared" si="34"/>
        <v>2483620.44</v>
      </c>
      <c r="EH207" s="151">
        <f t="shared" si="35"/>
        <v>2397867.4665163178</v>
      </c>
      <c r="EI207" s="152">
        <f t="shared" si="41"/>
        <v>914988.63709710434</v>
      </c>
      <c r="EJ207" s="153">
        <f t="shared" si="36"/>
        <v>0.36840920712389708</v>
      </c>
      <c r="EK207" s="154">
        <f t="shared" si="37"/>
        <v>1836625.77</v>
      </c>
      <c r="EL207" s="154">
        <f t="shared" si="38"/>
        <v>1836626</v>
      </c>
      <c r="EM207" s="154">
        <f t="shared" si="39"/>
        <v>1836626</v>
      </c>
      <c r="EN207" s="154" t="str">
        <f t="shared" si="40"/>
        <v>MENOR VALOR</v>
      </c>
    </row>
    <row r="208" spans="1:144" s="5" customFormat="1" ht="12.75">
      <c r="A208" s="28"/>
      <c r="B208" s="18"/>
      <c r="C208" s="18"/>
      <c r="D208" s="18"/>
      <c r="E208" s="18"/>
      <c r="F208" s="17"/>
      <c r="G208" s="6"/>
      <c r="H208" s="7"/>
      <c r="I208" s="7"/>
      <c r="J208" s="8"/>
      <c r="K208" s="8"/>
      <c r="L208" s="8"/>
      <c r="M208" s="8"/>
      <c r="N208" s="8"/>
      <c r="O208" s="8"/>
      <c r="P208" s="8"/>
      <c r="Q208" s="8"/>
      <c r="R208" s="8"/>
      <c r="S208" s="8"/>
      <c r="T208" s="83"/>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78"/>
      <c r="AZ208" s="78"/>
      <c r="BA208" s="78"/>
      <c r="BB208" s="78"/>
      <c r="BC208" s="78"/>
      <c r="BD208" s="78"/>
      <c r="BE208" s="78"/>
      <c r="BF208" s="78"/>
      <c r="BG208" s="78"/>
      <c r="BH208" s="78"/>
      <c r="BI208" s="78"/>
      <c r="BJ208" s="78"/>
      <c r="BK208" s="78"/>
      <c r="BL208" s="78"/>
      <c r="BM208" s="7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3"/>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150"/>
      <c r="EF208" s="151"/>
      <c r="EG208" s="151"/>
      <c r="EH208" s="151"/>
      <c r="EI208" s="152"/>
      <c r="EJ208" s="153"/>
      <c r="EK208" s="154"/>
      <c r="EL208" s="154"/>
      <c r="EM208" s="154"/>
      <c r="EN208" s="154"/>
    </row>
    <row r="209" spans="1:144" s="5" customFormat="1" ht="15">
      <c r="A209" s="9" t="s">
        <v>335</v>
      </c>
      <c r="B209" s="164" t="s">
        <v>352</v>
      </c>
      <c r="C209" s="162"/>
      <c r="D209" s="162"/>
      <c r="E209" s="163"/>
      <c r="F209" s="10" t="s">
        <v>297</v>
      </c>
      <c r="G209" s="6"/>
      <c r="H209" s="7"/>
      <c r="I209" s="7"/>
      <c r="J209" s="8"/>
      <c r="K209" s="8"/>
      <c r="L209" s="8"/>
      <c r="M209" s="8"/>
      <c r="N209" s="8"/>
      <c r="O209" s="8"/>
      <c r="P209" s="8"/>
      <c r="Q209" s="8"/>
      <c r="R209" s="8"/>
      <c r="S209" s="8"/>
      <c r="T209" s="83"/>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78"/>
      <c r="AZ209" s="78"/>
      <c r="BA209" s="78"/>
      <c r="BB209" s="78"/>
      <c r="BC209" s="78"/>
      <c r="BD209" s="78"/>
      <c r="BE209" s="78"/>
      <c r="BF209" s="78"/>
      <c r="BG209" s="78"/>
      <c r="BH209" s="78"/>
      <c r="BI209" s="78"/>
      <c r="BJ209" s="78"/>
      <c r="BK209" s="78"/>
      <c r="BL209" s="78"/>
      <c r="BM209" s="7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3"/>
      <c r="DD209" s="8"/>
      <c r="DE209" s="8"/>
      <c r="DF209" s="8"/>
      <c r="DG209" s="8"/>
      <c r="DH209" s="8"/>
      <c r="DI209" s="8"/>
      <c r="DJ209" s="8"/>
      <c r="DK209" s="8"/>
      <c r="DL209" s="8"/>
      <c r="DM209" s="8"/>
      <c r="DN209" s="8"/>
      <c r="DO209" s="8"/>
      <c r="DP209" s="8"/>
      <c r="DQ209" s="8"/>
      <c r="DR209" s="8"/>
      <c r="DS209" s="8"/>
      <c r="DT209" s="8"/>
      <c r="DU209" s="8"/>
      <c r="DV209" s="8"/>
      <c r="DW209" s="8"/>
      <c r="DX209" s="8"/>
      <c r="DY209" s="8"/>
      <c r="DZ209" s="8"/>
      <c r="EA209" s="8"/>
      <c r="EB209" s="8"/>
      <c r="EC209" s="8"/>
      <c r="ED209" s="8"/>
      <c r="EE209" s="150"/>
      <c r="EF209" s="151"/>
      <c r="EG209" s="151"/>
      <c r="EH209" s="151"/>
      <c r="EI209" s="152"/>
      <c r="EJ209" s="153"/>
      <c r="EK209" s="154"/>
      <c r="EL209" s="154"/>
      <c r="EM209" s="154"/>
      <c r="EN209" s="154"/>
    </row>
    <row r="210" spans="1:144" s="5" customFormat="1" ht="12.75">
      <c r="A210" s="11" t="s">
        <v>16</v>
      </c>
      <c r="B210" s="11" t="s">
        <v>7</v>
      </c>
      <c r="C210" s="11" t="s">
        <v>8</v>
      </c>
      <c r="D210" s="11" t="s">
        <v>9</v>
      </c>
      <c r="E210" s="11" t="s">
        <v>17</v>
      </c>
      <c r="F210" s="11" t="s">
        <v>11</v>
      </c>
      <c r="G210" s="6"/>
      <c r="H210" s="7"/>
      <c r="I210" s="7"/>
      <c r="J210" s="8"/>
      <c r="K210" s="8"/>
      <c r="L210" s="8"/>
      <c r="M210" s="8"/>
      <c r="N210" s="8"/>
      <c r="O210" s="8"/>
      <c r="P210" s="8"/>
      <c r="Q210" s="8"/>
      <c r="R210" s="8"/>
      <c r="S210" s="8"/>
      <c r="T210" s="83"/>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78"/>
      <c r="AZ210" s="78"/>
      <c r="BA210" s="78"/>
      <c r="BB210" s="78"/>
      <c r="BC210" s="78"/>
      <c r="BD210" s="78"/>
      <c r="BE210" s="78"/>
      <c r="BF210" s="78"/>
      <c r="BG210" s="78"/>
      <c r="BH210" s="78"/>
      <c r="BI210" s="78"/>
      <c r="BJ210" s="78"/>
      <c r="BK210" s="78"/>
      <c r="BL210" s="78"/>
      <c r="BM210" s="7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3"/>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150"/>
      <c r="EF210" s="151"/>
      <c r="EG210" s="151"/>
      <c r="EH210" s="151"/>
      <c r="EI210" s="152"/>
      <c r="EJ210" s="153"/>
      <c r="EK210" s="154"/>
      <c r="EL210" s="154"/>
      <c r="EM210" s="154"/>
      <c r="EN210" s="154"/>
    </row>
    <row r="211" spans="1:144" s="5" customFormat="1" ht="12.75">
      <c r="A211" s="18">
        <v>1</v>
      </c>
      <c r="B211" s="17">
        <v>1186220498</v>
      </c>
      <c r="C211" s="13">
        <v>42296100</v>
      </c>
      <c r="D211" s="14" t="s">
        <v>353</v>
      </c>
      <c r="E211" s="15" t="s">
        <v>353</v>
      </c>
      <c r="F211" s="13" t="s">
        <v>12</v>
      </c>
      <c r="G211" s="6">
        <v>1</v>
      </c>
      <c r="H211" s="74">
        <v>0</v>
      </c>
      <c r="I211" s="7"/>
      <c r="J211" s="8"/>
      <c r="K211" s="8"/>
      <c r="L211" s="8"/>
      <c r="M211" s="8"/>
      <c r="N211" s="8"/>
      <c r="O211" s="8"/>
      <c r="P211" s="8"/>
      <c r="Q211" s="8"/>
      <c r="R211" s="78">
        <v>686171</v>
      </c>
      <c r="S211" s="78">
        <v>0</v>
      </c>
      <c r="T211" s="85">
        <v>686171</v>
      </c>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78"/>
      <c r="AZ211" s="78"/>
      <c r="BA211" s="78"/>
      <c r="BB211" s="78"/>
      <c r="BC211" s="78"/>
      <c r="BD211" s="78"/>
      <c r="BE211" s="78"/>
      <c r="BF211" s="78"/>
      <c r="BG211" s="78"/>
      <c r="BH211" s="78"/>
      <c r="BI211" s="78"/>
      <c r="BJ211" s="78"/>
      <c r="BK211" s="78"/>
      <c r="BL211" s="78"/>
      <c r="BM211" s="7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3"/>
      <c r="DD211" s="8"/>
      <c r="DE211" s="8"/>
      <c r="DF211" s="8"/>
      <c r="DG211" s="8"/>
      <c r="DH211" s="8"/>
      <c r="DI211" s="8"/>
      <c r="DJ211" s="8"/>
      <c r="DK211" s="8"/>
      <c r="DL211" s="8"/>
      <c r="DM211" s="8"/>
      <c r="DN211" s="8"/>
      <c r="DO211" s="8"/>
      <c r="DP211" s="8"/>
      <c r="DQ211" s="8"/>
      <c r="DR211" s="8"/>
      <c r="DS211" s="8"/>
      <c r="DT211" s="8"/>
      <c r="DU211" s="8"/>
      <c r="DV211" s="139">
        <v>4010000</v>
      </c>
      <c r="DW211" s="8"/>
      <c r="DX211" s="138">
        <f>+DV211+DW211</f>
        <v>4010000</v>
      </c>
      <c r="DY211" s="8"/>
      <c r="DZ211" s="8"/>
      <c r="EA211" s="8"/>
      <c r="EB211" s="8"/>
      <c r="EC211" s="8"/>
      <c r="ED211" s="8"/>
      <c r="EE211" s="150">
        <f t="shared" si="32"/>
        <v>686171</v>
      </c>
      <c r="EF211" s="151">
        <f t="shared" si="33"/>
        <v>2348085.5</v>
      </c>
      <c r="EG211" s="151">
        <f t="shared" si="34"/>
        <v>2348085.5</v>
      </c>
      <c r="EH211" s="151">
        <f t="shared" si="35"/>
        <v>1658778.3788077298</v>
      </c>
      <c r="EI211" s="152">
        <f t="shared" si="41"/>
        <v>2350302.0254045012</v>
      </c>
      <c r="EJ211" s="153">
        <f t="shared" si="36"/>
        <v>1.0009439713351584</v>
      </c>
      <c r="EK211" s="154">
        <f t="shared" si="37"/>
        <v>686171</v>
      </c>
      <c r="EL211" s="154">
        <f t="shared" si="38"/>
        <v>686171</v>
      </c>
      <c r="EM211" s="154">
        <f t="shared" si="39"/>
        <v>686171</v>
      </c>
      <c r="EN211" s="154" t="str">
        <f t="shared" si="40"/>
        <v>MENOR VALOR</v>
      </c>
    </row>
    <row r="212" spans="1:144" s="5" customFormat="1" ht="12.75">
      <c r="A212" s="17">
        <v>2</v>
      </c>
      <c r="B212" s="17">
        <v>1186220498</v>
      </c>
      <c r="C212" s="13">
        <v>42296100</v>
      </c>
      <c r="D212" s="14" t="s">
        <v>354</v>
      </c>
      <c r="E212" s="15" t="s">
        <v>355</v>
      </c>
      <c r="F212" s="13" t="s">
        <v>12</v>
      </c>
      <c r="G212" s="6">
        <v>1</v>
      </c>
      <c r="H212" s="74">
        <v>0</v>
      </c>
      <c r="I212" s="7"/>
      <c r="J212" s="8"/>
      <c r="K212" s="8"/>
      <c r="L212" s="8"/>
      <c r="M212" s="8"/>
      <c r="N212" s="8"/>
      <c r="O212" s="8"/>
      <c r="P212" s="8"/>
      <c r="Q212" s="8"/>
      <c r="R212" s="78">
        <v>686171</v>
      </c>
      <c r="S212" s="78">
        <v>0</v>
      </c>
      <c r="T212" s="85">
        <v>686171</v>
      </c>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78"/>
      <c r="AZ212" s="78"/>
      <c r="BA212" s="78"/>
      <c r="BB212" s="78"/>
      <c r="BC212" s="78"/>
      <c r="BD212" s="78"/>
      <c r="BE212" s="78"/>
      <c r="BF212" s="78"/>
      <c r="BG212" s="78"/>
      <c r="BH212" s="78"/>
      <c r="BI212" s="78"/>
      <c r="BJ212" s="78"/>
      <c r="BK212" s="78"/>
      <c r="BL212" s="78"/>
      <c r="BM212" s="7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3"/>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150">
        <f t="shared" si="32"/>
        <v>686171</v>
      </c>
      <c r="EF212" s="151">
        <f t="shared" si="33"/>
        <v>686171</v>
      </c>
      <c r="EG212" s="151">
        <f t="shared" si="34"/>
        <v>686171</v>
      </c>
      <c r="EH212" s="151">
        <f t="shared" si="35"/>
        <v>686171</v>
      </c>
      <c r="EI212" s="152">
        <v>0</v>
      </c>
      <c r="EJ212" s="153">
        <f t="shared" si="36"/>
        <v>0</v>
      </c>
      <c r="EK212" s="154">
        <f t="shared" si="37"/>
        <v>686171</v>
      </c>
      <c r="EL212" s="154">
        <f t="shared" si="38"/>
        <v>686171</v>
      </c>
      <c r="EM212" s="154">
        <f t="shared" si="39"/>
        <v>686171</v>
      </c>
      <c r="EN212" s="154" t="str">
        <f t="shared" si="40"/>
        <v>MENOR VALOR</v>
      </c>
    </row>
    <row r="213" spans="1:144" s="5" customFormat="1" ht="12.75">
      <c r="A213" s="60"/>
      <c r="B213" s="17"/>
      <c r="C213" s="17"/>
      <c r="D213" s="17"/>
      <c r="E213" s="17"/>
      <c r="F213" s="17"/>
      <c r="G213" s="6"/>
      <c r="H213" s="7"/>
      <c r="I213" s="7"/>
      <c r="J213" s="8"/>
      <c r="K213" s="8"/>
      <c r="L213" s="8"/>
      <c r="M213" s="8"/>
      <c r="N213" s="8"/>
      <c r="O213" s="8"/>
      <c r="P213" s="8"/>
      <c r="Q213" s="8"/>
      <c r="R213" s="8"/>
      <c r="S213" s="8"/>
      <c r="T213" s="83"/>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78"/>
      <c r="AZ213" s="78"/>
      <c r="BA213" s="78"/>
      <c r="BB213" s="78"/>
      <c r="BC213" s="78"/>
      <c r="BD213" s="78"/>
      <c r="BE213" s="78"/>
      <c r="BF213" s="78"/>
      <c r="BG213" s="78"/>
      <c r="BH213" s="78"/>
      <c r="BI213" s="78"/>
      <c r="BJ213" s="78"/>
      <c r="BK213" s="78"/>
      <c r="BL213" s="78"/>
      <c r="BM213" s="7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3"/>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150"/>
      <c r="EF213" s="151"/>
      <c r="EG213" s="151"/>
      <c r="EH213" s="151"/>
      <c r="EI213" s="152"/>
      <c r="EJ213" s="153"/>
      <c r="EK213" s="154"/>
      <c r="EL213" s="154"/>
      <c r="EM213" s="154"/>
      <c r="EN213" s="154"/>
    </row>
    <row r="214" spans="1:144" s="5" customFormat="1" ht="15">
      <c r="A214" s="9" t="s">
        <v>339</v>
      </c>
      <c r="B214" s="161" t="s">
        <v>357</v>
      </c>
      <c r="C214" s="162"/>
      <c r="D214" s="162"/>
      <c r="E214" s="163"/>
      <c r="F214" s="10" t="s">
        <v>297</v>
      </c>
      <c r="G214" s="6"/>
      <c r="H214" s="7"/>
      <c r="I214" s="7"/>
      <c r="J214" s="8"/>
      <c r="K214" s="8"/>
      <c r="L214" s="8"/>
      <c r="M214" s="8"/>
      <c r="N214" s="8"/>
      <c r="O214" s="8"/>
      <c r="P214" s="8"/>
      <c r="Q214" s="8"/>
      <c r="R214" s="8"/>
      <c r="S214" s="8"/>
      <c r="T214" s="83"/>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78"/>
      <c r="AZ214" s="78"/>
      <c r="BA214" s="78"/>
      <c r="BB214" s="78"/>
      <c r="BC214" s="78"/>
      <c r="BD214" s="78"/>
      <c r="BE214" s="78"/>
      <c r="BF214" s="78"/>
      <c r="BG214" s="78"/>
      <c r="BH214" s="78"/>
      <c r="BI214" s="78"/>
      <c r="BJ214" s="78"/>
      <c r="BK214" s="78"/>
      <c r="BL214" s="78"/>
      <c r="BM214" s="7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3"/>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150"/>
      <c r="EF214" s="151"/>
      <c r="EG214" s="151"/>
      <c r="EH214" s="151"/>
      <c r="EI214" s="152"/>
      <c r="EJ214" s="153"/>
      <c r="EK214" s="154"/>
      <c r="EL214" s="154"/>
      <c r="EM214" s="154"/>
      <c r="EN214" s="154"/>
    </row>
    <row r="215" spans="1:144" s="5" customFormat="1" ht="12.75">
      <c r="A215" s="11" t="s">
        <v>16</v>
      </c>
      <c r="B215" s="11" t="s">
        <v>7</v>
      </c>
      <c r="C215" s="11" t="s">
        <v>8</v>
      </c>
      <c r="D215" s="11" t="s">
        <v>9</v>
      </c>
      <c r="E215" s="11" t="s">
        <v>17</v>
      </c>
      <c r="F215" s="11" t="s">
        <v>11</v>
      </c>
      <c r="G215" s="6"/>
      <c r="H215" s="7"/>
      <c r="I215" s="7"/>
      <c r="J215" s="8"/>
      <c r="K215" s="8"/>
      <c r="L215" s="8"/>
      <c r="M215" s="8"/>
      <c r="N215" s="8"/>
      <c r="O215" s="8"/>
      <c r="P215" s="8"/>
      <c r="Q215" s="8"/>
      <c r="R215" s="8"/>
      <c r="S215" s="8"/>
      <c r="T215" s="83"/>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78"/>
      <c r="AZ215" s="78"/>
      <c r="BA215" s="78"/>
      <c r="BB215" s="78"/>
      <c r="BC215" s="78"/>
      <c r="BD215" s="78"/>
      <c r="BE215" s="78"/>
      <c r="BF215" s="78"/>
      <c r="BG215" s="78"/>
      <c r="BH215" s="78"/>
      <c r="BI215" s="78"/>
      <c r="BJ215" s="78"/>
      <c r="BK215" s="78"/>
      <c r="BL215" s="78"/>
      <c r="BM215" s="7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3"/>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150"/>
      <c r="EF215" s="151"/>
      <c r="EG215" s="151"/>
      <c r="EH215" s="151"/>
      <c r="EI215" s="152"/>
      <c r="EJ215" s="153"/>
      <c r="EK215" s="154"/>
      <c r="EL215" s="154"/>
      <c r="EM215" s="154"/>
      <c r="EN215" s="154"/>
    </row>
    <row r="216" spans="1:144" s="5" customFormat="1" ht="47.25" customHeight="1">
      <c r="A216" s="18">
        <v>1</v>
      </c>
      <c r="B216" s="17">
        <v>1196491792</v>
      </c>
      <c r="C216" s="13">
        <v>4214000</v>
      </c>
      <c r="D216" s="15" t="s">
        <v>809</v>
      </c>
      <c r="E216" s="15" t="s">
        <v>810</v>
      </c>
      <c r="F216" s="13" t="s">
        <v>46</v>
      </c>
      <c r="G216" s="6">
        <v>1</v>
      </c>
      <c r="H216" s="74">
        <v>0.19</v>
      </c>
      <c r="I216" s="7"/>
      <c r="J216" s="8"/>
      <c r="K216" s="8"/>
      <c r="L216" s="8"/>
      <c r="M216" s="8"/>
      <c r="N216" s="8"/>
      <c r="O216" s="8"/>
      <c r="P216" s="8"/>
      <c r="Q216" s="8"/>
      <c r="R216" s="8"/>
      <c r="S216" s="8"/>
      <c r="T216" s="83"/>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78"/>
      <c r="AZ216" s="78"/>
      <c r="BA216" s="78"/>
      <c r="BB216" s="78"/>
      <c r="BC216" s="78"/>
      <c r="BD216" s="78"/>
      <c r="BE216" s="78"/>
      <c r="BF216" s="78"/>
      <c r="BG216" s="78"/>
      <c r="BH216" s="78"/>
      <c r="BI216" s="78"/>
      <c r="BJ216" s="78"/>
      <c r="BK216" s="78"/>
      <c r="BL216" s="78"/>
      <c r="BM216" s="7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3"/>
      <c r="DD216" s="8"/>
      <c r="DE216" s="8"/>
      <c r="DF216" s="8"/>
      <c r="DG216" s="8"/>
      <c r="DH216" s="8"/>
      <c r="DI216" s="8"/>
      <c r="DJ216" s="8"/>
      <c r="DK216" s="8"/>
      <c r="DL216" s="8"/>
      <c r="DM216" s="137">
        <v>5000000</v>
      </c>
      <c r="DN216" s="103">
        <f>DM216*H216</f>
        <v>950000</v>
      </c>
      <c r="DO216" s="103">
        <f>DM216+DN216</f>
        <v>5950000</v>
      </c>
      <c r="DP216" s="8"/>
      <c r="DQ216" s="8"/>
      <c r="DR216" s="8"/>
      <c r="DS216" s="8"/>
      <c r="DT216" s="8"/>
      <c r="DU216" s="8"/>
      <c r="DV216" s="8"/>
      <c r="DW216" s="8"/>
      <c r="DX216" s="8"/>
      <c r="DY216" s="8"/>
      <c r="DZ216" s="8"/>
      <c r="EA216" s="8"/>
      <c r="EB216" s="8"/>
      <c r="EC216" s="8"/>
      <c r="ED216" s="8"/>
      <c r="EE216" s="150">
        <f t="shared" si="32"/>
        <v>5950000</v>
      </c>
      <c r="EF216" s="151">
        <f t="shared" si="33"/>
        <v>5950000</v>
      </c>
      <c r="EG216" s="151">
        <f t="shared" si="34"/>
        <v>5950000</v>
      </c>
      <c r="EH216" s="151">
        <f t="shared" si="35"/>
        <v>5950000</v>
      </c>
      <c r="EI216" s="152">
        <v>0</v>
      </c>
      <c r="EJ216" s="153">
        <f t="shared" si="36"/>
        <v>0</v>
      </c>
      <c r="EK216" s="154">
        <f t="shared" si="37"/>
        <v>5950000</v>
      </c>
      <c r="EL216" s="154">
        <f t="shared" si="38"/>
        <v>5950000</v>
      </c>
      <c r="EM216" s="154">
        <f t="shared" si="39"/>
        <v>5950000</v>
      </c>
      <c r="EN216" s="154" t="str">
        <f t="shared" si="40"/>
        <v>MENOR VALOR</v>
      </c>
    </row>
    <row r="217" spans="1:144" s="5" customFormat="1" ht="12.75">
      <c r="A217" s="28"/>
      <c r="B217" s="18"/>
      <c r="C217" s="18"/>
      <c r="D217" s="18"/>
      <c r="E217" s="18"/>
      <c r="F217" s="18"/>
      <c r="G217" s="6"/>
      <c r="H217" s="7"/>
      <c r="I217" s="7"/>
      <c r="J217" s="8"/>
      <c r="K217" s="8"/>
      <c r="L217" s="8"/>
      <c r="M217" s="8"/>
      <c r="N217" s="8"/>
      <c r="O217" s="8"/>
      <c r="P217" s="8"/>
      <c r="Q217" s="8"/>
      <c r="R217" s="8"/>
      <c r="S217" s="8"/>
      <c r="T217" s="83"/>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78"/>
      <c r="AZ217" s="78"/>
      <c r="BA217" s="78"/>
      <c r="BB217" s="78"/>
      <c r="BC217" s="78"/>
      <c r="BD217" s="78"/>
      <c r="BE217" s="78"/>
      <c r="BF217" s="78"/>
      <c r="BG217" s="78"/>
      <c r="BH217" s="78"/>
      <c r="BI217" s="78"/>
      <c r="BJ217" s="78"/>
      <c r="BK217" s="78"/>
      <c r="BL217" s="78"/>
      <c r="BM217" s="7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3"/>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150"/>
      <c r="EF217" s="151"/>
      <c r="EG217" s="151"/>
      <c r="EH217" s="151"/>
      <c r="EI217" s="152"/>
      <c r="EJ217" s="153"/>
      <c r="EK217" s="154"/>
      <c r="EL217" s="154"/>
      <c r="EM217" s="154"/>
      <c r="EN217" s="154"/>
    </row>
    <row r="218" spans="1:144" s="5" customFormat="1" ht="15">
      <c r="A218" s="9" t="s">
        <v>351</v>
      </c>
      <c r="B218" s="164" t="s">
        <v>359</v>
      </c>
      <c r="C218" s="162"/>
      <c r="D218" s="162"/>
      <c r="E218" s="163"/>
      <c r="F218" s="10" t="s">
        <v>360</v>
      </c>
      <c r="G218" s="6"/>
      <c r="H218" s="7"/>
      <c r="I218" s="7"/>
      <c r="J218" s="8"/>
      <c r="K218" s="8"/>
      <c r="L218" s="8"/>
      <c r="M218" s="8"/>
      <c r="N218" s="8"/>
      <c r="O218" s="8"/>
      <c r="P218" s="8"/>
      <c r="Q218" s="8"/>
      <c r="R218" s="8"/>
      <c r="S218" s="8"/>
      <c r="T218" s="83"/>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78"/>
      <c r="AZ218" s="78"/>
      <c r="BA218" s="78"/>
      <c r="BB218" s="78"/>
      <c r="BC218" s="78"/>
      <c r="BD218" s="78"/>
      <c r="BE218" s="78"/>
      <c r="BF218" s="78"/>
      <c r="BG218" s="78"/>
      <c r="BH218" s="78"/>
      <c r="BI218" s="78"/>
      <c r="BJ218" s="78"/>
      <c r="BK218" s="78"/>
      <c r="BL218" s="78"/>
      <c r="BM218" s="7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3"/>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150"/>
      <c r="EF218" s="151"/>
      <c r="EG218" s="151"/>
      <c r="EH218" s="151"/>
      <c r="EI218" s="152"/>
      <c r="EJ218" s="153"/>
      <c r="EK218" s="154"/>
      <c r="EL218" s="154"/>
      <c r="EM218" s="154"/>
      <c r="EN218" s="154"/>
    </row>
    <row r="219" spans="1:144" s="5" customFormat="1" ht="12.75">
      <c r="A219" s="11" t="s">
        <v>16</v>
      </c>
      <c r="B219" s="11" t="s">
        <v>7</v>
      </c>
      <c r="C219" s="11" t="s">
        <v>8</v>
      </c>
      <c r="D219" s="11" t="s">
        <v>9</v>
      </c>
      <c r="E219" s="11" t="s">
        <v>17</v>
      </c>
      <c r="F219" s="11" t="s">
        <v>11</v>
      </c>
      <c r="G219" s="6"/>
      <c r="H219" s="7"/>
      <c r="I219" s="7"/>
      <c r="J219" s="8"/>
      <c r="K219" s="8"/>
      <c r="L219" s="8"/>
      <c r="M219" s="8"/>
      <c r="N219" s="8"/>
      <c r="O219" s="8"/>
      <c r="P219" s="8"/>
      <c r="Q219" s="8"/>
      <c r="R219" s="8"/>
      <c r="S219" s="8"/>
      <c r="T219" s="83"/>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78"/>
      <c r="AZ219" s="78"/>
      <c r="BA219" s="78"/>
      <c r="BB219" s="78"/>
      <c r="BC219" s="78"/>
      <c r="BD219" s="78"/>
      <c r="BE219" s="78"/>
      <c r="BF219" s="78"/>
      <c r="BG219" s="78"/>
      <c r="BH219" s="78"/>
      <c r="BI219" s="78"/>
      <c r="BJ219" s="78"/>
      <c r="BK219" s="78"/>
      <c r="BL219" s="78"/>
      <c r="BM219" s="7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3"/>
      <c r="DD219" s="8"/>
      <c r="DE219" s="8"/>
      <c r="DF219" s="8"/>
      <c r="DG219" s="8"/>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150"/>
      <c r="EF219" s="151"/>
      <c r="EG219" s="151"/>
      <c r="EH219" s="151"/>
      <c r="EI219" s="152"/>
      <c r="EJ219" s="153"/>
      <c r="EK219" s="154"/>
      <c r="EL219" s="154"/>
      <c r="EM219" s="154"/>
      <c r="EN219" s="154"/>
    </row>
    <row r="220" spans="1:144" s="5" customFormat="1" ht="165.75">
      <c r="A220" s="12">
        <v>1</v>
      </c>
      <c r="B220" s="30">
        <v>1199020107</v>
      </c>
      <c r="C220" s="12">
        <v>42241506</v>
      </c>
      <c r="D220" s="19" t="s">
        <v>361</v>
      </c>
      <c r="E220" s="14" t="s">
        <v>362</v>
      </c>
      <c r="F220" s="13" t="s">
        <v>12</v>
      </c>
      <c r="G220" s="6">
        <v>1</v>
      </c>
      <c r="H220" s="74">
        <v>0</v>
      </c>
      <c r="I220" s="7"/>
      <c r="J220" s="8"/>
      <c r="K220" s="8"/>
      <c r="L220" s="8"/>
      <c r="M220" s="8"/>
      <c r="N220" s="8"/>
      <c r="O220" s="8"/>
      <c r="P220" s="8"/>
      <c r="Q220" s="8"/>
      <c r="R220" s="8"/>
      <c r="S220" s="8"/>
      <c r="T220" s="83"/>
      <c r="U220" s="8"/>
      <c r="V220" s="8"/>
      <c r="W220" s="8"/>
      <c r="X220" s="8"/>
      <c r="Y220" s="8"/>
      <c r="Z220" s="8"/>
      <c r="AA220" s="8"/>
      <c r="AB220" s="8"/>
      <c r="AC220" s="8"/>
      <c r="AD220" s="8"/>
      <c r="AE220" s="8"/>
      <c r="AF220" s="8"/>
      <c r="AG220" s="8"/>
      <c r="AH220" s="8"/>
      <c r="AI220" s="8"/>
      <c r="AJ220" s="8"/>
      <c r="AK220" s="8"/>
      <c r="AL220" s="8"/>
      <c r="AM220" s="8"/>
      <c r="AN220" s="8"/>
      <c r="AO220" s="8"/>
      <c r="AP220" s="78">
        <v>9172</v>
      </c>
      <c r="AQ220" s="78"/>
      <c r="AR220" s="78">
        <f>AP220</f>
        <v>9172</v>
      </c>
      <c r="AS220" s="8"/>
      <c r="AT220" s="8"/>
      <c r="AU220" s="8"/>
      <c r="AV220" s="8"/>
      <c r="AW220" s="8"/>
      <c r="AX220" s="8"/>
      <c r="AY220" s="78"/>
      <c r="AZ220" s="78"/>
      <c r="BA220" s="78"/>
      <c r="BB220" s="78"/>
      <c r="BC220" s="78"/>
      <c r="BD220" s="78"/>
      <c r="BE220" s="78"/>
      <c r="BF220" s="78"/>
      <c r="BG220" s="78"/>
      <c r="BH220" s="78"/>
      <c r="BI220" s="78"/>
      <c r="BJ220" s="78"/>
      <c r="BK220" s="78"/>
      <c r="BL220" s="78"/>
      <c r="BM220" s="78"/>
      <c r="BN220" s="8"/>
      <c r="BO220" s="8"/>
      <c r="BP220" s="8"/>
      <c r="BQ220" s="78">
        <v>6884</v>
      </c>
      <c r="BR220" s="78"/>
      <c r="BS220" s="78">
        <f>BQ220</f>
        <v>6884</v>
      </c>
      <c r="BT220" s="78">
        <v>8116.4556962025317</v>
      </c>
      <c r="BU220" s="78">
        <v>0</v>
      </c>
      <c r="BV220" s="78">
        <v>8116.4556962025317</v>
      </c>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3"/>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150">
        <f t="shared" si="32"/>
        <v>6884</v>
      </c>
      <c r="EF220" s="151">
        <f t="shared" si="33"/>
        <v>8116.4556962025317</v>
      </c>
      <c r="EG220" s="151">
        <f t="shared" si="34"/>
        <v>8057.48523206751</v>
      </c>
      <c r="EH220" s="151">
        <f t="shared" si="35"/>
        <v>8002.4648771784232</v>
      </c>
      <c r="EI220" s="152">
        <f t="shared" si="41"/>
        <v>1145.1393525375956</v>
      </c>
      <c r="EJ220" s="153">
        <f t="shared" si="36"/>
        <v>0.14212118540163413</v>
      </c>
      <c r="EK220" s="154">
        <f t="shared" si="37"/>
        <v>6884</v>
      </c>
      <c r="EL220" s="154">
        <f t="shared" si="38"/>
        <v>6884</v>
      </c>
      <c r="EM220" s="154">
        <f t="shared" si="39"/>
        <v>6884</v>
      </c>
      <c r="EN220" s="154" t="str">
        <f t="shared" si="40"/>
        <v>MENOR VALOR</v>
      </c>
    </row>
    <row r="221" spans="1:144" s="5" customFormat="1" ht="178.5">
      <c r="A221" s="12">
        <v>2</v>
      </c>
      <c r="B221" s="30">
        <v>1199020109</v>
      </c>
      <c r="C221" s="12">
        <v>42241506</v>
      </c>
      <c r="D221" s="19" t="s">
        <v>363</v>
      </c>
      <c r="E221" s="14" t="s">
        <v>364</v>
      </c>
      <c r="F221" s="13" t="s">
        <v>12</v>
      </c>
      <c r="G221" s="6">
        <v>1</v>
      </c>
      <c r="H221" s="74">
        <v>0</v>
      </c>
      <c r="I221" s="7"/>
      <c r="J221" s="8"/>
      <c r="K221" s="8"/>
      <c r="L221" s="8"/>
      <c r="M221" s="8"/>
      <c r="N221" s="8"/>
      <c r="O221" s="8"/>
      <c r="P221" s="8"/>
      <c r="Q221" s="8"/>
      <c r="R221" s="8"/>
      <c r="S221" s="8"/>
      <c r="T221" s="83"/>
      <c r="U221" s="8"/>
      <c r="V221" s="8"/>
      <c r="W221" s="8"/>
      <c r="X221" s="8"/>
      <c r="Y221" s="8"/>
      <c r="Z221" s="8"/>
      <c r="AA221" s="8"/>
      <c r="AB221" s="8"/>
      <c r="AC221" s="8"/>
      <c r="AD221" s="8"/>
      <c r="AE221" s="8"/>
      <c r="AF221" s="8"/>
      <c r="AG221" s="8"/>
      <c r="AH221" s="8"/>
      <c r="AI221" s="8"/>
      <c r="AJ221" s="8"/>
      <c r="AK221" s="8"/>
      <c r="AL221" s="8"/>
      <c r="AM221" s="8"/>
      <c r="AN221" s="8"/>
      <c r="AO221" s="8"/>
      <c r="AP221" s="78">
        <v>9635</v>
      </c>
      <c r="AQ221" s="78"/>
      <c r="AR221" s="78">
        <f t="shared" ref="AR221:AR231" si="42">AP221</f>
        <v>9635</v>
      </c>
      <c r="AS221" s="8"/>
      <c r="AT221" s="8"/>
      <c r="AU221" s="8"/>
      <c r="AV221" s="8"/>
      <c r="AW221" s="8"/>
      <c r="AX221" s="8"/>
      <c r="AY221" s="78"/>
      <c r="AZ221" s="78"/>
      <c r="BA221" s="78"/>
      <c r="BB221" s="78"/>
      <c r="BC221" s="78"/>
      <c r="BD221" s="78"/>
      <c r="BE221" s="78"/>
      <c r="BF221" s="78"/>
      <c r="BG221" s="78"/>
      <c r="BH221" s="78"/>
      <c r="BI221" s="78"/>
      <c r="BJ221" s="78"/>
      <c r="BK221" s="78"/>
      <c r="BL221" s="78"/>
      <c r="BM221" s="78"/>
      <c r="BN221" s="8"/>
      <c r="BO221" s="8"/>
      <c r="BP221" s="8"/>
      <c r="BQ221" s="78">
        <v>8086</v>
      </c>
      <c r="BR221" s="8"/>
      <c r="BS221" s="78">
        <f t="shared" ref="BS221:BS228" si="43">BQ221</f>
        <v>8086</v>
      </c>
      <c r="BT221" s="78">
        <v>10230.379746835442</v>
      </c>
      <c r="BU221" s="78">
        <v>0</v>
      </c>
      <c r="BV221" s="78">
        <v>10230.379746835442</v>
      </c>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3"/>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150">
        <f t="shared" si="32"/>
        <v>8086</v>
      </c>
      <c r="EF221" s="151">
        <f t="shared" si="33"/>
        <v>9635</v>
      </c>
      <c r="EG221" s="151">
        <f t="shared" si="34"/>
        <v>9317.1265822784808</v>
      </c>
      <c r="EH221" s="151">
        <f t="shared" si="35"/>
        <v>9271.6935813799846</v>
      </c>
      <c r="EI221" s="152">
        <f t="shared" si="41"/>
        <v>1106.9660143518311</v>
      </c>
      <c r="EJ221" s="153">
        <f t="shared" si="36"/>
        <v>0.11880980735598477</v>
      </c>
      <c r="EK221" s="154">
        <f t="shared" si="37"/>
        <v>8086</v>
      </c>
      <c r="EL221" s="154">
        <f t="shared" si="38"/>
        <v>8086</v>
      </c>
      <c r="EM221" s="154">
        <f t="shared" si="39"/>
        <v>8086</v>
      </c>
      <c r="EN221" s="154" t="str">
        <f t="shared" si="40"/>
        <v>MENOR VALOR</v>
      </c>
    </row>
    <row r="222" spans="1:144" s="5" customFormat="1" ht="165.75">
      <c r="A222" s="12">
        <v>3</v>
      </c>
      <c r="B222" s="30">
        <v>1199020111</v>
      </c>
      <c r="C222" s="12">
        <v>42241506</v>
      </c>
      <c r="D222" s="19" t="s">
        <v>365</v>
      </c>
      <c r="E222" s="14" t="s">
        <v>366</v>
      </c>
      <c r="F222" s="13" t="s">
        <v>12</v>
      </c>
      <c r="G222" s="6">
        <v>1</v>
      </c>
      <c r="H222" s="74">
        <v>0</v>
      </c>
      <c r="I222" s="7"/>
      <c r="J222" s="8"/>
      <c r="K222" s="8"/>
      <c r="L222" s="8"/>
      <c r="M222" s="8"/>
      <c r="N222" s="8"/>
      <c r="O222" s="8"/>
      <c r="P222" s="8"/>
      <c r="Q222" s="8"/>
      <c r="R222" s="8"/>
      <c r="S222" s="8"/>
      <c r="T222" s="83"/>
      <c r="U222" s="8"/>
      <c r="V222" s="8"/>
      <c r="W222" s="8"/>
      <c r="X222" s="8"/>
      <c r="Y222" s="8"/>
      <c r="Z222" s="8"/>
      <c r="AA222" s="8"/>
      <c r="AB222" s="8"/>
      <c r="AC222" s="8"/>
      <c r="AD222" s="8"/>
      <c r="AE222" s="8"/>
      <c r="AF222" s="8"/>
      <c r="AG222" s="8"/>
      <c r="AH222" s="8"/>
      <c r="AI222" s="8"/>
      <c r="AJ222" s="8"/>
      <c r="AK222" s="8"/>
      <c r="AL222" s="8"/>
      <c r="AM222" s="8"/>
      <c r="AN222" s="8"/>
      <c r="AO222" s="8"/>
      <c r="AP222" s="78">
        <v>11058</v>
      </c>
      <c r="AQ222" s="78"/>
      <c r="AR222" s="78">
        <f t="shared" si="42"/>
        <v>11058</v>
      </c>
      <c r="AS222" s="8"/>
      <c r="AT222" s="8"/>
      <c r="AU222" s="8"/>
      <c r="AV222" s="8"/>
      <c r="AW222" s="8"/>
      <c r="AX222" s="8"/>
      <c r="AY222" s="78"/>
      <c r="AZ222" s="78"/>
      <c r="BA222" s="78"/>
      <c r="BB222" s="78"/>
      <c r="BC222" s="78"/>
      <c r="BD222" s="78"/>
      <c r="BE222" s="78"/>
      <c r="BF222" s="78"/>
      <c r="BG222" s="78"/>
      <c r="BH222" s="78"/>
      <c r="BI222" s="78"/>
      <c r="BJ222" s="78"/>
      <c r="BK222" s="78"/>
      <c r="BL222" s="78"/>
      <c r="BM222" s="78"/>
      <c r="BN222" s="8"/>
      <c r="BO222" s="8"/>
      <c r="BP222" s="8"/>
      <c r="BQ222" s="78">
        <v>9321</v>
      </c>
      <c r="BR222" s="8"/>
      <c r="BS222" s="78">
        <f t="shared" si="43"/>
        <v>9321</v>
      </c>
      <c r="BT222" s="78">
        <v>12493.670886075948</v>
      </c>
      <c r="BU222" s="78">
        <v>0</v>
      </c>
      <c r="BV222" s="78">
        <v>12493.670886075948</v>
      </c>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3"/>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150">
        <f t="shared" si="32"/>
        <v>9321</v>
      </c>
      <c r="EF222" s="151">
        <f t="shared" si="33"/>
        <v>11058</v>
      </c>
      <c r="EG222" s="151">
        <f t="shared" si="34"/>
        <v>10957.556962025315</v>
      </c>
      <c r="EH222" s="151">
        <f t="shared" si="35"/>
        <v>10879.519584905136</v>
      </c>
      <c r="EI222" s="152">
        <f t="shared" si="41"/>
        <v>1588.7185845034599</v>
      </c>
      <c r="EJ222" s="153">
        <f t="shared" si="36"/>
        <v>0.14498839385543222</v>
      </c>
      <c r="EK222" s="154">
        <f t="shared" si="37"/>
        <v>9321</v>
      </c>
      <c r="EL222" s="154">
        <f t="shared" si="38"/>
        <v>9321</v>
      </c>
      <c r="EM222" s="154">
        <f t="shared" si="39"/>
        <v>9321</v>
      </c>
      <c r="EN222" s="154" t="str">
        <f t="shared" si="40"/>
        <v>MENOR VALOR</v>
      </c>
    </row>
    <row r="223" spans="1:144" s="5" customFormat="1" ht="178.5">
      <c r="A223" s="12">
        <v>4</v>
      </c>
      <c r="B223" s="30">
        <v>1199020112</v>
      </c>
      <c r="C223" s="12">
        <v>42241506</v>
      </c>
      <c r="D223" s="19" t="s">
        <v>367</v>
      </c>
      <c r="E223" s="14" t="s">
        <v>368</v>
      </c>
      <c r="F223" s="13" t="s">
        <v>12</v>
      </c>
      <c r="G223" s="6">
        <v>1</v>
      </c>
      <c r="H223" s="74">
        <v>0</v>
      </c>
      <c r="I223" s="7"/>
      <c r="J223" s="8"/>
      <c r="K223" s="8"/>
      <c r="L223" s="8"/>
      <c r="M223" s="8"/>
      <c r="N223" s="8"/>
      <c r="O223" s="8"/>
      <c r="P223" s="8"/>
      <c r="Q223" s="8"/>
      <c r="R223" s="8"/>
      <c r="S223" s="8"/>
      <c r="T223" s="83"/>
      <c r="U223" s="8"/>
      <c r="V223" s="8"/>
      <c r="W223" s="8"/>
      <c r="X223" s="8"/>
      <c r="Y223" s="8"/>
      <c r="Z223" s="8"/>
      <c r="AA223" s="8"/>
      <c r="AB223" s="8"/>
      <c r="AC223" s="8"/>
      <c r="AD223" s="8"/>
      <c r="AE223" s="8"/>
      <c r="AF223" s="8"/>
      <c r="AG223" s="8"/>
      <c r="AH223" s="8"/>
      <c r="AI223" s="8"/>
      <c r="AJ223" s="8"/>
      <c r="AK223" s="8"/>
      <c r="AL223" s="8"/>
      <c r="AM223" s="8"/>
      <c r="AN223" s="8"/>
      <c r="AO223" s="8"/>
      <c r="AP223" s="78">
        <v>12440</v>
      </c>
      <c r="AQ223" s="78"/>
      <c r="AR223" s="78">
        <f t="shared" si="42"/>
        <v>12440</v>
      </c>
      <c r="AS223" s="8"/>
      <c r="AT223" s="8"/>
      <c r="AU223" s="8"/>
      <c r="AV223" s="8"/>
      <c r="AW223" s="8"/>
      <c r="AX223" s="8"/>
      <c r="AY223" s="78"/>
      <c r="AZ223" s="78"/>
      <c r="BA223" s="78"/>
      <c r="BB223" s="78"/>
      <c r="BC223" s="78"/>
      <c r="BD223" s="78"/>
      <c r="BE223" s="78"/>
      <c r="BF223" s="78"/>
      <c r="BG223" s="78"/>
      <c r="BH223" s="78"/>
      <c r="BI223" s="78"/>
      <c r="BJ223" s="78"/>
      <c r="BK223" s="78"/>
      <c r="BL223" s="78"/>
      <c r="BM223" s="78"/>
      <c r="BN223" s="8"/>
      <c r="BO223" s="8"/>
      <c r="BP223" s="8"/>
      <c r="BQ223" s="78">
        <v>11450</v>
      </c>
      <c r="BR223" s="8"/>
      <c r="BS223" s="78">
        <f t="shared" si="43"/>
        <v>11450</v>
      </c>
      <c r="BT223" s="78">
        <v>14513.924050632912</v>
      </c>
      <c r="BU223" s="78">
        <v>0</v>
      </c>
      <c r="BV223" s="78">
        <v>14513.924050632912</v>
      </c>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3"/>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150">
        <f t="shared" si="32"/>
        <v>11450</v>
      </c>
      <c r="EF223" s="151">
        <f t="shared" si="33"/>
        <v>12440</v>
      </c>
      <c r="EG223" s="151">
        <f t="shared" si="34"/>
        <v>12801.308016877636</v>
      </c>
      <c r="EH223" s="151">
        <f t="shared" si="35"/>
        <v>12739.045957875074</v>
      </c>
      <c r="EI223" s="152">
        <f t="shared" si="41"/>
        <v>1563.5905024355754</v>
      </c>
      <c r="EJ223" s="153">
        <f t="shared" si="36"/>
        <v>0.12214302635122051</v>
      </c>
      <c r="EK223" s="154">
        <f t="shared" si="37"/>
        <v>11450</v>
      </c>
      <c r="EL223" s="154">
        <f t="shared" si="38"/>
        <v>11450</v>
      </c>
      <c r="EM223" s="154">
        <f t="shared" si="39"/>
        <v>11450</v>
      </c>
      <c r="EN223" s="154" t="str">
        <f t="shared" si="40"/>
        <v>MENOR VALOR</v>
      </c>
    </row>
    <row r="224" spans="1:144" s="5" customFormat="1" ht="63.75">
      <c r="A224" s="13">
        <v>5</v>
      </c>
      <c r="B224" s="37">
        <v>1237690333</v>
      </c>
      <c r="C224" s="13">
        <v>42241506</v>
      </c>
      <c r="D224" s="14" t="s">
        <v>369</v>
      </c>
      <c r="E224" s="14" t="s">
        <v>370</v>
      </c>
      <c r="F224" s="13" t="s">
        <v>12</v>
      </c>
      <c r="G224" s="6">
        <v>1</v>
      </c>
      <c r="H224" s="74">
        <v>0</v>
      </c>
      <c r="I224" s="7"/>
      <c r="J224" s="8"/>
      <c r="K224" s="8"/>
      <c r="L224" s="8"/>
      <c r="M224" s="8"/>
      <c r="N224" s="8"/>
      <c r="O224" s="8"/>
      <c r="P224" s="8"/>
      <c r="Q224" s="8"/>
      <c r="R224" s="8"/>
      <c r="S224" s="8"/>
      <c r="T224" s="83"/>
      <c r="U224" s="8"/>
      <c r="V224" s="8"/>
      <c r="W224" s="8"/>
      <c r="X224" s="8"/>
      <c r="Y224" s="8"/>
      <c r="Z224" s="8"/>
      <c r="AA224" s="8"/>
      <c r="AB224" s="8"/>
      <c r="AC224" s="8"/>
      <c r="AD224" s="8"/>
      <c r="AE224" s="8"/>
      <c r="AF224" s="8"/>
      <c r="AG224" s="8"/>
      <c r="AH224" s="8"/>
      <c r="AI224" s="8"/>
      <c r="AJ224" s="8"/>
      <c r="AK224" s="8"/>
      <c r="AL224" s="8"/>
      <c r="AM224" s="8"/>
      <c r="AN224" s="8"/>
      <c r="AO224" s="8"/>
      <c r="AP224" s="78">
        <v>42016</v>
      </c>
      <c r="AQ224" s="78"/>
      <c r="AR224" s="78">
        <f t="shared" si="42"/>
        <v>42016</v>
      </c>
      <c r="AS224" s="8"/>
      <c r="AT224" s="8"/>
      <c r="AU224" s="8"/>
      <c r="AV224" s="8"/>
      <c r="AW224" s="8"/>
      <c r="AX224" s="8"/>
      <c r="AY224" s="78"/>
      <c r="AZ224" s="78"/>
      <c r="BA224" s="78"/>
      <c r="BB224" s="78"/>
      <c r="BC224" s="78"/>
      <c r="BD224" s="78"/>
      <c r="BE224" s="78"/>
      <c r="BF224" s="78"/>
      <c r="BG224" s="78"/>
      <c r="BH224" s="78"/>
      <c r="BI224" s="78"/>
      <c r="BJ224" s="78"/>
      <c r="BK224" s="78"/>
      <c r="BL224" s="78"/>
      <c r="BM224" s="78"/>
      <c r="BN224" s="8"/>
      <c r="BO224" s="8"/>
      <c r="BP224" s="8"/>
      <c r="BQ224" s="78">
        <v>30692</v>
      </c>
      <c r="BR224" s="8"/>
      <c r="BS224" s="78">
        <f t="shared" si="43"/>
        <v>30692</v>
      </c>
      <c r="BT224" s="78">
        <v>47408.860759493669</v>
      </c>
      <c r="BU224" s="78">
        <v>0</v>
      </c>
      <c r="BV224" s="78">
        <v>47408.860759493669</v>
      </c>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3"/>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150">
        <f t="shared" si="32"/>
        <v>30692</v>
      </c>
      <c r="EF224" s="151">
        <f t="shared" si="33"/>
        <v>42016</v>
      </c>
      <c r="EG224" s="151">
        <f t="shared" si="34"/>
        <v>40038.95358649789</v>
      </c>
      <c r="EH224" s="151">
        <f t="shared" si="35"/>
        <v>39394.277310972197</v>
      </c>
      <c r="EI224" s="152">
        <f t="shared" si="41"/>
        <v>8531.9923115255588</v>
      </c>
      <c r="EJ224" s="153">
        <f t="shared" si="36"/>
        <v>0.21309229006431263</v>
      </c>
      <c r="EK224" s="154">
        <f t="shared" si="37"/>
        <v>30692</v>
      </c>
      <c r="EL224" s="154">
        <f t="shared" si="38"/>
        <v>30692</v>
      </c>
      <c r="EM224" s="154">
        <f t="shared" si="39"/>
        <v>30692</v>
      </c>
      <c r="EN224" s="154" t="str">
        <f t="shared" si="40"/>
        <v>MENOR VALOR</v>
      </c>
    </row>
    <row r="225" spans="1:144" s="5" customFormat="1" ht="63.75">
      <c r="A225" s="13">
        <v>6</v>
      </c>
      <c r="B225" s="13">
        <v>1237690334</v>
      </c>
      <c r="C225" s="13">
        <v>42241506</v>
      </c>
      <c r="D225" s="14" t="s">
        <v>371</v>
      </c>
      <c r="E225" s="14" t="s">
        <v>372</v>
      </c>
      <c r="F225" s="13" t="s">
        <v>12</v>
      </c>
      <c r="G225" s="6">
        <v>1</v>
      </c>
      <c r="H225" s="74">
        <v>0</v>
      </c>
      <c r="I225" s="7"/>
      <c r="J225" s="8"/>
      <c r="K225" s="8"/>
      <c r="L225" s="8"/>
      <c r="M225" s="8"/>
      <c r="N225" s="8"/>
      <c r="O225" s="8"/>
      <c r="P225" s="8"/>
      <c r="Q225" s="8"/>
      <c r="R225" s="8"/>
      <c r="S225" s="8"/>
      <c r="T225" s="83"/>
      <c r="U225" s="8"/>
      <c r="V225" s="8"/>
      <c r="W225" s="8"/>
      <c r="X225" s="8"/>
      <c r="Y225" s="8"/>
      <c r="Z225" s="8"/>
      <c r="AA225" s="8"/>
      <c r="AB225" s="8"/>
      <c r="AC225" s="8"/>
      <c r="AD225" s="8"/>
      <c r="AE225" s="8"/>
      <c r="AF225" s="8"/>
      <c r="AG225" s="8"/>
      <c r="AH225" s="8"/>
      <c r="AI225" s="8"/>
      <c r="AJ225" s="8"/>
      <c r="AK225" s="8"/>
      <c r="AL225" s="8"/>
      <c r="AM225" s="8"/>
      <c r="AN225" s="8"/>
      <c r="AO225" s="8"/>
      <c r="AP225" s="78">
        <v>54218</v>
      </c>
      <c r="AQ225" s="78"/>
      <c r="AR225" s="78">
        <f t="shared" si="42"/>
        <v>54218</v>
      </c>
      <c r="AS225" s="8"/>
      <c r="AT225" s="8"/>
      <c r="AU225" s="8"/>
      <c r="AV225" s="8"/>
      <c r="AW225" s="8"/>
      <c r="AX225" s="8"/>
      <c r="AY225" s="78"/>
      <c r="AZ225" s="78"/>
      <c r="BA225" s="78"/>
      <c r="BB225" s="78"/>
      <c r="BC225" s="78"/>
      <c r="BD225" s="78"/>
      <c r="BE225" s="78"/>
      <c r="BF225" s="78"/>
      <c r="BG225" s="78"/>
      <c r="BH225" s="78"/>
      <c r="BI225" s="78"/>
      <c r="BJ225" s="78"/>
      <c r="BK225" s="78"/>
      <c r="BL225" s="78"/>
      <c r="BM225" s="78"/>
      <c r="BN225" s="8"/>
      <c r="BO225" s="8"/>
      <c r="BP225" s="8"/>
      <c r="BQ225" s="78">
        <v>47953</v>
      </c>
      <c r="BR225" s="8"/>
      <c r="BS225" s="78">
        <f t="shared" si="43"/>
        <v>47953</v>
      </c>
      <c r="BT225" s="78">
        <v>58221.518987341769</v>
      </c>
      <c r="BU225" s="78">
        <v>0</v>
      </c>
      <c r="BV225" s="78">
        <v>58221.518987341769</v>
      </c>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3"/>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150">
        <f t="shared" si="32"/>
        <v>47953</v>
      </c>
      <c r="EF225" s="151">
        <f t="shared" si="33"/>
        <v>54218</v>
      </c>
      <c r="EG225" s="151">
        <f t="shared" si="34"/>
        <v>53464.172995780595</v>
      </c>
      <c r="EH225" s="151">
        <f t="shared" si="35"/>
        <v>53294.321296117232</v>
      </c>
      <c r="EI225" s="152">
        <f t="shared" si="41"/>
        <v>5175.5977348097113</v>
      </c>
      <c r="EJ225" s="153">
        <f t="shared" si="36"/>
        <v>9.6804971344421065E-2</v>
      </c>
      <c r="EK225" s="154">
        <f t="shared" si="37"/>
        <v>47953</v>
      </c>
      <c r="EL225" s="154">
        <f t="shared" si="38"/>
        <v>47953</v>
      </c>
      <c r="EM225" s="154">
        <f t="shared" si="39"/>
        <v>47953</v>
      </c>
      <c r="EN225" s="154" t="str">
        <f t="shared" si="40"/>
        <v>MENOR VALOR</v>
      </c>
    </row>
    <row r="226" spans="1:144" s="5" customFormat="1" ht="63.75">
      <c r="A226" s="13">
        <v>7</v>
      </c>
      <c r="B226" s="13">
        <v>1237690335</v>
      </c>
      <c r="C226" s="13">
        <v>42241506</v>
      </c>
      <c r="D226" s="14" t="s">
        <v>373</v>
      </c>
      <c r="E226" s="14" t="s">
        <v>374</v>
      </c>
      <c r="F226" s="13" t="s">
        <v>12</v>
      </c>
      <c r="G226" s="6">
        <v>1</v>
      </c>
      <c r="H226" s="74">
        <v>0</v>
      </c>
      <c r="I226" s="7"/>
      <c r="J226" s="8"/>
      <c r="K226" s="8"/>
      <c r="L226" s="8"/>
      <c r="M226" s="8"/>
      <c r="N226" s="8"/>
      <c r="O226" s="8"/>
      <c r="P226" s="8"/>
      <c r="Q226" s="8"/>
      <c r="R226" s="8"/>
      <c r="S226" s="8"/>
      <c r="T226" s="83"/>
      <c r="U226" s="8"/>
      <c r="V226" s="8"/>
      <c r="W226" s="8"/>
      <c r="X226" s="8"/>
      <c r="Y226" s="8"/>
      <c r="Z226" s="8"/>
      <c r="AA226" s="8"/>
      <c r="AB226" s="8"/>
      <c r="AC226" s="8"/>
      <c r="AD226" s="8"/>
      <c r="AE226" s="8"/>
      <c r="AF226" s="8"/>
      <c r="AG226" s="8"/>
      <c r="AH226" s="8"/>
      <c r="AI226" s="8"/>
      <c r="AJ226" s="8"/>
      <c r="AK226" s="8"/>
      <c r="AL226" s="8"/>
      <c r="AM226" s="8"/>
      <c r="AN226" s="8"/>
      <c r="AO226" s="8"/>
      <c r="AP226" s="78">
        <v>56650</v>
      </c>
      <c r="AQ226" s="78"/>
      <c r="AR226" s="78">
        <f t="shared" si="42"/>
        <v>56650</v>
      </c>
      <c r="AS226" s="8"/>
      <c r="AT226" s="8"/>
      <c r="AU226" s="8"/>
      <c r="AV226" s="8"/>
      <c r="AW226" s="8"/>
      <c r="AX226" s="8"/>
      <c r="AY226" s="78"/>
      <c r="AZ226" s="78"/>
      <c r="BA226" s="78"/>
      <c r="BB226" s="78"/>
      <c r="BC226" s="78"/>
      <c r="BD226" s="78"/>
      <c r="BE226" s="78"/>
      <c r="BF226" s="78"/>
      <c r="BG226" s="78"/>
      <c r="BH226" s="78"/>
      <c r="BI226" s="78"/>
      <c r="BJ226" s="78"/>
      <c r="BK226" s="78"/>
      <c r="BL226" s="78"/>
      <c r="BM226" s="78"/>
      <c r="BN226" s="8"/>
      <c r="BO226" s="8"/>
      <c r="BP226" s="8"/>
      <c r="BQ226" s="78">
        <v>45129</v>
      </c>
      <c r="BR226" s="8"/>
      <c r="BS226" s="78">
        <f t="shared" si="43"/>
        <v>45129</v>
      </c>
      <c r="BT226" s="78">
        <v>65041.772151898731</v>
      </c>
      <c r="BU226" s="78">
        <v>0</v>
      </c>
      <c r="BV226" s="78">
        <v>65041.772151898731</v>
      </c>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3"/>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150">
        <f t="shared" si="32"/>
        <v>45129</v>
      </c>
      <c r="EF226" s="151">
        <f t="shared" si="33"/>
        <v>56650</v>
      </c>
      <c r="EG226" s="151">
        <f t="shared" si="34"/>
        <v>55606.924050632915</v>
      </c>
      <c r="EH226" s="151">
        <f t="shared" si="35"/>
        <v>54989.866251191852</v>
      </c>
      <c r="EI226" s="152">
        <f t="shared" si="41"/>
        <v>9997.2810939009651</v>
      </c>
      <c r="EJ226" s="153">
        <f t="shared" si="36"/>
        <v>0.17978482472430835</v>
      </c>
      <c r="EK226" s="154">
        <f t="shared" si="37"/>
        <v>45129</v>
      </c>
      <c r="EL226" s="154">
        <f t="shared" si="38"/>
        <v>45129</v>
      </c>
      <c r="EM226" s="154">
        <f t="shared" si="39"/>
        <v>45129</v>
      </c>
      <c r="EN226" s="154" t="str">
        <f t="shared" si="40"/>
        <v>MENOR VALOR</v>
      </c>
    </row>
    <row r="227" spans="1:144" s="5" customFormat="1" ht="76.5">
      <c r="A227" s="13">
        <v>8</v>
      </c>
      <c r="B227" s="13">
        <v>1176020059</v>
      </c>
      <c r="C227" s="13">
        <v>42241506</v>
      </c>
      <c r="D227" s="14" t="s">
        <v>375</v>
      </c>
      <c r="E227" s="14" t="s">
        <v>376</v>
      </c>
      <c r="F227" s="13" t="s">
        <v>12</v>
      </c>
      <c r="G227" s="6">
        <v>1</v>
      </c>
      <c r="H227" s="74">
        <v>0</v>
      </c>
      <c r="I227" s="7"/>
      <c r="J227" s="8"/>
      <c r="K227" s="8"/>
      <c r="L227" s="8"/>
      <c r="M227" s="8"/>
      <c r="N227" s="8"/>
      <c r="O227" s="8"/>
      <c r="P227" s="8"/>
      <c r="Q227" s="8"/>
      <c r="R227" s="8"/>
      <c r="S227" s="8"/>
      <c r="T227" s="83"/>
      <c r="U227" s="8"/>
      <c r="V227" s="8"/>
      <c r="W227" s="8"/>
      <c r="X227" s="8"/>
      <c r="Y227" s="8"/>
      <c r="Z227" s="8"/>
      <c r="AA227" s="8"/>
      <c r="AB227" s="8"/>
      <c r="AC227" s="8"/>
      <c r="AD227" s="8"/>
      <c r="AE227" s="8"/>
      <c r="AF227" s="8"/>
      <c r="AG227" s="8"/>
      <c r="AH227" s="8"/>
      <c r="AI227" s="8"/>
      <c r="AJ227" s="8"/>
      <c r="AK227" s="8"/>
      <c r="AL227" s="8"/>
      <c r="AM227" s="8"/>
      <c r="AN227" s="8"/>
      <c r="AO227" s="8"/>
      <c r="AP227" s="78">
        <v>19269</v>
      </c>
      <c r="AQ227" s="78"/>
      <c r="AR227" s="78">
        <f t="shared" si="42"/>
        <v>19269</v>
      </c>
      <c r="AS227" s="8"/>
      <c r="AT227" s="8"/>
      <c r="AU227" s="8"/>
      <c r="AV227" s="8"/>
      <c r="AW227" s="8"/>
      <c r="AX227" s="8"/>
      <c r="AY227" s="78"/>
      <c r="AZ227" s="78"/>
      <c r="BA227" s="78"/>
      <c r="BB227" s="78"/>
      <c r="BC227" s="78"/>
      <c r="BD227" s="78"/>
      <c r="BE227" s="78"/>
      <c r="BF227" s="78"/>
      <c r="BG227" s="78"/>
      <c r="BH227" s="78"/>
      <c r="BI227" s="78"/>
      <c r="BJ227" s="78"/>
      <c r="BK227" s="78"/>
      <c r="BL227" s="78"/>
      <c r="BM227" s="78"/>
      <c r="BN227" s="8"/>
      <c r="BO227" s="8"/>
      <c r="BP227" s="8"/>
      <c r="BQ227" s="122">
        <v>12050</v>
      </c>
      <c r="BR227" s="8"/>
      <c r="BS227" s="78">
        <f t="shared" si="43"/>
        <v>12050</v>
      </c>
      <c r="BT227" s="78">
        <v>21070.886075949365</v>
      </c>
      <c r="BU227" s="78">
        <v>0</v>
      </c>
      <c r="BV227" s="78">
        <v>21070.886075949365</v>
      </c>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3"/>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150">
        <f t="shared" si="32"/>
        <v>12050</v>
      </c>
      <c r="EF227" s="151">
        <f t="shared" si="33"/>
        <v>19269</v>
      </c>
      <c r="EG227" s="151">
        <f t="shared" si="34"/>
        <v>17463.29535864979</v>
      </c>
      <c r="EH227" s="151">
        <f t="shared" si="35"/>
        <v>16976.298678996875</v>
      </c>
      <c r="EI227" s="152">
        <f t="shared" si="41"/>
        <v>4773.8373807304679</v>
      </c>
      <c r="EJ227" s="153">
        <f t="shared" si="36"/>
        <v>0.2733640634650279</v>
      </c>
      <c r="EK227" s="154">
        <f t="shared" si="37"/>
        <v>12050</v>
      </c>
      <c r="EL227" s="154">
        <f t="shared" si="38"/>
        <v>12050</v>
      </c>
      <c r="EM227" s="154">
        <f t="shared" si="39"/>
        <v>12050</v>
      </c>
      <c r="EN227" s="154" t="str">
        <f t="shared" si="40"/>
        <v>MENOR VALOR</v>
      </c>
    </row>
    <row r="228" spans="1:144" s="5" customFormat="1" ht="76.5">
      <c r="A228" s="13">
        <v>9</v>
      </c>
      <c r="B228" s="13">
        <v>1176020060</v>
      </c>
      <c r="C228" s="13">
        <v>42241506</v>
      </c>
      <c r="D228" s="14" t="s">
        <v>377</v>
      </c>
      <c r="E228" s="14" t="s">
        <v>378</v>
      </c>
      <c r="F228" s="13" t="s">
        <v>12</v>
      </c>
      <c r="G228" s="6">
        <v>1</v>
      </c>
      <c r="H228" s="74">
        <v>0</v>
      </c>
      <c r="I228" s="7"/>
      <c r="J228" s="8"/>
      <c r="K228" s="8"/>
      <c r="L228" s="8"/>
      <c r="M228" s="8"/>
      <c r="N228" s="8"/>
      <c r="O228" s="8"/>
      <c r="P228" s="8"/>
      <c r="Q228" s="8"/>
      <c r="R228" s="8"/>
      <c r="S228" s="8"/>
      <c r="T228" s="83"/>
      <c r="U228" s="8"/>
      <c r="V228" s="8"/>
      <c r="W228" s="8"/>
      <c r="X228" s="8"/>
      <c r="Y228" s="8"/>
      <c r="Z228" s="8"/>
      <c r="AA228" s="8"/>
      <c r="AB228" s="8"/>
      <c r="AC228" s="8"/>
      <c r="AD228" s="8"/>
      <c r="AE228" s="8"/>
      <c r="AF228" s="8"/>
      <c r="AG228" s="8"/>
      <c r="AH228" s="8"/>
      <c r="AI228" s="8"/>
      <c r="AJ228" s="8"/>
      <c r="AK228" s="8"/>
      <c r="AL228" s="8"/>
      <c r="AM228" s="8"/>
      <c r="AN228" s="8"/>
      <c r="AO228" s="8"/>
      <c r="AP228" s="78">
        <v>31811</v>
      </c>
      <c r="AQ228" s="78"/>
      <c r="AR228" s="78">
        <f t="shared" si="42"/>
        <v>31811</v>
      </c>
      <c r="AS228" s="8"/>
      <c r="AT228" s="8"/>
      <c r="AU228" s="8"/>
      <c r="AV228" s="8"/>
      <c r="AW228" s="8"/>
      <c r="AX228" s="8"/>
      <c r="AY228" s="78"/>
      <c r="AZ228" s="78"/>
      <c r="BA228" s="78"/>
      <c r="BB228" s="78"/>
      <c r="BC228" s="78"/>
      <c r="BD228" s="78"/>
      <c r="BE228" s="78"/>
      <c r="BF228" s="78"/>
      <c r="BG228" s="78"/>
      <c r="BH228" s="78"/>
      <c r="BI228" s="78"/>
      <c r="BJ228" s="78"/>
      <c r="BK228" s="78"/>
      <c r="BL228" s="78"/>
      <c r="BM228" s="78"/>
      <c r="BN228" s="8"/>
      <c r="BO228" s="8"/>
      <c r="BP228" s="8"/>
      <c r="BQ228" s="122">
        <v>12050</v>
      </c>
      <c r="BR228" s="8"/>
      <c r="BS228" s="78">
        <f t="shared" si="43"/>
        <v>12050</v>
      </c>
      <c r="BT228" s="78">
        <v>36522.784810126577</v>
      </c>
      <c r="BU228" s="78">
        <v>0</v>
      </c>
      <c r="BV228" s="78">
        <v>36522.784810126577</v>
      </c>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3"/>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150">
        <f t="shared" si="32"/>
        <v>12050</v>
      </c>
      <c r="EF228" s="151">
        <f t="shared" si="33"/>
        <v>31811</v>
      </c>
      <c r="EG228" s="151">
        <f t="shared" si="34"/>
        <v>26794.594936708861</v>
      </c>
      <c r="EH228" s="151">
        <f t="shared" si="35"/>
        <v>24101.426662396279</v>
      </c>
      <c r="EI228" s="152">
        <f t="shared" si="41"/>
        <v>12984.704036286312</v>
      </c>
      <c r="EJ228" s="153">
        <f t="shared" si="36"/>
        <v>0.48460161711558991</v>
      </c>
      <c r="EK228" s="154">
        <f t="shared" si="37"/>
        <v>12050</v>
      </c>
      <c r="EL228" s="154">
        <f t="shared" si="38"/>
        <v>12050</v>
      </c>
      <c r="EM228" s="154">
        <f t="shared" si="39"/>
        <v>12050</v>
      </c>
      <c r="EN228" s="154" t="str">
        <f t="shared" si="40"/>
        <v>MENOR VALOR</v>
      </c>
    </row>
    <row r="229" spans="1:144" s="5" customFormat="1" ht="76.5">
      <c r="A229" s="13">
        <v>10</v>
      </c>
      <c r="B229" s="13">
        <v>1176020395</v>
      </c>
      <c r="C229" s="13">
        <v>42241506</v>
      </c>
      <c r="D229" s="14" t="s">
        <v>379</v>
      </c>
      <c r="E229" s="38" t="s">
        <v>380</v>
      </c>
      <c r="F229" s="13" t="s">
        <v>12</v>
      </c>
      <c r="G229" s="6">
        <v>1</v>
      </c>
      <c r="H229" s="74">
        <v>0</v>
      </c>
      <c r="I229" s="7"/>
      <c r="J229" s="8"/>
      <c r="K229" s="8"/>
      <c r="L229" s="8"/>
      <c r="M229" s="8"/>
      <c r="N229" s="8"/>
      <c r="O229" s="8"/>
      <c r="P229" s="8"/>
      <c r="Q229" s="8"/>
      <c r="R229" s="8"/>
      <c r="S229" s="8"/>
      <c r="T229" s="83"/>
      <c r="U229" s="8"/>
      <c r="V229" s="8"/>
      <c r="W229" s="8"/>
      <c r="X229" s="8"/>
      <c r="Y229" s="8"/>
      <c r="Z229" s="8"/>
      <c r="AA229" s="8"/>
      <c r="AB229" s="8"/>
      <c r="AC229" s="8"/>
      <c r="AD229" s="8"/>
      <c r="AE229" s="8"/>
      <c r="AF229" s="8"/>
      <c r="AG229" s="8"/>
      <c r="AH229" s="8"/>
      <c r="AI229" s="8"/>
      <c r="AJ229" s="8"/>
      <c r="AK229" s="8"/>
      <c r="AL229" s="8"/>
      <c r="AM229" s="8"/>
      <c r="AN229" s="8"/>
      <c r="AO229" s="8"/>
      <c r="AP229" s="78">
        <v>28657</v>
      </c>
      <c r="AQ229" s="78"/>
      <c r="AR229" s="78">
        <f t="shared" si="42"/>
        <v>28657</v>
      </c>
      <c r="AS229" s="8"/>
      <c r="AT229" s="8"/>
      <c r="AU229" s="8"/>
      <c r="AV229" s="8"/>
      <c r="AW229" s="8"/>
      <c r="AX229" s="8"/>
      <c r="AY229" s="78"/>
      <c r="AZ229" s="78"/>
      <c r="BA229" s="78"/>
      <c r="BB229" s="78"/>
      <c r="BC229" s="78"/>
      <c r="BD229" s="78"/>
      <c r="BE229" s="78"/>
      <c r="BF229" s="78"/>
      <c r="BG229" s="78"/>
      <c r="BH229" s="78"/>
      <c r="BI229" s="78"/>
      <c r="BJ229" s="78"/>
      <c r="BK229" s="78"/>
      <c r="BL229" s="78"/>
      <c r="BM229" s="78"/>
      <c r="BN229" s="8"/>
      <c r="BO229" s="8"/>
      <c r="BP229" s="8"/>
      <c r="BQ229" s="78"/>
      <c r="BR229" s="8"/>
      <c r="BS229" s="78"/>
      <c r="BT229" s="78">
        <v>32901.265822784808</v>
      </c>
      <c r="BU229" s="78"/>
      <c r="BV229" s="78">
        <v>32901.265822784808</v>
      </c>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3"/>
      <c r="DD229" s="8"/>
      <c r="DE229" s="8"/>
      <c r="DF229" s="8"/>
      <c r="DG229" s="8"/>
      <c r="DH229" s="8"/>
      <c r="DI229" s="8"/>
      <c r="DJ229" s="8"/>
      <c r="DK229" s="8"/>
      <c r="DL229" s="8"/>
      <c r="DM229" s="8"/>
      <c r="DN229" s="8"/>
      <c r="DO229" s="8"/>
      <c r="DP229" s="8"/>
      <c r="DQ229" s="8"/>
      <c r="DR229" s="8"/>
      <c r="DS229" s="8"/>
      <c r="DT229" s="8"/>
      <c r="DU229" s="8"/>
      <c r="DV229" s="8"/>
      <c r="DW229" s="8"/>
      <c r="DX229" s="8"/>
      <c r="DY229" s="8"/>
      <c r="DZ229" s="8"/>
      <c r="EA229" s="8"/>
      <c r="EB229" s="8"/>
      <c r="EC229" s="8"/>
      <c r="ED229" s="8"/>
      <c r="EE229" s="150">
        <f t="shared" si="32"/>
        <v>28657</v>
      </c>
      <c r="EF229" s="151">
        <f t="shared" si="33"/>
        <v>30779.132911392404</v>
      </c>
      <c r="EG229" s="151">
        <f t="shared" si="34"/>
        <v>30779.132911392404</v>
      </c>
      <c r="EH229" s="151">
        <f t="shared" si="35"/>
        <v>30705.888273807424</v>
      </c>
      <c r="EI229" s="152">
        <f t="shared" si="41"/>
        <v>3001.1491444494395</v>
      </c>
      <c r="EJ229" s="153">
        <f t="shared" si="36"/>
        <v>9.7505967861057322E-2</v>
      </c>
      <c r="EK229" s="154">
        <f t="shared" si="37"/>
        <v>28657</v>
      </c>
      <c r="EL229" s="154">
        <f t="shared" si="38"/>
        <v>28657</v>
      </c>
      <c r="EM229" s="154">
        <f t="shared" si="39"/>
        <v>28657</v>
      </c>
      <c r="EN229" s="154" t="str">
        <f t="shared" si="40"/>
        <v>MENOR VALOR</v>
      </c>
    </row>
    <row r="230" spans="1:144" s="5" customFormat="1" ht="76.5">
      <c r="A230" s="13">
        <v>11</v>
      </c>
      <c r="B230" s="13">
        <v>1176020075</v>
      </c>
      <c r="C230" s="13">
        <v>42241506</v>
      </c>
      <c r="D230" s="14" t="s">
        <v>381</v>
      </c>
      <c r="E230" s="38" t="s">
        <v>382</v>
      </c>
      <c r="F230" s="13" t="s">
        <v>12</v>
      </c>
      <c r="G230" s="6">
        <v>1</v>
      </c>
      <c r="H230" s="74">
        <v>0</v>
      </c>
      <c r="I230" s="7"/>
      <c r="J230" s="8"/>
      <c r="K230" s="8"/>
      <c r="L230" s="8"/>
      <c r="M230" s="8"/>
      <c r="N230" s="8"/>
      <c r="O230" s="8"/>
      <c r="P230" s="8"/>
      <c r="Q230" s="8"/>
      <c r="R230" s="8"/>
      <c r="S230" s="8"/>
      <c r="T230" s="83"/>
      <c r="U230" s="8"/>
      <c r="V230" s="8"/>
      <c r="W230" s="8"/>
      <c r="X230" s="8"/>
      <c r="Y230" s="8"/>
      <c r="Z230" s="8"/>
      <c r="AA230" s="8"/>
      <c r="AB230" s="8"/>
      <c r="AC230" s="8"/>
      <c r="AD230" s="8"/>
      <c r="AE230" s="8"/>
      <c r="AF230" s="8"/>
      <c r="AG230" s="8"/>
      <c r="AH230" s="8"/>
      <c r="AI230" s="8"/>
      <c r="AJ230" s="8"/>
      <c r="AK230" s="8"/>
      <c r="AL230" s="8"/>
      <c r="AM230" s="8"/>
      <c r="AN230" s="8"/>
      <c r="AO230" s="8"/>
      <c r="AP230" s="78">
        <v>32529</v>
      </c>
      <c r="AQ230" s="78"/>
      <c r="AR230" s="78">
        <f t="shared" si="42"/>
        <v>32529</v>
      </c>
      <c r="AS230" s="8"/>
      <c r="AT230" s="8"/>
      <c r="AU230" s="8"/>
      <c r="AV230" s="8"/>
      <c r="AW230" s="8"/>
      <c r="AX230" s="8"/>
      <c r="AY230" s="78"/>
      <c r="AZ230" s="78"/>
      <c r="BA230" s="78"/>
      <c r="BB230" s="78"/>
      <c r="BC230" s="78"/>
      <c r="BD230" s="78"/>
      <c r="BE230" s="78"/>
      <c r="BF230" s="78"/>
      <c r="BG230" s="78"/>
      <c r="BH230" s="78"/>
      <c r="BI230" s="78"/>
      <c r="BJ230" s="78"/>
      <c r="BK230" s="78"/>
      <c r="BL230" s="78"/>
      <c r="BM230" s="78"/>
      <c r="BN230" s="8"/>
      <c r="BO230" s="8"/>
      <c r="BP230" s="8"/>
      <c r="BQ230" s="78"/>
      <c r="BR230" s="8"/>
      <c r="BS230" s="78"/>
      <c r="BT230" s="78">
        <v>37348.101265822785</v>
      </c>
      <c r="BU230" s="78"/>
      <c r="BV230" s="78">
        <v>37348.101265822785</v>
      </c>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3"/>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150">
        <f t="shared" si="32"/>
        <v>32529</v>
      </c>
      <c r="EF230" s="151">
        <f t="shared" si="33"/>
        <v>34938.550632911392</v>
      </c>
      <c r="EG230" s="151">
        <f t="shared" si="34"/>
        <v>34938.550632911392</v>
      </c>
      <c r="EH230" s="151">
        <f t="shared" si="35"/>
        <v>34855.363806392117</v>
      </c>
      <c r="EI230" s="152">
        <f t="shared" si="41"/>
        <v>3407.6191842879662</v>
      </c>
      <c r="EJ230" s="153">
        <f t="shared" si="36"/>
        <v>9.7531784305845221E-2</v>
      </c>
      <c r="EK230" s="154">
        <f t="shared" si="37"/>
        <v>32529</v>
      </c>
      <c r="EL230" s="154">
        <f t="shared" si="38"/>
        <v>32529</v>
      </c>
      <c r="EM230" s="154">
        <f t="shared" si="39"/>
        <v>32529</v>
      </c>
      <c r="EN230" s="154" t="str">
        <f t="shared" si="40"/>
        <v>MENOR VALOR</v>
      </c>
    </row>
    <row r="231" spans="1:144" s="5" customFormat="1" ht="76.5">
      <c r="A231" s="13">
        <v>12</v>
      </c>
      <c r="B231" s="13">
        <v>1176020076</v>
      </c>
      <c r="C231" s="13">
        <v>42241506</v>
      </c>
      <c r="D231" s="14" t="s">
        <v>383</v>
      </c>
      <c r="E231" s="38" t="s">
        <v>384</v>
      </c>
      <c r="F231" s="13" t="s">
        <v>12</v>
      </c>
      <c r="G231" s="6">
        <v>1</v>
      </c>
      <c r="H231" s="74">
        <v>0</v>
      </c>
      <c r="I231" s="7"/>
      <c r="J231" s="8"/>
      <c r="K231" s="8"/>
      <c r="L231" s="8"/>
      <c r="M231" s="8"/>
      <c r="N231" s="8"/>
      <c r="O231" s="8"/>
      <c r="P231" s="8"/>
      <c r="Q231" s="8"/>
      <c r="R231" s="8"/>
      <c r="S231" s="8"/>
      <c r="T231" s="83"/>
      <c r="U231" s="8"/>
      <c r="V231" s="8"/>
      <c r="W231" s="8"/>
      <c r="X231" s="8"/>
      <c r="Y231" s="8"/>
      <c r="Z231" s="8"/>
      <c r="AA231" s="8"/>
      <c r="AB231" s="8"/>
      <c r="AC231" s="8"/>
      <c r="AD231" s="8"/>
      <c r="AE231" s="8"/>
      <c r="AF231" s="8"/>
      <c r="AG231" s="8"/>
      <c r="AH231" s="8"/>
      <c r="AI231" s="8"/>
      <c r="AJ231" s="8"/>
      <c r="AK231" s="8"/>
      <c r="AL231" s="8"/>
      <c r="AM231" s="8"/>
      <c r="AN231" s="8"/>
      <c r="AO231" s="8"/>
      <c r="AP231" s="78">
        <v>35238</v>
      </c>
      <c r="AQ231" s="78"/>
      <c r="AR231" s="78">
        <f t="shared" si="42"/>
        <v>35238</v>
      </c>
      <c r="AS231" s="8"/>
      <c r="AT231" s="8"/>
      <c r="AU231" s="8"/>
      <c r="AV231" s="8"/>
      <c r="AW231" s="8"/>
      <c r="AX231" s="8"/>
      <c r="AY231" s="78"/>
      <c r="AZ231" s="78"/>
      <c r="BA231" s="78"/>
      <c r="BB231" s="78"/>
      <c r="BC231" s="78"/>
      <c r="BD231" s="78"/>
      <c r="BE231" s="78"/>
      <c r="BF231" s="78"/>
      <c r="BG231" s="78"/>
      <c r="BH231" s="78"/>
      <c r="BI231" s="78"/>
      <c r="BJ231" s="78"/>
      <c r="BK231" s="78"/>
      <c r="BL231" s="78"/>
      <c r="BM231" s="78"/>
      <c r="BN231" s="8"/>
      <c r="BO231" s="8"/>
      <c r="BP231" s="8"/>
      <c r="BQ231" s="78"/>
      <c r="BR231" s="8"/>
      <c r="BS231" s="78"/>
      <c r="BT231" s="78">
        <v>40458.227848101262</v>
      </c>
      <c r="BU231" s="78"/>
      <c r="BV231" s="78">
        <v>40458.227848101262</v>
      </c>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3"/>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150">
        <f t="shared" si="32"/>
        <v>35238</v>
      </c>
      <c r="EF231" s="151">
        <f t="shared" si="33"/>
        <v>37848.113924050631</v>
      </c>
      <c r="EG231" s="151">
        <f t="shared" si="34"/>
        <v>37848.113924050631</v>
      </c>
      <c r="EH231" s="151">
        <f t="shared" si="35"/>
        <v>37758.006209430503</v>
      </c>
      <c r="EI231" s="152">
        <f t="shared" si="41"/>
        <v>3691.2585107312607</v>
      </c>
      <c r="EJ231" s="153">
        <f t="shared" si="36"/>
        <v>9.7528202280791745E-2</v>
      </c>
      <c r="EK231" s="154">
        <f t="shared" si="37"/>
        <v>35238</v>
      </c>
      <c r="EL231" s="154">
        <f t="shared" si="38"/>
        <v>35238</v>
      </c>
      <c r="EM231" s="154">
        <f t="shared" si="39"/>
        <v>35238</v>
      </c>
      <c r="EN231" s="154" t="str">
        <f t="shared" si="40"/>
        <v>MENOR VALOR</v>
      </c>
    </row>
    <row r="232" spans="1:144" s="5" customFormat="1" ht="15" customHeight="1">
      <c r="A232" s="33"/>
      <c r="B232" s="13"/>
      <c r="C232" s="13"/>
      <c r="D232" s="13"/>
      <c r="E232" s="13"/>
      <c r="F232" s="13"/>
      <c r="G232" s="6"/>
      <c r="H232" s="7"/>
      <c r="I232" s="7"/>
      <c r="J232" s="8"/>
      <c r="K232" s="8"/>
      <c r="L232" s="8"/>
      <c r="M232" s="8"/>
      <c r="N232" s="8"/>
      <c r="O232" s="8"/>
      <c r="P232" s="8"/>
      <c r="Q232" s="8"/>
      <c r="R232" s="8"/>
      <c r="S232" s="8"/>
      <c r="T232" s="83"/>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78"/>
      <c r="AZ232" s="78"/>
      <c r="BA232" s="78"/>
      <c r="BB232" s="78"/>
      <c r="BC232" s="78"/>
      <c r="BD232" s="78"/>
      <c r="BE232" s="78"/>
      <c r="BF232" s="78"/>
      <c r="BG232" s="78"/>
      <c r="BH232" s="78"/>
      <c r="BI232" s="78"/>
      <c r="BJ232" s="78"/>
      <c r="BK232" s="78"/>
      <c r="BL232" s="78"/>
      <c r="BM232" s="7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3"/>
      <c r="DD232" s="8"/>
      <c r="DE232" s="8"/>
      <c r="DF232" s="8"/>
      <c r="DG232" s="8"/>
      <c r="DH232" s="8"/>
      <c r="DI232" s="8"/>
      <c r="DJ232" s="8"/>
      <c r="DK232" s="8"/>
      <c r="DL232" s="8"/>
      <c r="DM232" s="8"/>
      <c r="DN232" s="8"/>
      <c r="DO232" s="8"/>
      <c r="DP232" s="8"/>
      <c r="DQ232" s="8"/>
      <c r="DR232" s="8"/>
      <c r="DS232" s="8"/>
      <c r="DT232" s="8"/>
      <c r="DU232" s="8"/>
      <c r="DV232" s="8"/>
      <c r="DW232" s="8"/>
      <c r="DX232" s="8"/>
      <c r="DY232" s="8"/>
      <c r="DZ232" s="8"/>
      <c r="EA232" s="8"/>
      <c r="EB232" s="8"/>
      <c r="EC232" s="8"/>
      <c r="ED232" s="8"/>
      <c r="EE232" s="150"/>
      <c r="EF232" s="151"/>
      <c r="EG232" s="151"/>
      <c r="EH232" s="151"/>
      <c r="EI232" s="152"/>
      <c r="EJ232" s="153"/>
      <c r="EK232" s="154"/>
      <c r="EL232" s="154"/>
      <c r="EM232" s="154"/>
      <c r="EN232" s="154"/>
    </row>
    <row r="233" spans="1:144" s="5" customFormat="1" ht="15">
      <c r="A233" s="9" t="s">
        <v>356</v>
      </c>
      <c r="B233" s="161" t="s">
        <v>386</v>
      </c>
      <c r="C233" s="162"/>
      <c r="D233" s="162"/>
      <c r="E233" s="163"/>
      <c r="F233" s="10" t="s">
        <v>387</v>
      </c>
      <c r="G233" s="6"/>
      <c r="H233" s="7"/>
      <c r="I233" s="7"/>
      <c r="J233" s="8"/>
      <c r="K233" s="8"/>
      <c r="L233" s="8"/>
      <c r="M233" s="8"/>
      <c r="N233" s="8"/>
      <c r="O233" s="8"/>
      <c r="P233" s="8"/>
      <c r="Q233" s="8"/>
      <c r="R233" s="8"/>
      <c r="S233" s="8"/>
      <c r="T233" s="83"/>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78"/>
      <c r="AZ233" s="78"/>
      <c r="BA233" s="78"/>
      <c r="BB233" s="78"/>
      <c r="BC233" s="78"/>
      <c r="BD233" s="78"/>
      <c r="BE233" s="78"/>
      <c r="BF233" s="78"/>
      <c r="BG233" s="78"/>
      <c r="BH233" s="78"/>
      <c r="BI233" s="78"/>
      <c r="BJ233" s="78"/>
      <c r="BK233" s="78"/>
      <c r="BL233" s="78"/>
      <c r="BM233" s="7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3"/>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150"/>
      <c r="EF233" s="151"/>
      <c r="EG233" s="151"/>
      <c r="EH233" s="151"/>
      <c r="EI233" s="152"/>
      <c r="EJ233" s="153"/>
      <c r="EK233" s="154"/>
      <c r="EL233" s="154"/>
      <c r="EM233" s="154"/>
      <c r="EN233" s="154"/>
    </row>
    <row r="234" spans="1:144" s="5" customFormat="1" ht="12.75">
      <c r="A234" s="11" t="s">
        <v>16</v>
      </c>
      <c r="B234" s="11" t="s">
        <v>7</v>
      </c>
      <c r="C234" s="11" t="s">
        <v>8</v>
      </c>
      <c r="D234" s="11" t="s">
        <v>9</v>
      </c>
      <c r="E234" s="11" t="s">
        <v>17</v>
      </c>
      <c r="F234" s="11" t="s">
        <v>11</v>
      </c>
      <c r="G234" s="6"/>
      <c r="H234" s="7"/>
      <c r="I234" s="7"/>
      <c r="J234" s="8"/>
      <c r="K234" s="8"/>
      <c r="L234" s="8"/>
      <c r="M234" s="8"/>
      <c r="N234" s="8"/>
      <c r="O234" s="8"/>
      <c r="P234" s="8"/>
      <c r="Q234" s="8"/>
      <c r="R234" s="8"/>
      <c r="S234" s="8"/>
      <c r="T234" s="83"/>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78"/>
      <c r="AZ234" s="78"/>
      <c r="BA234" s="78"/>
      <c r="BB234" s="78"/>
      <c r="BC234" s="78"/>
      <c r="BD234" s="78"/>
      <c r="BE234" s="78"/>
      <c r="BF234" s="78"/>
      <c r="BG234" s="78"/>
      <c r="BH234" s="78"/>
      <c r="BI234" s="78"/>
      <c r="BJ234" s="78"/>
      <c r="BK234" s="78"/>
      <c r="BL234" s="78"/>
      <c r="BM234" s="7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3"/>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150"/>
      <c r="EF234" s="151"/>
      <c r="EG234" s="151"/>
      <c r="EH234" s="151"/>
      <c r="EI234" s="152"/>
      <c r="EJ234" s="153"/>
      <c r="EK234" s="154"/>
      <c r="EL234" s="154"/>
      <c r="EM234" s="154"/>
      <c r="EN234" s="154"/>
    </row>
    <row r="235" spans="1:144" s="5" customFormat="1" ht="140.25">
      <c r="A235" s="12">
        <v>1</v>
      </c>
      <c r="B235" s="12">
        <v>1196430149</v>
      </c>
      <c r="C235" s="13">
        <v>42203400</v>
      </c>
      <c r="D235" s="15" t="s">
        <v>388</v>
      </c>
      <c r="E235" s="15" t="s">
        <v>389</v>
      </c>
      <c r="F235" s="13" t="s">
        <v>46</v>
      </c>
      <c r="G235" s="6">
        <v>1</v>
      </c>
      <c r="H235" s="74">
        <v>0</v>
      </c>
      <c r="I235" s="7"/>
      <c r="J235" s="8"/>
      <c r="K235" s="8"/>
      <c r="L235" s="8"/>
      <c r="M235" s="8"/>
      <c r="N235" s="8"/>
      <c r="O235" s="8"/>
      <c r="P235" s="8"/>
      <c r="Q235" s="8"/>
      <c r="R235" s="8"/>
      <c r="S235" s="8"/>
      <c r="T235" s="83"/>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78"/>
      <c r="AZ235" s="78"/>
      <c r="BA235" s="78"/>
      <c r="BB235" s="78"/>
      <c r="BC235" s="78"/>
      <c r="BD235" s="78"/>
      <c r="BE235" s="78"/>
      <c r="BF235" s="78"/>
      <c r="BG235" s="78"/>
      <c r="BH235" s="78"/>
      <c r="BI235" s="78"/>
      <c r="BJ235" s="78"/>
      <c r="BK235" s="78"/>
      <c r="BL235" s="78"/>
      <c r="BM235" s="7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78">
        <v>1706760</v>
      </c>
      <c r="CY235" s="78">
        <v>0</v>
      </c>
      <c r="CZ235" s="78">
        <v>1706760</v>
      </c>
      <c r="DA235" s="8"/>
      <c r="DB235" s="8"/>
      <c r="DC235" s="83"/>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150">
        <f t="shared" si="32"/>
        <v>1706760</v>
      </c>
      <c r="EF235" s="151">
        <f t="shared" si="33"/>
        <v>1706760</v>
      </c>
      <c r="EG235" s="151">
        <f t="shared" si="34"/>
        <v>1706760</v>
      </c>
      <c r="EH235" s="151">
        <f t="shared" si="35"/>
        <v>1706760</v>
      </c>
      <c r="EI235" s="152">
        <v>0</v>
      </c>
      <c r="EJ235" s="153">
        <f t="shared" si="36"/>
        <v>0</v>
      </c>
      <c r="EK235" s="154">
        <f t="shared" si="37"/>
        <v>1706760</v>
      </c>
      <c r="EL235" s="154">
        <f t="shared" si="38"/>
        <v>1706760</v>
      </c>
      <c r="EM235" s="154">
        <f t="shared" si="39"/>
        <v>1706760</v>
      </c>
      <c r="EN235" s="154" t="str">
        <f t="shared" si="40"/>
        <v>MENOR VALOR</v>
      </c>
    </row>
    <row r="236" spans="1:144" s="5" customFormat="1" ht="12.75">
      <c r="A236" s="12">
        <v>2</v>
      </c>
      <c r="B236" s="12">
        <v>1196430020</v>
      </c>
      <c r="C236" s="13">
        <v>42203400</v>
      </c>
      <c r="D236" s="15" t="s">
        <v>390</v>
      </c>
      <c r="E236" s="15" t="s">
        <v>390</v>
      </c>
      <c r="F236" s="13" t="s">
        <v>46</v>
      </c>
      <c r="G236" s="6">
        <v>1</v>
      </c>
      <c r="H236" s="74">
        <v>0</v>
      </c>
      <c r="I236" s="7"/>
      <c r="J236" s="8"/>
      <c r="K236" s="8"/>
      <c r="L236" s="8"/>
      <c r="M236" s="8"/>
      <c r="N236" s="8"/>
      <c r="O236" s="8"/>
      <c r="P236" s="8"/>
      <c r="Q236" s="8"/>
      <c r="R236" s="8"/>
      <c r="S236" s="8"/>
      <c r="T236" s="83"/>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78"/>
      <c r="AZ236" s="78"/>
      <c r="BA236" s="78"/>
      <c r="BB236" s="78"/>
      <c r="BC236" s="78"/>
      <c r="BD236" s="78"/>
      <c r="BE236" s="78"/>
      <c r="BF236" s="78"/>
      <c r="BG236" s="78"/>
      <c r="BH236" s="78"/>
      <c r="BI236" s="78"/>
      <c r="BJ236" s="78"/>
      <c r="BK236" s="78"/>
      <c r="BL236" s="78"/>
      <c r="BM236" s="7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78">
        <v>2635880</v>
      </c>
      <c r="CY236" s="78">
        <v>0</v>
      </c>
      <c r="CZ236" s="78">
        <v>2635880</v>
      </c>
      <c r="DA236" s="8"/>
      <c r="DB236" s="8"/>
      <c r="DC236" s="83"/>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150">
        <f t="shared" si="32"/>
        <v>2635880</v>
      </c>
      <c r="EF236" s="151">
        <f t="shared" si="33"/>
        <v>2635880</v>
      </c>
      <c r="EG236" s="151">
        <f t="shared" si="34"/>
        <v>2635880</v>
      </c>
      <c r="EH236" s="151">
        <f t="shared" si="35"/>
        <v>2635880</v>
      </c>
      <c r="EI236" s="152">
        <v>0</v>
      </c>
      <c r="EJ236" s="153">
        <f t="shared" si="36"/>
        <v>0</v>
      </c>
      <c r="EK236" s="154">
        <f t="shared" si="37"/>
        <v>2635880</v>
      </c>
      <c r="EL236" s="154">
        <f t="shared" si="38"/>
        <v>2635880</v>
      </c>
      <c r="EM236" s="154">
        <f t="shared" si="39"/>
        <v>2635880</v>
      </c>
      <c r="EN236" s="154" t="str">
        <f t="shared" si="40"/>
        <v>MENOR VALOR</v>
      </c>
    </row>
    <row r="237" spans="1:144" s="5" customFormat="1" ht="25.5">
      <c r="A237" s="12">
        <v>3</v>
      </c>
      <c r="B237" s="12">
        <v>1196430008</v>
      </c>
      <c r="C237" s="13">
        <v>42203400</v>
      </c>
      <c r="D237" s="15" t="s">
        <v>391</v>
      </c>
      <c r="E237" s="15" t="s">
        <v>391</v>
      </c>
      <c r="F237" s="13" t="s">
        <v>46</v>
      </c>
      <c r="G237" s="6">
        <v>1</v>
      </c>
      <c r="H237" s="74">
        <v>0</v>
      </c>
      <c r="I237" s="7"/>
      <c r="J237" s="8"/>
      <c r="K237" s="8"/>
      <c r="L237" s="8"/>
      <c r="M237" s="8"/>
      <c r="N237" s="8"/>
      <c r="O237" s="8"/>
      <c r="P237" s="8"/>
      <c r="Q237" s="8"/>
      <c r="R237" s="8"/>
      <c r="S237" s="8"/>
      <c r="T237" s="83"/>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78"/>
      <c r="AZ237" s="78"/>
      <c r="BA237" s="78"/>
      <c r="BB237" s="78"/>
      <c r="BC237" s="78"/>
      <c r="BD237" s="78"/>
      <c r="BE237" s="78"/>
      <c r="BF237" s="78"/>
      <c r="BG237" s="78"/>
      <c r="BH237" s="78"/>
      <c r="BI237" s="78"/>
      <c r="BJ237" s="78"/>
      <c r="BK237" s="78"/>
      <c r="BL237" s="78"/>
      <c r="BM237" s="7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78">
        <v>4808540</v>
      </c>
      <c r="CY237" s="78">
        <v>0</v>
      </c>
      <c r="CZ237" s="78">
        <v>4808540</v>
      </c>
      <c r="DA237" s="8"/>
      <c r="DB237" s="8"/>
      <c r="DC237" s="83"/>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150">
        <f t="shared" si="32"/>
        <v>4808540</v>
      </c>
      <c r="EF237" s="151">
        <f t="shared" si="33"/>
        <v>4808540</v>
      </c>
      <c r="EG237" s="151">
        <f t="shared" si="34"/>
        <v>4808540</v>
      </c>
      <c r="EH237" s="151">
        <f t="shared" si="35"/>
        <v>4808540</v>
      </c>
      <c r="EI237" s="152">
        <v>0</v>
      </c>
      <c r="EJ237" s="153">
        <f t="shared" si="36"/>
        <v>0</v>
      </c>
      <c r="EK237" s="154">
        <f t="shared" si="37"/>
        <v>4808540</v>
      </c>
      <c r="EL237" s="154">
        <f t="shared" si="38"/>
        <v>4808540</v>
      </c>
      <c r="EM237" s="154">
        <f t="shared" si="39"/>
        <v>4808540</v>
      </c>
      <c r="EN237" s="154" t="str">
        <f t="shared" si="40"/>
        <v>MENOR VALOR</v>
      </c>
    </row>
    <row r="238" spans="1:144" s="5" customFormat="1" ht="63.75">
      <c r="A238" s="12">
        <v>4</v>
      </c>
      <c r="B238" s="13">
        <v>1196430851</v>
      </c>
      <c r="C238" s="13" t="s">
        <v>392</v>
      </c>
      <c r="D238" s="15" t="s">
        <v>393</v>
      </c>
      <c r="E238" s="15" t="s">
        <v>394</v>
      </c>
      <c r="F238" s="13" t="s">
        <v>46</v>
      </c>
      <c r="G238" s="6">
        <v>1</v>
      </c>
      <c r="H238" s="74">
        <v>0</v>
      </c>
      <c r="I238" s="7"/>
      <c r="J238" s="8"/>
      <c r="K238" s="8"/>
      <c r="L238" s="8"/>
      <c r="M238" s="8"/>
      <c r="N238" s="8"/>
      <c r="O238" s="8"/>
      <c r="P238" s="8"/>
      <c r="Q238" s="8"/>
      <c r="R238" s="8"/>
      <c r="S238" s="8"/>
      <c r="T238" s="83"/>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78"/>
      <c r="AZ238" s="78"/>
      <c r="BA238" s="78"/>
      <c r="BB238" s="78"/>
      <c r="BC238" s="78"/>
      <c r="BD238" s="78"/>
      <c r="BE238" s="78"/>
      <c r="BF238" s="78"/>
      <c r="BG238" s="78"/>
      <c r="BH238" s="78"/>
      <c r="BI238" s="78"/>
      <c r="BJ238" s="78"/>
      <c r="BK238" s="78"/>
      <c r="BL238" s="78"/>
      <c r="BM238" s="7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78">
        <v>1232660</v>
      </c>
      <c r="CY238" s="78">
        <v>0</v>
      </c>
      <c r="CZ238" s="78">
        <v>1232660</v>
      </c>
      <c r="DA238" s="8"/>
      <c r="DB238" s="8"/>
      <c r="DC238" s="83"/>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150">
        <f t="shared" si="32"/>
        <v>1232660</v>
      </c>
      <c r="EF238" s="151">
        <f t="shared" si="33"/>
        <v>1232660</v>
      </c>
      <c r="EG238" s="151">
        <f t="shared" si="34"/>
        <v>1232660</v>
      </c>
      <c r="EH238" s="151">
        <f t="shared" si="35"/>
        <v>1232660</v>
      </c>
      <c r="EI238" s="152">
        <v>0</v>
      </c>
      <c r="EJ238" s="153">
        <f t="shared" si="36"/>
        <v>0</v>
      </c>
      <c r="EK238" s="154">
        <f t="shared" si="37"/>
        <v>1232660</v>
      </c>
      <c r="EL238" s="154">
        <f t="shared" si="38"/>
        <v>1232660</v>
      </c>
      <c r="EM238" s="154">
        <f t="shared" si="39"/>
        <v>1232660</v>
      </c>
      <c r="EN238" s="154" t="str">
        <f t="shared" si="40"/>
        <v>MENOR VALOR</v>
      </c>
    </row>
    <row r="239" spans="1:144" s="5" customFormat="1" ht="63.75">
      <c r="A239" s="12">
        <v>5</v>
      </c>
      <c r="B239" s="18">
        <v>1196430850</v>
      </c>
      <c r="C239" s="13" t="s">
        <v>392</v>
      </c>
      <c r="D239" s="15" t="s">
        <v>395</v>
      </c>
      <c r="E239" s="15" t="s">
        <v>396</v>
      </c>
      <c r="F239" s="13" t="s">
        <v>46</v>
      </c>
      <c r="G239" s="6">
        <v>1</v>
      </c>
      <c r="H239" s="74">
        <v>0</v>
      </c>
      <c r="I239" s="7"/>
      <c r="J239" s="8"/>
      <c r="K239" s="8"/>
      <c r="L239" s="8"/>
      <c r="M239" s="8"/>
      <c r="N239" s="8"/>
      <c r="O239" s="8"/>
      <c r="P239" s="8"/>
      <c r="Q239" s="8"/>
      <c r="R239" s="8"/>
      <c r="S239" s="8"/>
      <c r="T239" s="83"/>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78"/>
      <c r="AZ239" s="78"/>
      <c r="BA239" s="78"/>
      <c r="BB239" s="78"/>
      <c r="BC239" s="78"/>
      <c r="BD239" s="78"/>
      <c r="BE239" s="78"/>
      <c r="BF239" s="78"/>
      <c r="BG239" s="78"/>
      <c r="BH239" s="78"/>
      <c r="BI239" s="78"/>
      <c r="BJ239" s="78"/>
      <c r="BK239" s="78"/>
      <c r="BL239" s="78"/>
      <c r="BM239" s="7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78">
        <v>1232660</v>
      </c>
      <c r="CY239" s="78">
        <v>0</v>
      </c>
      <c r="CZ239" s="78">
        <v>1232660</v>
      </c>
      <c r="DA239" s="8"/>
      <c r="DB239" s="8"/>
      <c r="DC239" s="83"/>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150">
        <f t="shared" si="32"/>
        <v>1232660</v>
      </c>
      <c r="EF239" s="151">
        <f t="shared" si="33"/>
        <v>1232660</v>
      </c>
      <c r="EG239" s="151">
        <f t="shared" si="34"/>
        <v>1232660</v>
      </c>
      <c r="EH239" s="151">
        <f t="shared" si="35"/>
        <v>1232660</v>
      </c>
      <c r="EI239" s="152">
        <v>0</v>
      </c>
      <c r="EJ239" s="153">
        <f t="shared" si="36"/>
        <v>0</v>
      </c>
      <c r="EK239" s="154">
        <f t="shared" si="37"/>
        <v>1232660</v>
      </c>
      <c r="EL239" s="154">
        <f t="shared" si="38"/>
        <v>1232660</v>
      </c>
      <c r="EM239" s="154">
        <f t="shared" si="39"/>
        <v>1232660</v>
      </c>
      <c r="EN239" s="154" t="str">
        <f t="shared" si="40"/>
        <v>MENOR VALOR</v>
      </c>
    </row>
    <row r="240" spans="1:144" s="5" customFormat="1" ht="63.75">
      <c r="A240" s="12">
        <v>6</v>
      </c>
      <c r="B240" s="12">
        <v>1196430032</v>
      </c>
      <c r="C240" s="13" t="s">
        <v>392</v>
      </c>
      <c r="D240" s="15" t="s">
        <v>397</v>
      </c>
      <c r="E240" s="15" t="s">
        <v>398</v>
      </c>
      <c r="F240" s="13" t="s">
        <v>46</v>
      </c>
      <c r="G240" s="6">
        <v>1</v>
      </c>
      <c r="H240" s="74">
        <v>0</v>
      </c>
      <c r="I240" s="7"/>
      <c r="J240" s="8"/>
      <c r="K240" s="8"/>
      <c r="L240" s="8"/>
      <c r="M240" s="8"/>
      <c r="N240" s="8"/>
      <c r="O240" s="8"/>
      <c r="P240" s="8"/>
      <c r="Q240" s="8"/>
      <c r="R240" s="8"/>
      <c r="S240" s="8"/>
      <c r="T240" s="83"/>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78"/>
      <c r="AZ240" s="78"/>
      <c r="BA240" s="78"/>
      <c r="BB240" s="78"/>
      <c r="BC240" s="78"/>
      <c r="BD240" s="78"/>
      <c r="BE240" s="78"/>
      <c r="BF240" s="78"/>
      <c r="BG240" s="78"/>
      <c r="BH240" s="78"/>
      <c r="BI240" s="78"/>
      <c r="BJ240" s="78"/>
      <c r="BK240" s="78"/>
      <c r="BL240" s="78"/>
      <c r="BM240" s="7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78">
        <v>1232660</v>
      </c>
      <c r="CY240" s="78">
        <v>0</v>
      </c>
      <c r="CZ240" s="78">
        <v>1232660</v>
      </c>
      <c r="DA240" s="8"/>
      <c r="DB240" s="8"/>
      <c r="DC240" s="83"/>
      <c r="DD240" s="8"/>
      <c r="DE240" s="8"/>
      <c r="DF240" s="8"/>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150">
        <f t="shared" si="32"/>
        <v>1232660</v>
      </c>
      <c r="EF240" s="151">
        <f t="shared" si="33"/>
        <v>1232660</v>
      </c>
      <c r="EG240" s="151">
        <f t="shared" si="34"/>
        <v>1232660</v>
      </c>
      <c r="EH240" s="151">
        <f t="shared" si="35"/>
        <v>1232660</v>
      </c>
      <c r="EI240" s="152">
        <v>0</v>
      </c>
      <c r="EJ240" s="153">
        <f t="shared" si="36"/>
        <v>0</v>
      </c>
      <c r="EK240" s="154">
        <f t="shared" si="37"/>
        <v>1232660</v>
      </c>
      <c r="EL240" s="154">
        <f t="shared" si="38"/>
        <v>1232660</v>
      </c>
      <c r="EM240" s="154">
        <f t="shared" si="39"/>
        <v>1232660</v>
      </c>
      <c r="EN240" s="154" t="str">
        <f t="shared" si="40"/>
        <v>MENOR VALOR</v>
      </c>
    </row>
    <row r="241" spans="1:144" s="5" customFormat="1" ht="12.75">
      <c r="A241" s="16"/>
      <c r="B241" s="12"/>
      <c r="C241" s="12"/>
      <c r="D241" s="12"/>
      <c r="E241" s="12"/>
      <c r="F241" s="12"/>
      <c r="G241" s="6"/>
      <c r="H241" s="7"/>
      <c r="I241" s="7"/>
      <c r="J241" s="8"/>
      <c r="K241" s="8"/>
      <c r="L241" s="8"/>
      <c r="M241" s="8"/>
      <c r="N241" s="8"/>
      <c r="O241" s="8"/>
      <c r="P241" s="8"/>
      <c r="Q241" s="8"/>
      <c r="R241" s="8"/>
      <c r="S241" s="8"/>
      <c r="T241" s="83"/>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78"/>
      <c r="AZ241" s="78"/>
      <c r="BA241" s="78"/>
      <c r="BB241" s="78"/>
      <c r="BC241" s="78"/>
      <c r="BD241" s="78"/>
      <c r="BE241" s="78"/>
      <c r="BF241" s="78"/>
      <c r="BG241" s="78"/>
      <c r="BH241" s="78"/>
      <c r="BI241" s="78"/>
      <c r="BJ241" s="78"/>
      <c r="BK241" s="78"/>
      <c r="BL241" s="78"/>
      <c r="BM241" s="7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3"/>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150"/>
      <c r="EF241" s="151"/>
      <c r="EG241" s="151"/>
      <c r="EH241" s="151"/>
      <c r="EI241" s="152"/>
      <c r="EJ241" s="153"/>
      <c r="EK241" s="154"/>
      <c r="EL241" s="154"/>
      <c r="EM241" s="154"/>
      <c r="EN241" s="154"/>
    </row>
    <row r="242" spans="1:144" s="5" customFormat="1" ht="15">
      <c r="A242" s="9" t="s">
        <v>358</v>
      </c>
      <c r="B242" s="164" t="s">
        <v>400</v>
      </c>
      <c r="C242" s="162"/>
      <c r="D242" s="162"/>
      <c r="E242" s="163"/>
      <c r="F242" s="10" t="s">
        <v>401</v>
      </c>
      <c r="G242" s="6"/>
      <c r="H242" s="7"/>
      <c r="I242" s="7"/>
      <c r="J242" s="8"/>
      <c r="K242" s="8"/>
      <c r="L242" s="8"/>
      <c r="M242" s="8"/>
      <c r="N242" s="8"/>
      <c r="O242" s="8"/>
      <c r="P242" s="8"/>
      <c r="Q242" s="8"/>
      <c r="R242" s="8"/>
      <c r="S242" s="8"/>
      <c r="T242" s="83"/>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78"/>
      <c r="AZ242" s="78"/>
      <c r="BA242" s="78"/>
      <c r="BB242" s="78"/>
      <c r="BC242" s="78"/>
      <c r="BD242" s="78"/>
      <c r="BE242" s="78"/>
      <c r="BF242" s="78"/>
      <c r="BG242" s="78"/>
      <c r="BH242" s="78"/>
      <c r="BI242" s="78"/>
      <c r="BJ242" s="78"/>
      <c r="BK242" s="78"/>
      <c r="BL242" s="78"/>
      <c r="BM242" s="7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3"/>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150"/>
      <c r="EF242" s="151"/>
      <c r="EG242" s="151"/>
      <c r="EH242" s="151"/>
      <c r="EI242" s="152"/>
      <c r="EJ242" s="153"/>
      <c r="EK242" s="154"/>
      <c r="EL242" s="154"/>
      <c r="EM242" s="154"/>
      <c r="EN242" s="154"/>
    </row>
    <row r="243" spans="1:144" s="5" customFormat="1" ht="12.75">
      <c r="A243" s="11" t="s">
        <v>16</v>
      </c>
      <c r="B243" s="11" t="s">
        <v>7</v>
      </c>
      <c r="C243" s="11" t="s">
        <v>8</v>
      </c>
      <c r="D243" s="11" t="s">
        <v>9</v>
      </c>
      <c r="E243" s="11" t="s">
        <v>17</v>
      </c>
      <c r="F243" s="11" t="s">
        <v>11</v>
      </c>
      <c r="G243" s="6"/>
      <c r="H243" s="7"/>
      <c r="I243" s="7"/>
      <c r="J243" s="8"/>
      <c r="K243" s="8"/>
      <c r="L243" s="8"/>
      <c r="M243" s="8"/>
      <c r="N243" s="8"/>
      <c r="O243" s="8"/>
      <c r="P243" s="8"/>
      <c r="Q243" s="8"/>
      <c r="R243" s="8"/>
      <c r="S243" s="8"/>
      <c r="T243" s="83"/>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78"/>
      <c r="AZ243" s="78"/>
      <c r="BA243" s="78"/>
      <c r="BB243" s="78"/>
      <c r="BC243" s="78"/>
      <c r="BD243" s="78"/>
      <c r="BE243" s="78"/>
      <c r="BF243" s="78"/>
      <c r="BG243" s="78"/>
      <c r="BH243" s="78"/>
      <c r="BI243" s="78"/>
      <c r="BJ243" s="78"/>
      <c r="BK243" s="78"/>
      <c r="BL243" s="78"/>
      <c r="BM243" s="7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3"/>
      <c r="DD243" s="8"/>
      <c r="DE243" s="8"/>
      <c r="DF243" s="8"/>
      <c r="DG243" s="8"/>
      <c r="DH243" s="8"/>
      <c r="DI243" s="8"/>
      <c r="DJ243" s="8"/>
      <c r="DK243" s="8"/>
      <c r="DL243" s="8"/>
      <c r="DM243" s="8"/>
      <c r="DN243" s="8"/>
      <c r="DO243" s="8"/>
      <c r="DP243" s="8"/>
      <c r="DQ243" s="8"/>
      <c r="DR243" s="8"/>
      <c r="DS243" s="8"/>
      <c r="DT243" s="8"/>
      <c r="DU243" s="8"/>
      <c r="DV243" s="8"/>
      <c r="DW243" s="8"/>
      <c r="DX243" s="8"/>
      <c r="DY243" s="8"/>
      <c r="DZ243" s="8"/>
      <c r="EA243" s="8"/>
      <c r="EB243" s="8"/>
      <c r="EC243" s="8"/>
      <c r="ED243" s="8"/>
      <c r="EE243" s="150"/>
      <c r="EF243" s="151"/>
      <c r="EG243" s="151"/>
      <c r="EH243" s="151"/>
      <c r="EI243" s="152"/>
      <c r="EJ243" s="153"/>
      <c r="EK243" s="154"/>
      <c r="EL243" s="154"/>
      <c r="EM243" s="154"/>
      <c r="EN243" s="154"/>
    </row>
    <row r="244" spans="1:144" s="5" customFormat="1" ht="89.25">
      <c r="A244" s="18">
        <v>1</v>
      </c>
      <c r="B244" s="17">
        <v>1186220096</v>
      </c>
      <c r="C244" s="13">
        <v>42221614</v>
      </c>
      <c r="D244" s="14" t="s">
        <v>402</v>
      </c>
      <c r="E244" s="15" t="s">
        <v>403</v>
      </c>
      <c r="F244" s="13" t="s">
        <v>12</v>
      </c>
      <c r="G244" s="6">
        <v>1</v>
      </c>
      <c r="H244" s="74">
        <v>0</v>
      </c>
      <c r="I244" s="7"/>
      <c r="J244" s="8"/>
      <c r="K244" s="8"/>
      <c r="L244" s="8"/>
      <c r="M244" s="8"/>
      <c r="N244" s="8"/>
      <c r="O244" s="8"/>
      <c r="P244" s="8"/>
      <c r="Q244" s="8"/>
      <c r="R244" s="8"/>
      <c r="S244" s="8"/>
      <c r="T244" s="83"/>
      <c r="U244" s="8"/>
      <c r="V244" s="8"/>
      <c r="W244" s="8"/>
      <c r="X244" s="8"/>
      <c r="Y244" s="8"/>
      <c r="Z244" s="8"/>
      <c r="AA244" s="75">
        <v>171290</v>
      </c>
      <c r="AB244" s="78">
        <v>0</v>
      </c>
      <c r="AC244" s="78">
        <v>171290</v>
      </c>
      <c r="AD244" s="8"/>
      <c r="AE244" s="8"/>
      <c r="AF244" s="8"/>
      <c r="AG244" s="8"/>
      <c r="AH244" s="8"/>
      <c r="AI244" s="8"/>
      <c r="AJ244" s="8"/>
      <c r="AK244" s="8"/>
      <c r="AL244" s="8"/>
      <c r="AM244" s="8"/>
      <c r="AN244" s="8"/>
      <c r="AO244" s="8"/>
      <c r="AP244" s="8"/>
      <c r="AQ244" s="8"/>
      <c r="AR244" s="8"/>
      <c r="AS244" s="8"/>
      <c r="AT244" s="8"/>
      <c r="AU244" s="8"/>
      <c r="AV244" s="8"/>
      <c r="AW244" s="8"/>
      <c r="AX244" s="8"/>
      <c r="AY244" s="78">
        <v>129500</v>
      </c>
      <c r="AZ244" s="78">
        <v>0</v>
      </c>
      <c r="BA244" s="78">
        <v>129500</v>
      </c>
      <c r="BB244" s="78"/>
      <c r="BC244" s="78"/>
      <c r="BD244" s="78"/>
      <c r="BE244" s="78"/>
      <c r="BF244" s="78"/>
      <c r="BG244" s="78"/>
      <c r="BH244" s="78"/>
      <c r="BI244" s="78"/>
      <c r="BJ244" s="78"/>
      <c r="BK244" s="78"/>
      <c r="BL244" s="78"/>
      <c r="BM244" s="78"/>
      <c r="BN244" s="8"/>
      <c r="BO244" s="8"/>
      <c r="BP244" s="8"/>
      <c r="BQ244" s="8"/>
      <c r="BR244" s="8"/>
      <c r="BS244" s="8"/>
      <c r="BT244" s="78">
        <v>92734.177215189862</v>
      </c>
      <c r="BU244" s="78">
        <v>0</v>
      </c>
      <c r="BV244" s="78">
        <v>92734.177215189862</v>
      </c>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3"/>
      <c r="DD244" s="8"/>
      <c r="DE244" s="8"/>
      <c r="DF244" s="8"/>
      <c r="DG244" s="8"/>
      <c r="DH244" s="8"/>
      <c r="DI244" s="8"/>
      <c r="DJ244" s="8"/>
      <c r="DK244" s="8"/>
      <c r="DL244" s="8"/>
      <c r="DM244" s="8"/>
      <c r="DN244" s="8"/>
      <c r="DO244" s="8"/>
      <c r="DP244" s="8"/>
      <c r="DQ244" s="8"/>
      <c r="DR244" s="8"/>
      <c r="DS244" s="8"/>
      <c r="DT244" s="8"/>
      <c r="DU244" s="8"/>
      <c r="DV244" s="8"/>
      <c r="DW244" s="8"/>
      <c r="DX244" s="8"/>
      <c r="DY244" s="8"/>
      <c r="DZ244" s="8"/>
      <c r="EA244" s="8"/>
      <c r="EB244" s="8"/>
      <c r="EC244" s="8"/>
      <c r="ED244" s="8"/>
      <c r="EE244" s="150">
        <f t="shared" si="32"/>
        <v>92734.177215189862</v>
      </c>
      <c r="EF244" s="151">
        <f t="shared" si="33"/>
        <v>129500</v>
      </c>
      <c r="EG244" s="151">
        <f t="shared" si="34"/>
        <v>131174.72573839661</v>
      </c>
      <c r="EH244" s="151">
        <f t="shared" si="35"/>
        <v>127178.54935094576</v>
      </c>
      <c r="EI244" s="152">
        <f t="shared" si="41"/>
        <v>39304.679785920671</v>
      </c>
      <c r="EJ244" s="153">
        <f t="shared" si="36"/>
        <v>0.29963607367707773</v>
      </c>
      <c r="EK244" s="154">
        <f t="shared" si="37"/>
        <v>92734.177215189862</v>
      </c>
      <c r="EL244" s="154">
        <f t="shared" si="38"/>
        <v>92734</v>
      </c>
      <c r="EM244" s="154">
        <f t="shared" si="39"/>
        <v>92734</v>
      </c>
      <c r="EN244" s="154" t="str">
        <f t="shared" si="40"/>
        <v>MENOR VALOR</v>
      </c>
    </row>
    <row r="245" spans="1:144" s="5" customFormat="1" ht="191.25">
      <c r="A245" s="18">
        <v>2</v>
      </c>
      <c r="B245" s="17">
        <v>1196410675</v>
      </c>
      <c r="C245" s="13">
        <v>42221614</v>
      </c>
      <c r="D245" s="14" t="s">
        <v>404</v>
      </c>
      <c r="E245" s="15" t="s">
        <v>405</v>
      </c>
      <c r="F245" s="13" t="s">
        <v>12</v>
      </c>
      <c r="G245" s="6">
        <v>1</v>
      </c>
      <c r="H245" s="74">
        <v>0</v>
      </c>
      <c r="I245" s="7"/>
      <c r="J245" s="8"/>
      <c r="K245" s="8"/>
      <c r="L245" s="8"/>
      <c r="M245" s="8"/>
      <c r="N245" s="8"/>
      <c r="O245" s="8"/>
      <c r="P245" s="8"/>
      <c r="Q245" s="8"/>
      <c r="R245" s="8"/>
      <c r="S245" s="8"/>
      <c r="T245" s="83"/>
      <c r="U245" s="8"/>
      <c r="V245" s="8"/>
      <c r="W245" s="8"/>
      <c r="X245" s="8"/>
      <c r="Y245" s="8"/>
      <c r="Z245" s="8"/>
      <c r="AA245" s="78">
        <v>126330</v>
      </c>
      <c r="AB245" s="78">
        <v>0</v>
      </c>
      <c r="AC245" s="78">
        <v>126330</v>
      </c>
      <c r="AD245" s="8"/>
      <c r="AE245" s="8"/>
      <c r="AF245" s="8"/>
      <c r="AG245" s="8"/>
      <c r="AH245" s="8"/>
      <c r="AI245" s="8"/>
      <c r="AJ245" s="8"/>
      <c r="AK245" s="8"/>
      <c r="AL245" s="8"/>
      <c r="AM245" s="8"/>
      <c r="AN245" s="8"/>
      <c r="AO245" s="8"/>
      <c r="AP245" s="8"/>
      <c r="AQ245" s="8"/>
      <c r="AR245" s="8"/>
      <c r="AS245" s="8"/>
      <c r="AT245" s="8"/>
      <c r="AU245" s="8"/>
      <c r="AV245" s="8"/>
      <c r="AW245" s="8"/>
      <c r="AX245" s="8"/>
      <c r="AY245" s="78">
        <v>112000</v>
      </c>
      <c r="AZ245" s="78">
        <v>0</v>
      </c>
      <c r="BA245" s="78">
        <v>112000</v>
      </c>
      <c r="BB245" s="78"/>
      <c r="BC245" s="78"/>
      <c r="BD245" s="78"/>
      <c r="BE245" s="78"/>
      <c r="BF245" s="78"/>
      <c r="BG245" s="78"/>
      <c r="BH245" s="78"/>
      <c r="BI245" s="78"/>
      <c r="BJ245" s="78"/>
      <c r="BK245" s="78"/>
      <c r="BL245" s="78"/>
      <c r="BM245" s="78"/>
      <c r="BN245" s="8"/>
      <c r="BO245" s="8"/>
      <c r="BP245" s="8"/>
      <c r="BQ245" s="8"/>
      <c r="BR245" s="8"/>
      <c r="BS245" s="8"/>
      <c r="BT245" s="78">
        <v>92734.177215189862</v>
      </c>
      <c r="BU245" s="78">
        <v>0</v>
      </c>
      <c r="BV245" s="78">
        <v>92734.177215189862</v>
      </c>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3"/>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150">
        <f t="shared" si="32"/>
        <v>92734.177215189862</v>
      </c>
      <c r="EF245" s="151">
        <f t="shared" si="33"/>
        <v>112000</v>
      </c>
      <c r="EG245" s="151">
        <f t="shared" si="34"/>
        <v>110354.72573839662</v>
      </c>
      <c r="EH245" s="151">
        <f t="shared" si="35"/>
        <v>109476.63684398883</v>
      </c>
      <c r="EI245" s="152">
        <f t="shared" si="41"/>
        <v>16858.233083393276</v>
      </c>
      <c r="EJ245" s="153">
        <f t="shared" si="36"/>
        <v>0.15276403407822212</v>
      </c>
      <c r="EK245" s="154">
        <f t="shared" si="37"/>
        <v>92734.177215189862</v>
      </c>
      <c r="EL245" s="154">
        <f t="shared" si="38"/>
        <v>92734</v>
      </c>
      <c r="EM245" s="154">
        <f t="shared" si="39"/>
        <v>92734</v>
      </c>
      <c r="EN245" s="154" t="str">
        <f t="shared" si="40"/>
        <v>MENOR VALOR</v>
      </c>
    </row>
    <row r="246" spans="1:144" s="5" customFormat="1" ht="114.75">
      <c r="A246" s="18">
        <v>3</v>
      </c>
      <c r="B246" s="17">
        <v>1196410660</v>
      </c>
      <c r="C246" s="13">
        <v>42221614</v>
      </c>
      <c r="D246" s="14" t="s">
        <v>406</v>
      </c>
      <c r="E246" s="15" t="s">
        <v>407</v>
      </c>
      <c r="F246" s="13" t="s">
        <v>12</v>
      </c>
      <c r="G246" s="6">
        <v>1</v>
      </c>
      <c r="H246" s="74">
        <v>0</v>
      </c>
      <c r="I246" s="7"/>
      <c r="J246" s="8"/>
      <c r="K246" s="8"/>
      <c r="L246" s="8"/>
      <c r="M246" s="8"/>
      <c r="N246" s="8"/>
      <c r="O246" s="8"/>
      <c r="P246" s="8"/>
      <c r="Q246" s="8"/>
      <c r="R246" s="8"/>
      <c r="S246" s="8"/>
      <c r="T246" s="83"/>
      <c r="U246" s="8"/>
      <c r="V246" s="8"/>
      <c r="W246" s="8"/>
      <c r="X246" s="8"/>
      <c r="Y246" s="8"/>
      <c r="Z246" s="8"/>
      <c r="AA246" s="78">
        <v>198940</v>
      </c>
      <c r="AB246" s="78">
        <v>0</v>
      </c>
      <c r="AC246" s="78">
        <v>198940</v>
      </c>
      <c r="AD246" s="8"/>
      <c r="AE246" s="8"/>
      <c r="AF246" s="8"/>
      <c r="AG246" s="8"/>
      <c r="AH246" s="8"/>
      <c r="AI246" s="8"/>
      <c r="AJ246" s="8"/>
      <c r="AK246" s="8"/>
      <c r="AL246" s="8"/>
      <c r="AM246" s="8"/>
      <c r="AN246" s="8"/>
      <c r="AO246" s="8"/>
      <c r="AP246" s="8"/>
      <c r="AQ246" s="8"/>
      <c r="AR246" s="8"/>
      <c r="AS246" s="8"/>
      <c r="AT246" s="8"/>
      <c r="AU246" s="8"/>
      <c r="AV246" s="8"/>
      <c r="AW246" s="8"/>
      <c r="AX246" s="8"/>
      <c r="AY246" s="78">
        <v>147000</v>
      </c>
      <c r="AZ246" s="78">
        <v>0</v>
      </c>
      <c r="BA246" s="78">
        <v>147000</v>
      </c>
      <c r="BB246" s="78"/>
      <c r="BC246" s="78"/>
      <c r="BD246" s="78"/>
      <c r="BE246" s="78"/>
      <c r="BF246" s="78"/>
      <c r="BG246" s="78"/>
      <c r="BH246" s="78"/>
      <c r="BI246" s="78"/>
      <c r="BJ246" s="78"/>
      <c r="BK246" s="78"/>
      <c r="BL246" s="78"/>
      <c r="BM246" s="78"/>
      <c r="BN246" s="8"/>
      <c r="BO246" s="8"/>
      <c r="BP246" s="8"/>
      <c r="BQ246" s="8"/>
      <c r="BR246" s="8"/>
      <c r="BS246" s="8"/>
      <c r="BT246" s="78">
        <v>255189.87341772151</v>
      </c>
      <c r="BU246" s="78">
        <v>0</v>
      </c>
      <c r="BV246" s="78">
        <v>255189.87341772151</v>
      </c>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3"/>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150">
        <f t="shared" si="32"/>
        <v>147000</v>
      </c>
      <c r="EF246" s="151">
        <f t="shared" si="33"/>
        <v>198940</v>
      </c>
      <c r="EG246" s="151">
        <f t="shared" si="34"/>
        <v>200376.62447257384</v>
      </c>
      <c r="EH246" s="151">
        <f t="shared" si="35"/>
        <v>195419.37873948694</v>
      </c>
      <c r="EI246" s="152">
        <f t="shared" si="41"/>
        <v>54109.242232192228</v>
      </c>
      <c r="EJ246" s="153">
        <f t="shared" si="36"/>
        <v>0.27003769713466913</v>
      </c>
      <c r="EK246" s="154">
        <f t="shared" si="37"/>
        <v>147000</v>
      </c>
      <c r="EL246" s="154">
        <f t="shared" si="38"/>
        <v>147000</v>
      </c>
      <c r="EM246" s="154">
        <f t="shared" si="39"/>
        <v>147000</v>
      </c>
      <c r="EN246" s="154" t="str">
        <f t="shared" si="40"/>
        <v>MENOR VALOR</v>
      </c>
    </row>
    <row r="247" spans="1:144" s="5" customFormat="1" ht="114.75">
      <c r="A247" s="18">
        <v>4</v>
      </c>
      <c r="B247" s="17">
        <v>1196410656</v>
      </c>
      <c r="C247" s="13">
        <v>42221614</v>
      </c>
      <c r="D247" s="14" t="s">
        <v>408</v>
      </c>
      <c r="E247" s="15" t="s">
        <v>409</v>
      </c>
      <c r="F247" s="13" t="s">
        <v>12</v>
      </c>
      <c r="G247" s="6">
        <v>1</v>
      </c>
      <c r="H247" s="74">
        <v>0</v>
      </c>
      <c r="I247" s="7"/>
      <c r="J247" s="8"/>
      <c r="K247" s="8"/>
      <c r="L247" s="8"/>
      <c r="M247" s="8"/>
      <c r="N247" s="8"/>
      <c r="O247" s="8"/>
      <c r="P247" s="8"/>
      <c r="Q247" s="8"/>
      <c r="R247" s="8"/>
      <c r="S247" s="8"/>
      <c r="T247" s="83"/>
      <c r="U247" s="8"/>
      <c r="V247" s="8"/>
      <c r="W247" s="8"/>
      <c r="X247" s="8"/>
      <c r="Y247" s="8"/>
      <c r="Z247" s="8"/>
      <c r="AA247" s="78">
        <v>198940</v>
      </c>
      <c r="AB247" s="78">
        <v>0</v>
      </c>
      <c r="AC247" s="78">
        <v>198940</v>
      </c>
      <c r="AD247" s="8"/>
      <c r="AE247" s="8"/>
      <c r="AF247" s="8"/>
      <c r="AG247" s="8"/>
      <c r="AH247" s="8"/>
      <c r="AI247" s="8"/>
      <c r="AJ247" s="8"/>
      <c r="AK247" s="8"/>
      <c r="AL247" s="8"/>
      <c r="AM247" s="8"/>
      <c r="AN247" s="8"/>
      <c r="AO247" s="8"/>
      <c r="AP247" s="8"/>
      <c r="AQ247" s="8"/>
      <c r="AR247" s="8"/>
      <c r="AS247" s="8"/>
      <c r="AT247" s="8"/>
      <c r="AU247" s="8"/>
      <c r="AV247" s="8"/>
      <c r="AW247" s="8"/>
      <c r="AX247" s="8"/>
      <c r="AY247" s="78">
        <v>147000</v>
      </c>
      <c r="AZ247" s="78">
        <v>0</v>
      </c>
      <c r="BA247" s="78">
        <v>147000</v>
      </c>
      <c r="BB247" s="78"/>
      <c r="BC247" s="78"/>
      <c r="BD247" s="78"/>
      <c r="BE247" s="78"/>
      <c r="BF247" s="78"/>
      <c r="BG247" s="78"/>
      <c r="BH247" s="78"/>
      <c r="BI247" s="78"/>
      <c r="BJ247" s="78"/>
      <c r="BK247" s="78"/>
      <c r="BL247" s="78"/>
      <c r="BM247" s="78"/>
      <c r="BN247" s="8"/>
      <c r="BO247" s="8"/>
      <c r="BP247" s="8"/>
      <c r="BQ247" s="8"/>
      <c r="BR247" s="8"/>
      <c r="BS247" s="8"/>
      <c r="BT247" s="78">
        <v>255189.87341772151</v>
      </c>
      <c r="BU247" s="78">
        <v>0</v>
      </c>
      <c r="BV247" s="78">
        <v>255189.87341772151</v>
      </c>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3"/>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150">
        <f t="shared" si="32"/>
        <v>147000</v>
      </c>
      <c r="EF247" s="151">
        <f t="shared" si="33"/>
        <v>198940</v>
      </c>
      <c r="EG247" s="151">
        <f t="shared" si="34"/>
        <v>200376.62447257384</v>
      </c>
      <c r="EH247" s="151">
        <f t="shared" si="35"/>
        <v>195419.37873948694</v>
      </c>
      <c r="EI247" s="152">
        <f t="shared" si="41"/>
        <v>54109.242232192228</v>
      </c>
      <c r="EJ247" s="153">
        <f t="shared" si="36"/>
        <v>0.27003769713466913</v>
      </c>
      <c r="EK247" s="154">
        <f t="shared" si="37"/>
        <v>147000</v>
      </c>
      <c r="EL247" s="154">
        <f t="shared" si="38"/>
        <v>147000</v>
      </c>
      <c r="EM247" s="154">
        <f t="shared" si="39"/>
        <v>147000</v>
      </c>
      <c r="EN247" s="154" t="str">
        <f t="shared" si="40"/>
        <v>MENOR VALOR</v>
      </c>
    </row>
    <row r="248" spans="1:144" s="5" customFormat="1" ht="114.75">
      <c r="A248" s="18">
        <v>5</v>
      </c>
      <c r="B248" s="17">
        <v>1196410068</v>
      </c>
      <c r="C248" s="13">
        <v>42221614</v>
      </c>
      <c r="D248" s="14" t="s">
        <v>410</v>
      </c>
      <c r="E248" s="15" t="s">
        <v>411</v>
      </c>
      <c r="F248" s="13" t="s">
        <v>12</v>
      </c>
      <c r="G248" s="6">
        <v>1</v>
      </c>
      <c r="H248" s="74">
        <v>0</v>
      </c>
      <c r="I248" s="7"/>
      <c r="J248" s="8"/>
      <c r="K248" s="8"/>
      <c r="L248" s="8"/>
      <c r="M248" s="8"/>
      <c r="N248" s="8"/>
      <c r="O248" s="8"/>
      <c r="P248" s="8"/>
      <c r="Q248" s="8"/>
      <c r="R248" s="8"/>
      <c r="S248" s="8"/>
      <c r="T248" s="83"/>
      <c r="U248" s="8"/>
      <c r="V248" s="8"/>
      <c r="W248" s="8"/>
      <c r="X248" s="8"/>
      <c r="Y248" s="8"/>
      <c r="Z248" s="8"/>
      <c r="AA248" s="78">
        <v>207110</v>
      </c>
      <c r="AB248" s="78">
        <v>0</v>
      </c>
      <c r="AC248" s="78">
        <v>207110</v>
      </c>
      <c r="AD248" s="8"/>
      <c r="AE248" s="8"/>
      <c r="AF248" s="8"/>
      <c r="AG248" s="8"/>
      <c r="AH248" s="8"/>
      <c r="AI248" s="8"/>
      <c r="AJ248" s="8"/>
      <c r="AK248" s="8"/>
      <c r="AL248" s="8"/>
      <c r="AM248" s="8"/>
      <c r="AN248" s="8"/>
      <c r="AO248" s="8"/>
      <c r="AP248" s="8"/>
      <c r="AQ248" s="8"/>
      <c r="AR248" s="8"/>
      <c r="AS248" s="8"/>
      <c r="AT248" s="8"/>
      <c r="AU248" s="8"/>
      <c r="AV248" s="8"/>
      <c r="AW248" s="8"/>
      <c r="AX248" s="8"/>
      <c r="AY248" s="78">
        <v>182000</v>
      </c>
      <c r="AZ248" s="78">
        <v>0</v>
      </c>
      <c r="BA248" s="78">
        <v>182000</v>
      </c>
      <c r="BB248" s="78"/>
      <c r="BC248" s="78"/>
      <c r="BD248" s="78"/>
      <c r="BE248" s="78"/>
      <c r="BF248" s="78"/>
      <c r="BG248" s="78"/>
      <c r="BH248" s="78"/>
      <c r="BI248" s="78"/>
      <c r="BJ248" s="78"/>
      <c r="BK248" s="78"/>
      <c r="BL248" s="78"/>
      <c r="BM248" s="78"/>
      <c r="BN248" s="8"/>
      <c r="BO248" s="8"/>
      <c r="BP248" s="8"/>
      <c r="BQ248" s="8"/>
      <c r="BR248" s="8"/>
      <c r="BS248" s="8"/>
      <c r="BT248" s="78">
        <v>240151.8987341772</v>
      </c>
      <c r="BU248" s="78">
        <v>0</v>
      </c>
      <c r="BV248" s="78">
        <v>240151.8987341772</v>
      </c>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3"/>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150">
        <f t="shared" si="32"/>
        <v>182000</v>
      </c>
      <c r="EF248" s="151">
        <f t="shared" si="33"/>
        <v>207110</v>
      </c>
      <c r="EG248" s="151">
        <f t="shared" si="34"/>
        <v>209753.96624472574</v>
      </c>
      <c r="EH248" s="151">
        <f t="shared" si="35"/>
        <v>208410.45117872531</v>
      </c>
      <c r="EI248" s="152">
        <f t="shared" si="41"/>
        <v>29165.969034560163</v>
      </c>
      <c r="EJ248" s="153">
        <f t="shared" si="36"/>
        <v>0.13904847453769442</v>
      </c>
      <c r="EK248" s="154">
        <f t="shared" si="37"/>
        <v>182000</v>
      </c>
      <c r="EL248" s="154">
        <f t="shared" si="38"/>
        <v>182000</v>
      </c>
      <c r="EM248" s="154">
        <f t="shared" si="39"/>
        <v>182000</v>
      </c>
      <c r="EN248" s="154" t="str">
        <f t="shared" si="40"/>
        <v>MENOR VALOR</v>
      </c>
    </row>
    <row r="249" spans="1:144" s="5" customFormat="1" ht="102">
      <c r="A249" s="18">
        <v>6</v>
      </c>
      <c r="B249" s="17">
        <v>1196410067</v>
      </c>
      <c r="C249" s="13">
        <v>42221614</v>
      </c>
      <c r="D249" s="14" t="s">
        <v>412</v>
      </c>
      <c r="E249" s="15" t="s">
        <v>413</v>
      </c>
      <c r="F249" s="13" t="s">
        <v>12</v>
      </c>
      <c r="G249" s="6">
        <v>1</v>
      </c>
      <c r="H249" s="74">
        <v>0</v>
      </c>
      <c r="I249" s="7"/>
      <c r="J249" s="8"/>
      <c r="K249" s="8"/>
      <c r="L249" s="8"/>
      <c r="M249" s="8"/>
      <c r="N249" s="8"/>
      <c r="O249" s="8"/>
      <c r="P249" s="8"/>
      <c r="Q249" s="8"/>
      <c r="R249" s="8"/>
      <c r="S249" s="8"/>
      <c r="T249" s="83"/>
      <c r="U249" s="8"/>
      <c r="V249" s="8"/>
      <c r="W249" s="8"/>
      <c r="X249" s="8"/>
      <c r="Y249" s="8"/>
      <c r="Z249" s="8"/>
      <c r="AA249" s="78">
        <v>198940</v>
      </c>
      <c r="AB249" s="78">
        <v>0</v>
      </c>
      <c r="AC249" s="78">
        <v>198940</v>
      </c>
      <c r="AD249" s="8"/>
      <c r="AE249" s="8"/>
      <c r="AF249" s="8"/>
      <c r="AG249" s="8"/>
      <c r="AH249" s="8"/>
      <c r="AI249" s="8"/>
      <c r="AJ249" s="8"/>
      <c r="AK249" s="8"/>
      <c r="AL249" s="8"/>
      <c r="AM249" s="8"/>
      <c r="AN249" s="8"/>
      <c r="AO249" s="8"/>
      <c r="AP249" s="8"/>
      <c r="AQ249" s="8"/>
      <c r="AR249" s="8"/>
      <c r="AS249" s="8"/>
      <c r="AT249" s="8"/>
      <c r="AU249" s="8"/>
      <c r="AV249" s="8"/>
      <c r="AW249" s="8"/>
      <c r="AX249" s="8"/>
      <c r="AY249" s="78">
        <v>182000</v>
      </c>
      <c r="AZ249" s="78">
        <v>0</v>
      </c>
      <c r="BA249" s="78">
        <v>182000</v>
      </c>
      <c r="BB249" s="78"/>
      <c r="BC249" s="78"/>
      <c r="BD249" s="78"/>
      <c r="BE249" s="78"/>
      <c r="BF249" s="78"/>
      <c r="BG249" s="78"/>
      <c r="BH249" s="78"/>
      <c r="BI249" s="78"/>
      <c r="BJ249" s="78"/>
      <c r="BK249" s="78"/>
      <c r="BL249" s="78"/>
      <c r="BM249" s="78"/>
      <c r="BN249" s="8"/>
      <c r="BO249" s="8"/>
      <c r="BP249" s="8"/>
      <c r="BQ249" s="8"/>
      <c r="BR249" s="8"/>
      <c r="BS249" s="8"/>
      <c r="BT249" s="78">
        <v>240151.8987341772</v>
      </c>
      <c r="BU249" s="78">
        <v>0</v>
      </c>
      <c r="BV249" s="78">
        <v>240151.8987341772</v>
      </c>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3"/>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150">
        <f t="shared" si="32"/>
        <v>182000</v>
      </c>
      <c r="EF249" s="151">
        <f t="shared" si="33"/>
        <v>198940</v>
      </c>
      <c r="EG249" s="151">
        <f t="shared" si="34"/>
        <v>207030.6329113924</v>
      </c>
      <c r="EH249" s="151">
        <f t="shared" si="35"/>
        <v>205633.17230118345</v>
      </c>
      <c r="EI249" s="152">
        <f t="shared" si="41"/>
        <v>29908.269546693467</v>
      </c>
      <c r="EJ249" s="153">
        <f t="shared" si="36"/>
        <v>0.14446301557457919</v>
      </c>
      <c r="EK249" s="154">
        <f t="shared" si="37"/>
        <v>182000</v>
      </c>
      <c r="EL249" s="154">
        <f t="shared" si="38"/>
        <v>182000</v>
      </c>
      <c r="EM249" s="154">
        <f t="shared" si="39"/>
        <v>182000</v>
      </c>
      <c r="EN249" s="154" t="str">
        <f t="shared" si="40"/>
        <v>MENOR VALOR</v>
      </c>
    </row>
    <row r="250" spans="1:144" s="5" customFormat="1" ht="12.75">
      <c r="A250" s="28"/>
      <c r="B250" s="18"/>
      <c r="C250" s="18"/>
      <c r="D250" s="18"/>
      <c r="E250" s="18"/>
      <c r="F250" s="18"/>
      <c r="G250" s="6"/>
      <c r="H250" s="7"/>
      <c r="I250" s="7"/>
      <c r="J250" s="8"/>
      <c r="K250" s="8"/>
      <c r="L250" s="8"/>
      <c r="M250" s="8"/>
      <c r="N250" s="8"/>
      <c r="O250" s="8"/>
      <c r="P250" s="8"/>
      <c r="Q250" s="8"/>
      <c r="R250" s="8"/>
      <c r="S250" s="8"/>
      <c r="T250" s="83"/>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78"/>
      <c r="AZ250" s="78"/>
      <c r="BA250" s="78"/>
      <c r="BB250" s="78"/>
      <c r="BC250" s="78"/>
      <c r="BD250" s="78"/>
      <c r="BE250" s="78"/>
      <c r="BF250" s="78"/>
      <c r="BG250" s="78"/>
      <c r="BH250" s="78"/>
      <c r="BI250" s="78"/>
      <c r="BJ250" s="78"/>
      <c r="BK250" s="78"/>
      <c r="BL250" s="78"/>
      <c r="BM250" s="7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3"/>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150"/>
      <c r="EF250" s="151"/>
      <c r="EG250" s="151"/>
      <c r="EH250" s="151"/>
      <c r="EI250" s="152"/>
      <c r="EJ250" s="153"/>
      <c r="EK250" s="154"/>
      <c r="EL250" s="154"/>
      <c r="EM250" s="154"/>
      <c r="EN250" s="154"/>
    </row>
    <row r="251" spans="1:144" s="5" customFormat="1" ht="15">
      <c r="A251" s="9" t="s">
        <v>385</v>
      </c>
      <c r="B251" s="161" t="s">
        <v>415</v>
      </c>
      <c r="C251" s="162"/>
      <c r="D251" s="162"/>
      <c r="E251" s="163"/>
      <c r="F251" s="10" t="s">
        <v>416</v>
      </c>
      <c r="G251" s="6"/>
      <c r="H251" s="7"/>
      <c r="I251" s="7"/>
      <c r="J251" s="8"/>
      <c r="K251" s="8"/>
      <c r="L251" s="8"/>
      <c r="M251" s="8"/>
      <c r="N251" s="8"/>
      <c r="O251" s="8"/>
      <c r="P251" s="8"/>
      <c r="Q251" s="8"/>
      <c r="R251" s="8"/>
      <c r="S251" s="8"/>
      <c r="T251" s="83"/>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78"/>
      <c r="AZ251" s="78"/>
      <c r="BA251" s="78"/>
      <c r="BB251" s="78"/>
      <c r="BC251" s="78"/>
      <c r="BD251" s="78"/>
      <c r="BE251" s="78"/>
      <c r="BF251" s="78"/>
      <c r="BG251" s="78"/>
      <c r="BH251" s="78"/>
      <c r="BI251" s="78"/>
      <c r="BJ251" s="78"/>
      <c r="BK251" s="78"/>
      <c r="BL251" s="78"/>
      <c r="BM251" s="7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3"/>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150"/>
      <c r="EF251" s="151"/>
      <c r="EG251" s="151"/>
      <c r="EH251" s="151"/>
      <c r="EI251" s="152"/>
      <c r="EJ251" s="153"/>
      <c r="EK251" s="154"/>
      <c r="EL251" s="154"/>
      <c r="EM251" s="154"/>
      <c r="EN251" s="154"/>
    </row>
    <row r="252" spans="1:144" s="5" customFormat="1" ht="12.75">
      <c r="A252" s="11" t="s">
        <v>16</v>
      </c>
      <c r="B252" s="11" t="s">
        <v>7</v>
      </c>
      <c r="C252" s="11" t="s">
        <v>8</v>
      </c>
      <c r="D252" s="11" t="s">
        <v>9</v>
      </c>
      <c r="E252" s="11" t="s">
        <v>17</v>
      </c>
      <c r="F252" s="11" t="s">
        <v>11</v>
      </c>
      <c r="G252" s="6"/>
      <c r="H252" s="7"/>
      <c r="I252" s="7"/>
      <c r="J252" s="8"/>
      <c r="K252" s="8"/>
      <c r="L252" s="8"/>
      <c r="M252" s="8"/>
      <c r="N252" s="8"/>
      <c r="O252" s="8"/>
      <c r="P252" s="8"/>
      <c r="Q252" s="8"/>
      <c r="R252" s="8"/>
      <c r="S252" s="8"/>
      <c r="T252" s="83"/>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78"/>
      <c r="AZ252" s="78"/>
      <c r="BA252" s="78"/>
      <c r="BB252" s="78"/>
      <c r="BC252" s="78"/>
      <c r="BD252" s="78"/>
      <c r="BE252" s="78"/>
      <c r="BF252" s="78"/>
      <c r="BG252" s="78"/>
      <c r="BH252" s="78"/>
      <c r="BI252" s="78"/>
      <c r="BJ252" s="78"/>
      <c r="BK252" s="78"/>
      <c r="BL252" s="78"/>
      <c r="BM252" s="7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3"/>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150"/>
      <c r="EF252" s="151"/>
      <c r="EG252" s="151"/>
      <c r="EH252" s="151"/>
      <c r="EI252" s="152"/>
      <c r="EJ252" s="153"/>
      <c r="EK252" s="154"/>
      <c r="EL252" s="154"/>
      <c r="EM252" s="154"/>
      <c r="EN252" s="154"/>
    </row>
    <row r="253" spans="1:144" s="5" customFormat="1" ht="51">
      <c r="A253" s="18">
        <v>1</v>
      </c>
      <c r="B253" s="17">
        <v>1196491100</v>
      </c>
      <c r="C253" s="13">
        <v>42293906</v>
      </c>
      <c r="D253" s="14" t="s">
        <v>415</v>
      </c>
      <c r="E253" s="13" t="s">
        <v>417</v>
      </c>
      <c r="F253" s="13" t="s">
        <v>12</v>
      </c>
      <c r="G253" s="6">
        <v>1</v>
      </c>
      <c r="H253" s="7"/>
      <c r="I253" s="7"/>
      <c r="J253" s="8"/>
      <c r="K253" s="8"/>
      <c r="L253" s="8"/>
      <c r="M253" s="8"/>
      <c r="N253" s="8"/>
      <c r="O253" s="8"/>
      <c r="P253" s="8"/>
      <c r="Q253" s="8"/>
      <c r="R253" s="8"/>
      <c r="S253" s="8"/>
      <c r="T253" s="83"/>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78"/>
      <c r="AZ253" s="78"/>
      <c r="BA253" s="78"/>
      <c r="BB253" s="78"/>
      <c r="BC253" s="78"/>
      <c r="BD253" s="78"/>
      <c r="BE253" s="78"/>
      <c r="BF253" s="78"/>
      <c r="BG253" s="78"/>
      <c r="BH253" s="78"/>
      <c r="BI253" s="78"/>
      <c r="BJ253" s="78"/>
      <c r="BK253" s="78"/>
      <c r="BL253" s="78"/>
      <c r="BM253" s="7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3"/>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156">
        <v>189710.07999999999</v>
      </c>
      <c r="EC253" s="155">
        <v>0</v>
      </c>
      <c r="ED253" s="157">
        <v>189710.07999999999</v>
      </c>
      <c r="EE253" s="150">
        <f t="shared" ref="EE253" si="44">MIN(K253,N253,Q253,T253,W253,Z253,AC253,AF253,AI253,AL253,AO253,AR253,AU253,AX253,BA253,BD253,BG253,BJ253,BM253,BP253,BS253,BV253,BY253,CB253,CE253,CH253,CK253,CN253,CQ253,CT253,CW253,CZ253,DC253,DF253,DI253,DL253,DO253,DR253,DU253,DX253,EA253,ED253)</f>
        <v>189710.07999999999</v>
      </c>
      <c r="EF253" s="151">
        <f t="shared" ref="EF253" si="45">MEDIAN(K253,N253,Q253,T253,W253,Z253,AC253,AF253,AI253,AL253,AO253,AR253,AU253,AX253,BA253,BD253,BG253,BJ253,BM253,BP253,BS253,BV253,BY253,CB253,CE253,CH253,CK253,CN253,CQ253,CT253,CW253,CZ253,DC253,DF253,DI253,DL253,DO253,DR253,DU253,DX253,EA253,ED253)</f>
        <v>189710.07999999999</v>
      </c>
      <c r="EG253" s="151">
        <f t="shared" ref="EG253" si="46">AVERAGE(K253,N253,Q253,T253,W253,Z253,AC253,AF253,AI253,AL253,AO253,AR253,AU253,AX253,BA253,BD253,BG253,BJ253,BM253,BP253,BS253,BV253,BY253,CB253,CE253,CH253,CK253,CN253,CQ253,CT253,CW253,CZ253,DC253,DF253,DI253,DL253,DO253,DR253,DU253,DX253,EA253,ED253)</f>
        <v>189710.07999999999</v>
      </c>
      <c r="EH253" s="151">
        <f t="shared" ref="EH253" si="47">GEOMEAN(K253,N253,Q253,T253,W253,Z253,AC253,AF253,AI253,AL253,AO253,AR253,AU253,AX253,BA253,BD253,BG253,BJ253,BM253,BP253,BS253,BV253,BY253,CB253,CE253,CH253,CK253,CN253,CQ253,CT253,CW253,CZ253,DC253,DF253,DI253,DL253,DO253,DR253,DU253,DX253,EA253,ED253)</f>
        <v>189710.07999999999</v>
      </c>
      <c r="EI253" s="152">
        <v>0</v>
      </c>
      <c r="EJ253" s="153">
        <f t="shared" ref="EJ253" si="48">+EI253/EG253</f>
        <v>0</v>
      </c>
      <c r="EK253" s="154">
        <f t="shared" ref="EK253" si="49">+EE253</f>
        <v>189710.07999999999</v>
      </c>
      <c r="EL253" s="154">
        <f t="shared" si="38"/>
        <v>189710</v>
      </c>
      <c r="EM253" s="154">
        <f t="shared" ref="EM253" si="50">+EL253*G253</f>
        <v>189710</v>
      </c>
      <c r="EN253" s="154" t="str">
        <f t="shared" ref="EN253" si="51">IF(EK253=EE253,"MENOR VALOR","MEDIANA")</f>
        <v>MENOR VALOR</v>
      </c>
    </row>
    <row r="254" spans="1:144" s="5" customFormat="1" ht="12.75">
      <c r="A254" s="28"/>
      <c r="B254" s="18"/>
      <c r="C254" s="18"/>
      <c r="D254" s="18"/>
      <c r="E254" s="18"/>
      <c r="F254" s="18"/>
      <c r="G254" s="6"/>
      <c r="H254" s="7"/>
      <c r="I254" s="7"/>
      <c r="J254" s="8"/>
      <c r="K254" s="8"/>
      <c r="L254" s="8"/>
      <c r="M254" s="8"/>
      <c r="N254" s="8"/>
      <c r="O254" s="8"/>
      <c r="P254" s="8"/>
      <c r="Q254" s="8"/>
      <c r="R254" s="8"/>
      <c r="S254" s="8"/>
      <c r="T254" s="83"/>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78"/>
      <c r="AZ254" s="78"/>
      <c r="BA254" s="78"/>
      <c r="BB254" s="78"/>
      <c r="BC254" s="78"/>
      <c r="BD254" s="78"/>
      <c r="BE254" s="78"/>
      <c r="BF254" s="78"/>
      <c r="BG254" s="78"/>
      <c r="BH254" s="78"/>
      <c r="BI254" s="78"/>
      <c r="BJ254" s="78"/>
      <c r="BK254" s="78"/>
      <c r="BL254" s="78"/>
      <c r="BM254" s="7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3"/>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150"/>
      <c r="EF254" s="151"/>
      <c r="EG254" s="151"/>
      <c r="EH254" s="151"/>
      <c r="EI254" s="152"/>
      <c r="EJ254" s="153"/>
      <c r="EK254" s="154"/>
      <c r="EL254" s="154"/>
      <c r="EM254" s="154"/>
      <c r="EN254" s="154"/>
    </row>
    <row r="255" spans="1:144" s="5" customFormat="1" ht="15" customHeight="1">
      <c r="A255" s="9" t="s">
        <v>399</v>
      </c>
      <c r="B255" s="161" t="s">
        <v>419</v>
      </c>
      <c r="C255" s="162"/>
      <c r="D255" s="162"/>
      <c r="E255" s="163"/>
      <c r="F255" s="10" t="s">
        <v>420</v>
      </c>
      <c r="G255" s="6"/>
      <c r="H255" s="7"/>
      <c r="I255" s="7"/>
      <c r="J255" s="8"/>
      <c r="K255" s="8"/>
      <c r="L255" s="8"/>
      <c r="M255" s="8"/>
      <c r="N255" s="8"/>
      <c r="O255" s="8"/>
      <c r="P255" s="8"/>
      <c r="Q255" s="8"/>
      <c r="R255" s="8"/>
      <c r="S255" s="8"/>
      <c r="T255" s="83"/>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78"/>
      <c r="AZ255" s="78"/>
      <c r="BA255" s="78"/>
      <c r="BB255" s="78"/>
      <c r="BC255" s="78"/>
      <c r="BD255" s="78"/>
      <c r="BE255" s="78"/>
      <c r="BF255" s="78"/>
      <c r="BG255" s="78"/>
      <c r="BH255" s="78"/>
      <c r="BI255" s="78"/>
      <c r="BJ255" s="78"/>
      <c r="BK255" s="78"/>
      <c r="BL255" s="78"/>
      <c r="BM255" s="7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3"/>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150"/>
      <c r="EF255" s="151"/>
      <c r="EG255" s="151"/>
      <c r="EH255" s="151"/>
      <c r="EI255" s="152"/>
      <c r="EJ255" s="153"/>
      <c r="EK255" s="154"/>
      <c r="EL255" s="154"/>
      <c r="EM255" s="154"/>
      <c r="EN255" s="154"/>
    </row>
    <row r="256" spans="1:144" s="5" customFormat="1" ht="12.75">
      <c r="A256" s="11" t="s">
        <v>16</v>
      </c>
      <c r="B256" s="11" t="s">
        <v>7</v>
      </c>
      <c r="C256" s="11" t="s">
        <v>8</v>
      </c>
      <c r="D256" s="11" t="s">
        <v>9</v>
      </c>
      <c r="E256" s="11" t="s">
        <v>17</v>
      </c>
      <c r="F256" s="11" t="s">
        <v>11</v>
      </c>
      <c r="G256" s="6"/>
      <c r="H256" s="7"/>
      <c r="I256" s="7"/>
      <c r="J256" s="8"/>
      <c r="K256" s="8"/>
      <c r="L256" s="8"/>
      <c r="M256" s="8"/>
      <c r="N256" s="8"/>
      <c r="O256" s="8"/>
      <c r="P256" s="8"/>
      <c r="Q256" s="8"/>
      <c r="R256" s="8"/>
      <c r="S256" s="8"/>
      <c r="T256" s="83"/>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78"/>
      <c r="AZ256" s="78"/>
      <c r="BA256" s="78"/>
      <c r="BB256" s="78"/>
      <c r="BC256" s="78"/>
      <c r="BD256" s="78"/>
      <c r="BE256" s="78"/>
      <c r="BF256" s="78"/>
      <c r="BG256" s="78"/>
      <c r="BH256" s="78"/>
      <c r="BI256" s="78"/>
      <c r="BJ256" s="78"/>
      <c r="BK256" s="78"/>
      <c r="BL256" s="78"/>
      <c r="BM256" s="7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3"/>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150"/>
      <c r="EF256" s="151"/>
      <c r="EG256" s="151"/>
      <c r="EH256" s="151"/>
      <c r="EI256" s="152"/>
      <c r="EJ256" s="153"/>
      <c r="EK256" s="154"/>
      <c r="EL256" s="154"/>
      <c r="EM256" s="154"/>
      <c r="EN256" s="154"/>
    </row>
    <row r="257" spans="1:144" s="5" customFormat="1" ht="25.5">
      <c r="A257" s="18">
        <v>1</v>
      </c>
      <c r="B257" s="17">
        <v>1199040009</v>
      </c>
      <c r="C257" s="13" t="s">
        <v>421</v>
      </c>
      <c r="D257" s="14" t="s">
        <v>422</v>
      </c>
      <c r="E257" s="15" t="s">
        <v>423</v>
      </c>
      <c r="F257" s="13" t="s">
        <v>12</v>
      </c>
      <c r="G257" s="6">
        <v>1</v>
      </c>
      <c r="H257" s="74">
        <v>0.19</v>
      </c>
      <c r="I257" s="7"/>
      <c r="J257" s="8"/>
      <c r="K257" s="8"/>
      <c r="L257" s="8"/>
      <c r="M257" s="8"/>
      <c r="N257" s="8"/>
      <c r="O257" s="8"/>
      <c r="P257" s="8"/>
      <c r="Q257" s="8"/>
      <c r="R257" s="8"/>
      <c r="S257" s="8"/>
      <c r="T257" s="83"/>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78"/>
      <c r="AZ257" s="78"/>
      <c r="BA257" s="78"/>
      <c r="BB257" s="78"/>
      <c r="BC257" s="78"/>
      <c r="BD257" s="78"/>
      <c r="BE257" s="78"/>
      <c r="BF257" s="78"/>
      <c r="BG257" s="78"/>
      <c r="BH257" s="78"/>
      <c r="BI257" s="78"/>
      <c r="BJ257" s="78"/>
      <c r="BK257" s="78"/>
      <c r="BL257" s="78"/>
      <c r="BM257" s="78"/>
      <c r="BN257" s="8"/>
      <c r="BO257" s="8"/>
      <c r="BP257" s="8"/>
      <c r="BQ257" s="8"/>
      <c r="BR257" s="8"/>
      <c r="BS257" s="8"/>
      <c r="BT257" s="78">
        <v>2433.9240506329111</v>
      </c>
      <c r="BU257" s="78">
        <v>462.44556962025308</v>
      </c>
      <c r="BV257" s="78">
        <v>2896.3696202531642</v>
      </c>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3"/>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150">
        <f t="shared" si="32"/>
        <v>2896.3696202531642</v>
      </c>
      <c r="EF257" s="151">
        <f t="shared" si="33"/>
        <v>2896.3696202531642</v>
      </c>
      <c r="EG257" s="151">
        <f t="shared" si="34"/>
        <v>2896.3696202531642</v>
      </c>
      <c r="EH257" s="151">
        <f t="shared" si="35"/>
        <v>2896.3696202531642</v>
      </c>
      <c r="EI257" s="152">
        <v>0</v>
      </c>
      <c r="EJ257" s="153">
        <f t="shared" si="36"/>
        <v>0</v>
      </c>
      <c r="EK257" s="154">
        <f t="shared" si="37"/>
        <v>2896.3696202531642</v>
      </c>
      <c r="EL257" s="154">
        <f t="shared" si="38"/>
        <v>2896</v>
      </c>
      <c r="EM257" s="154">
        <f t="shared" si="39"/>
        <v>2896</v>
      </c>
      <c r="EN257" s="154" t="str">
        <f t="shared" si="40"/>
        <v>MENOR VALOR</v>
      </c>
    </row>
    <row r="258" spans="1:144" s="5" customFormat="1" ht="25.5">
      <c r="A258" s="18">
        <v>2</v>
      </c>
      <c r="B258" s="17">
        <v>1176090486</v>
      </c>
      <c r="C258" s="13" t="s">
        <v>421</v>
      </c>
      <c r="D258" s="14" t="s">
        <v>424</v>
      </c>
      <c r="E258" s="15" t="s">
        <v>425</v>
      </c>
      <c r="F258" s="13" t="s">
        <v>12</v>
      </c>
      <c r="G258" s="6">
        <v>1</v>
      </c>
      <c r="H258" s="74">
        <v>0.19</v>
      </c>
      <c r="I258" s="7"/>
      <c r="J258" s="8"/>
      <c r="K258" s="8"/>
      <c r="L258" s="8"/>
      <c r="M258" s="8"/>
      <c r="N258" s="8"/>
      <c r="O258" s="8"/>
      <c r="P258" s="8"/>
      <c r="Q258" s="8"/>
      <c r="R258" s="8"/>
      <c r="S258" s="8"/>
      <c r="T258" s="83"/>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78"/>
      <c r="AZ258" s="78"/>
      <c r="BA258" s="78"/>
      <c r="BB258" s="78"/>
      <c r="BC258" s="78"/>
      <c r="BD258" s="78"/>
      <c r="BE258" s="78"/>
      <c r="BF258" s="78"/>
      <c r="BG258" s="78"/>
      <c r="BH258" s="78"/>
      <c r="BI258" s="78"/>
      <c r="BJ258" s="78"/>
      <c r="BK258" s="78"/>
      <c r="BL258" s="78"/>
      <c r="BM258" s="78"/>
      <c r="BN258" s="8"/>
      <c r="BO258" s="8"/>
      <c r="BP258" s="8"/>
      <c r="BQ258" s="8"/>
      <c r="BR258" s="8"/>
      <c r="BS258" s="8"/>
      <c r="BT258" s="78">
        <v>2433.9240506329111</v>
      </c>
      <c r="BU258" s="78">
        <v>462.44556962025308</v>
      </c>
      <c r="BV258" s="78">
        <v>2896.3696202531642</v>
      </c>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3"/>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150">
        <f t="shared" si="32"/>
        <v>2896.3696202531642</v>
      </c>
      <c r="EF258" s="151">
        <f t="shared" si="33"/>
        <v>2896.3696202531642</v>
      </c>
      <c r="EG258" s="151">
        <f t="shared" si="34"/>
        <v>2896.3696202531642</v>
      </c>
      <c r="EH258" s="151">
        <f t="shared" si="35"/>
        <v>2896.3696202531642</v>
      </c>
      <c r="EI258" s="152">
        <v>0</v>
      </c>
      <c r="EJ258" s="153">
        <f t="shared" si="36"/>
        <v>0</v>
      </c>
      <c r="EK258" s="154">
        <f t="shared" si="37"/>
        <v>2896.3696202531642</v>
      </c>
      <c r="EL258" s="154">
        <f t="shared" si="38"/>
        <v>2896</v>
      </c>
      <c r="EM258" s="154">
        <f t="shared" si="39"/>
        <v>2896</v>
      </c>
      <c r="EN258" s="154" t="str">
        <f t="shared" si="40"/>
        <v>MENOR VALOR</v>
      </c>
    </row>
    <row r="259" spans="1:144" s="5" customFormat="1" ht="25.5">
      <c r="A259" s="18">
        <v>3</v>
      </c>
      <c r="B259" s="17">
        <v>1176090487</v>
      </c>
      <c r="C259" s="13" t="s">
        <v>421</v>
      </c>
      <c r="D259" s="14" t="s">
        <v>426</v>
      </c>
      <c r="E259" s="15" t="s">
        <v>427</v>
      </c>
      <c r="F259" s="13" t="s">
        <v>12</v>
      </c>
      <c r="G259" s="6">
        <v>1</v>
      </c>
      <c r="H259" s="74">
        <v>0.19</v>
      </c>
      <c r="I259" s="7"/>
      <c r="J259" s="8"/>
      <c r="K259" s="8"/>
      <c r="L259" s="8"/>
      <c r="M259" s="8"/>
      <c r="N259" s="8"/>
      <c r="O259" s="8"/>
      <c r="P259" s="8"/>
      <c r="Q259" s="8"/>
      <c r="R259" s="8"/>
      <c r="S259" s="8"/>
      <c r="T259" s="83"/>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78"/>
      <c r="AZ259" s="78"/>
      <c r="BA259" s="78"/>
      <c r="BB259" s="78"/>
      <c r="BC259" s="78"/>
      <c r="BD259" s="78"/>
      <c r="BE259" s="78"/>
      <c r="BF259" s="78"/>
      <c r="BG259" s="78"/>
      <c r="BH259" s="78"/>
      <c r="BI259" s="78"/>
      <c r="BJ259" s="78"/>
      <c r="BK259" s="78"/>
      <c r="BL259" s="78"/>
      <c r="BM259" s="78"/>
      <c r="BN259" s="8"/>
      <c r="BO259" s="8"/>
      <c r="BP259" s="8"/>
      <c r="BQ259" s="8"/>
      <c r="BR259" s="8"/>
      <c r="BS259" s="8"/>
      <c r="BT259" s="78">
        <v>2433.9240506329111</v>
      </c>
      <c r="BU259" s="78">
        <v>462.44556962025308</v>
      </c>
      <c r="BV259" s="78">
        <v>2896.3696202531642</v>
      </c>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3"/>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150">
        <f t="shared" si="32"/>
        <v>2896.3696202531642</v>
      </c>
      <c r="EF259" s="151">
        <f t="shared" si="33"/>
        <v>2896.3696202531642</v>
      </c>
      <c r="EG259" s="151">
        <f t="shared" si="34"/>
        <v>2896.3696202531642</v>
      </c>
      <c r="EH259" s="151">
        <f t="shared" si="35"/>
        <v>2896.3696202531642</v>
      </c>
      <c r="EI259" s="152">
        <v>0</v>
      </c>
      <c r="EJ259" s="153">
        <f t="shared" si="36"/>
        <v>0</v>
      </c>
      <c r="EK259" s="154">
        <f t="shared" si="37"/>
        <v>2896.3696202531642</v>
      </c>
      <c r="EL259" s="154">
        <f t="shared" si="38"/>
        <v>2896</v>
      </c>
      <c r="EM259" s="154">
        <f t="shared" si="39"/>
        <v>2896</v>
      </c>
      <c r="EN259" s="154" t="str">
        <f t="shared" si="40"/>
        <v>MENOR VALOR</v>
      </c>
    </row>
    <row r="260" spans="1:144" s="5" customFormat="1" ht="25.5">
      <c r="A260" s="18">
        <v>4</v>
      </c>
      <c r="B260" s="39">
        <v>1196430599</v>
      </c>
      <c r="C260" s="13" t="s">
        <v>421</v>
      </c>
      <c r="D260" s="14" t="s">
        <v>428</v>
      </c>
      <c r="E260" s="14" t="s">
        <v>428</v>
      </c>
      <c r="F260" s="13" t="s">
        <v>46</v>
      </c>
      <c r="G260" s="6">
        <v>1</v>
      </c>
      <c r="H260" s="74">
        <v>0.19</v>
      </c>
      <c r="I260" s="7"/>
      <c r="J260" s="8"/>
      <c r="K260" s="8"/>
      <c r="L260" s="8"/>
      <c r="M260" s="8"/>
      <c r="N260" s="8"/>
      <c r="O260" s="8"/>
      <c r="P260" s="8"/>
      <c r="Q260" s="8"/>
      <c r="R260" s="8"/>
      <c r="S260" s="8"/>
      <c r="T260" s="83"/>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78"/>
      <c r="AZ260" s="78"/>
      <c r="BA260" s="78"/>
      <c r="BB260" s="78"/>
      <c r="BC260" s="78"/>
      <c r="BD260" s="78"/>
      <c r="BE260" s="78"/>
      <c r="BF260" s="78"/>
      <c r="BG260" s="78"/>
      <c r="BH260" s="78"/>
      <c r="BI260" s="78"/>
      <c r="BJ260" s="78"/>
      <c r="BK260" s="78"/>
      <c r="BL260" s="78"/>
      <c r="BM260" s="7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3"/>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139">
        <v>7729.3743999999997</v>
      </c>
      <c r="EC260" s="139">
        <v>1468.581136</v>
      </c>
      <c r="ED260" s="139">
        <v>9197.9555359999995</v>
      </c>
      <c r="EE260" s="150">
        <f t="shared" si="32"/>
        <v>9197.9555359999995</v>
      </c>
      <c r="EF260" s="151">
        <f t="shared" si="33"/>
        <v>9197.9555359999995</v>
      </c>
      <c r="EG260" s="151">
        <f t="shared" si="34"/>
        <v>9197.9555359999995</v>
      </c>
      <c r="EH260" s="151">
        <f t="shared" si="35"/>
        <v>9197.9555359999995</v>
      </c>
      <c r="EI260" s="152">
        <v>0</v>
      </c>
      <c r="EJ260" s="153">
        <f t="shared" si="36"/>
        <v>0</v>
      </c>
      <c r="EK260" s="154">
        <f t="shared" si="37"/>
        <v>9197.9555359999995</v>
      </c>
      <c r="EL260" s="154">
        <f t="shared" si="38"/>
        <v>9198</v>
      </c>
      <c r="EM260" s="154">
        <f t="shared" si="39"/>
        <v>9198</v>
      </c>
      <c r="EN260" s="154" t="str">
        <f t="shared" si="40"/>
        <v>MENOR VALOR</v>
      </c>
    </row>
    <row r="261" spans="1:144" s="5" customFormat="1" ht="12.75">
      <c r="A261" s="28"/>
      <c r="B261" s="18"/>
      <c r="C261" s="18"/>
      <c r="D261" s="18"/>
      <c r="E261" s="18"/>
      <c r="F261" s="18"/>
      <c r="G261" s="6"/>
      <c r="H261" s="7"/>
      <c r="I261" s="7"/>
      <c r="J261" s="8"/>
      <c r="K261" s="8"/>
      <c r="L261" s="8"/>
      <c r="M261" s="8"/>
      <c r="N261" s="8"/>
      <c r="O261" s="8"/>
      <c r="P261" s="8"/>
      <c r="Q261" s="8"/>
      <c r="R261" s="8"/>
      <c r="S261" s="8"/>
      <c r="T261" s="83"/>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78"/>
      <c r="AZ261" s="78"/>
      <c r="BA261" s="78"/>
      <c r="BB261" s="78"/>
      <c r="BC261" s="78"/>
      <c r="BD261" s="78"/>
      <c r="BE261" s="78"/>
      <c r="BF261" s="78"/>
      <c r="BG261" s="78"/>
      <c r="BH261" s="78"/>
      <c r="BI261" s="78"/>
      <c r="BJ261" s="78"/>
      <c r="BK261" s="78"/>
      <c r="BL261" s="78"/>
      <c r="BM261" s="7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3"/>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150"/>
      <c r="EF261" s="151"/>
      <c r="EG261" s="151"/>
      <c r="EH261" s="151"/>
      <c r="EI261" s="152"/>
      <c r="EJ261" s="153"/>
      <c r="EK261" s="154"/>
      <c r="EL261" s="154"/>
      <c r="EM261" s="154"/>
      <c r="EN261" s="154"/>
    </row>
    <row r="262" spans="1:144" s="5" customFormat="1" ht="25.5">
      <c r="A262" s="9" t="s">
        <v>414</v>
      </c>
      <c r="B262" s="164" t="s">
        <v>430</v>
      </c>
      <c r="C262" s="162"/>
      <c r="D262" s="162"/>
      <c r="E262" s="163"/>
      <c r="F262" s="10" t="s">
        <v>431</v>
      </c>
      <c r="G262" s="6"/>
      <c r="H262" s="7"/>
      <c r="I262" s="7"/>
      <c r="J262" s="8"/>
      <c r="K262" s="8"/>
      <c r="L262" s="8"/>
      <c r="M262" s="8"/>
      <c r="N262" s="8"/>
      <c r="O262" s="8"/>
      <c r="P262" s="8"/>
      <c r="Q262" s="8"/>
      <c r="R262" s="8"/>
      <c r="S262" s="8"/>
      <c r="T262" s="83"/>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78"/>
      <c r="AZ262" s="78"/>
      <c r="BA262" s="78"/>
      <c r="BB262" s="78"/>
      <c r="BC262" s="78"/>
      <c r="BD262" s="78"/>
      <c r="BE262" s="78"/>
      <c r="BF262" s="78"/>
      <c r="BG262" s="78"/>
      <c r="BH262" s="78"/>
      <c r="BI262" s="78"/>
      <c r="BJ262" s="78"/>
      <c r="BK262" s="78"/>
      <c r="BL262" s="78"/>
      <c r="BM262" s="7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3"/>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150"/>
      <c r="EF262" s="151"/>
      <c r="EG262" s="151"/>
      <c r="EH262" s="151"/>
      <c r="EI262" s="152"/>
      <c r="EJ262" s="153"/>
      <c r="EK262" s="154"/>
      <c r="EL262" s="154"/>
      <c r="EM262" s="154"/>
      <c r="EN262" s="154"/>
    </row>
    <row r="263" spans="1:144" s="5" customFormat="1" ht="12.75">
      <c r="A263" s="11" t="s">
        <v>16</v>
      </c>
      <c r="B263" s="11" t="s">
        <v>7</v>
      </c>
      <c r="C263" s="11" t="s">
        <v>8</v>
      </c>
      <c r="D263" s="11" t="s">
        <v>9</v>
      </c>
      <c r="E263" s="11" t="s">
        <v>17</v>
      </c>
      <c r="F263" s="11" t="s">
        <v>11</v>
      </c>
      <c r="G263" s="6"/>
      <c r="H263" s="7"/>
      <c r="I263" s="7"/>
      <c r="J263" s="8"/>
      <c r="K263" s="8"/>
      <c r="L263" s="8"/>
      <c r="M263" s="8"/>
      <c r="N263" s="8"/>
      <c r="O263" s="8"/>
      <c r="P263" s="8"/>
      <c r="Q263" s="8"/>
      <c r="R263" s="8"/>
      <c r="S263" s="8"/>
      <c r="T263" s="83"/>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78"/>
      <c r="AZ263" s="78"/>
      <c r="BA263" s="78"/>
      <c r="BB263" s="78"/>
      <c r="BC263" s="78"/>
      <c r="BD263" s="78"/>
      <c r="BE263" s="78"/>
      <c r="BF263" s="78"/>
      <c r="BG263" s="78"/>
      <c r="BH263" s="78"/>
      <c r="BI263" s="78"/>
      <c r="BJ263" s="78"/>
      <c r="BK263" s="78"/>
      <c r="BL263" s="78"/>
      <c r="BM263" s="7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3"/>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150"/>
      <c r="EF263" s="151"/>
      <c r="EG263" s="151"/>
      <c r="EH263" s="151"/>
      <c r="EI263" s="152"/>
      <c r="EJ263" s="153"/>
      <c r="EK263" s="154"/>
      <c r="EL263" s="154"/>
      <c r="EM263" s="154"/>
      <c r="EN263" s="154"/>
    </row>
    <row r="264" spans="1:144" s="5" customFormat="1" ht="15" customHeight="1">
      <c r="A264" s="18">
        <v>1</v>
      </c>
      <c r="B264" s="13">
        <v>1196491012</v>
      </c>
      <c r="C264" s="13">
        <v>42295513</v>
      </c>
      <c r="D264" s="20" t="s">
        <v>432</v>
      </c>
      <c r="E264" s="20" t="s">
        <v>433</v>
      </c>
      <c r="F264" s="12" t="s">
        <v>12</v>
      </c>
      <c r="G264" s="6">
        <v>1</v>
      </c>
      <c r="H264" s="74">
        <v>0</v>
      </c>
      <c r="I264" s="7"/>
      <c r="J264" s="8"/>
      <c r="K264" s="8"/>
      <c r="L264" s="8"/>
      <c r="M264" s="8"/>
      <c r="N264" s="8"/>
      <c r="O264" s="8"/>
      <c r="P264" s="8"/>
      <c r="Q264" s="8"/>
      <c r="R264" s="8"/>
      <c r="S264" s="8"/>
      <c r="T264" s="83"/>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78"/>
      <c r="AZ264" s="78"/>
      <c r="BA264" s="78"/>
      <c r="BB264" s="78"/>
      <c r="BC264" s="78"/>
      <c r="BD264" s="78"/>
      <c r="BE264" s="78"/>
      <c r="BF264" s="78"/>
      <c r="BG264" s="78"/>
      <c r="BH264" s="78"/>
      <c r="BI264" s="78"/>
      <c r="BJ264" s="78"/>
      <c r="BK264" s="78"/>
      <c r="BL264" s="78"/>
      <c r="BM264" s="7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78">
        <v>13775000</v>
      </c>
      <c r="CP264" s="78">
        <v>0</v>
      </c>
      <c r="CQ264" s="78">
        <v>13775000</v>
      </c>
      <c r="CR264" s="8"/>
      <c r="CS264" s="8"/>
      <c r="CT264" s="8"/>
      <c r="CU264" s="8"/>
      <c r="CV264" s="8"/>
      <c r="CW264" s="8"/>
      <c r="CX264" s="8"/>
      <c r="CY264" s="8"/>
      <c r="CZ264" s="8"/>
      <c r="DA264" s="8"/>
      <c r="DB264" s="8"/>
      <c r="DC264" s="83"/>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150">
        <f t="shared" ref="EE264:EE325" si="52">MIN(K264,N264,Q264,T264,W264,Z264,AC264,AF264,AI264,AL264,AO264,AR264,AU264,AX264,BA264,BD264,BG264,BJ264,BM264,BP264,BS264,BV264,BY264,CB264,CE264,CH264,CK264,CN264,CQ264,CT264,CW264,CZ264,DC264,DF264,DI264,DL264,DO264,DR264,DU264,DX264,EA264,ED264)</f>
        <v>13775000</v>
      </c>
      <c r="EF264" s="151">
        <f t="shared" ref="EF264:EF325" si="53">MEDIAN(K264,N264,Q264,T264,W264,Z264,AC264,AF264,AI264,AL264,AO264,AR264,AU264,AX264,BA264,BD264,BG264,BJ264,BM264,BP264,BS264,BV264,BY264,CB264,CE264,CH264,CK264,CN264,CQ264,CT264,CW264,CZ264,DC264,DF264,DI264,DL264,DO264,DR264,DU264,DX264,EA264,ED264)</f>
        <v>13775000</v>
      </c>
      <c r="EG264" s="151">
        <f t="shared" ref="EG264:EG325" si="54">AVERAGE(K264,N264,Q264,T264,W264,Z264,AC264,AF264,AI264,AL264,AO264,AR264,AU264,AX264,BA264,BD264,BG264,BJ264,BM264,BP264,BS264,BV264,BY264,CB264,CE264,CH264,CK264,CN264,CQ264,CT264,CW264,CZ264,DC264,DF264,DI264,DL264,DO264,DR264,DU264,DX264,EA264,ED264)</f>
        <v>13775000</v>
      </c>
      <c r="EH264" s="151">
        <f t="shared" ref="EH264:EH325" si="55">GEOMEAN(K264,N264,Q264,T264,W264,Z264,AC264,AF264,AI264,AL264,AO264,AR264,AU264,AX264,BA264,BD264,BG264,BJ264,BM264,BP264,BS264,BV264,BY264,CB264,CE264,CH264,CK264,CN264,CQ264,CT264,CW264,CZ264,DC264,DF264,DI264,DL264,DO264,DR264,DU264,DX264,EA264,ED264)</f>
        <v>13775000</v>
      </c>
      <c r="EI264" s="152">
        <v>0</v>
      </c>
      <c r="EJ264" s="153">
        <f t="shared" ref="EJ264:EJ325" si="56">+EI264/EG264</f>
        <v>0</v>
      </c>
      <c r="EK264" s="154">
        <f t="shared" ref="EK264:EK325" si="57">+EE264</f>
        <v>13775000</v>
      </c>
      <c r="EL264" s="154">
        <f t="shared" ref="EL264:EL325" si="58">ROUND(EK264,0)</f>
        <v>13775000</v>
      </c>
      <c r="EM264" s="154">
        <f t="shared" ref="EM264:EM325" si="59">+EL264*G264</f>
        <v>13775000</v>
      </c>
      <c r="EN264" s="154" t="str">
        <f t="shared" ref="EN264:EN325" si="60">IF(EK264=EE264,"MENOR VALOR","MEDIANA")</f>
        <v>MENOR VALOR</v>
      </c>
    </row>
    <row r="265" spans="1:144" s="5" customFormat="1" ht="25.5">
      <c r="A265" s="18">
        <v>2</v>
      </c>
      <c r="B265" s="13">
        <v>1196491815</v>
      </c>
      <c r="C265" s="13">
        <v>42295513</v>
      </c>
      <c r="D265" s="20" t="s">
        <v>434</v>
      </c>
      <c r="E265" s="20" t="s">
        <v>435</v>
      </c>
      <c r="F265" s="12" t="s">
        <v>12</v>
      </c>
      <c r="G265" s="6">
        <v>1</v>
      </c>
      <c r="H265" s="74">
        <v>0.19</v>
      </c>
      <c r="I265" s="7"/>
      <c r="J265" s="8"/>
      <c r="K265" s="8"/>
      <c r="L265" s="8"/>
      <c r="M265" s="8"/>
      <c r="N265" s="8"/>
      <c r="O265" s="8"/>
      <c r="P265" s="8"/>
      <c r="Q265" s="8"/>
      <c r="R265" s="8"/>
      <c r="S265" s="8"/>
      <c r="T265" s="83"/>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78"/>
      <c r="AZ265" s="78"/>
      <c r="BA265" s="78"/>
      <c r="BB265" s="78"/>
      <c r="BC265" s="78"/>
      <c r="BD265" s="78"/>
      <c r="BE265" s="78"/>
      <c r="BF265" s="78"/>
      <c r="BG265" s="78"/>
      <c r="BH265" s="78"/>
      <c r="BI265" s="78"/>
      <c r="BJ265" s="78"/>
      <c r="BK265" s="78"/>
      <c r="BL265" s="78"/>
      <c r="BM265" s="7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78">
        <v>1873400</v>
      </c>
      <c r="CP265" s="78">
        <v>355946</v>
      </c>
      <c r="CQ265" s="78">
        <v>2229346</v>
      </c>
      <c r="CR265" s="8"/>
      <c r="CS265" s="8"/>
      <c r="CT265" s="8"/>
      <c r="CU265" s="8"/>
      <c r="CV265" s="8"/>
      <c r="CW265" s="8"/>
      <c r="CX265" s="8"/>
      <c r="CY265" s="8"/>
      <c r="CZ265" s="8"/>
      <c r="DA265" s="8"/>
      <c r="DB265" s="8"/>
      <c r="DC265" s="83"/>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150">
        <f t="shared" si="52"/>
        <v>2229346</v>
      </c>
      <c r="EF265" s="151">
        <f t="shared" si="53"/>
        <v>2229346</v>
      </c>
      <c r="EG265" s="151">
        <f t="shared" si="54"/>
        <v>2229346</v>
      </c>
      <c r="EH265" s="151">
        <f t="shared" si="55"/>
        <v>2229346</v>
      </c>
      <c r="EI265" s="152">
        <v>0</v>
      </c>
      <c r="EJ265" s="153">
        <f t="shared" si="56"/>
        <v>0</v>
      </c>
      <c r="EK265" s="154">
        <f t="shared" si="57"/>
        <v>2229346</v>
      </c>
      <c r="EL265" s="154">
        <f t="shared" si="58"/>
        <v>2229346</v>
      </c>
      <c r="EM265" s="154">
        <f t="shared" si="59"/>
        <v>2229346</v>
      </c>
      <c r="EN265" s="154" t="str">
        <f t="shared" si="60"/>
        <v>MENOR VALOR</v>
      </c>
    </row>
    <row r="266" spans="1:144" s="5" customFormat="1" ht="38.25">
      <c r="A266" s="18">
        <v>3</v>
      </c>
      <c r="B266" s="13">
        <v>1196430058</v>
      </c>
      <c r="C266" s="13">
        <v>42295513</v>
      </c>
      <c r="D266" s="20" t="s">
        <v>436</v>
      </c>
      <c r="E266" s="20" t="s">
        <v>437</v>
      </c>
      <c r="F266" s="12" t="s">
        <v>12</v>
      </c>
      <c r="G266" s="6">
        <v>1</v>
      </c>
      <c r="H266" s="74">
        <v>0.19</v>
      </c>
      <c r="I266" s="7"/>
      <c r="J266" s="8"/>
      <c r="K266" s="8"/>
      <c r="L266" s="8"/>
      <c r="M266" s="8"/>
      <c r="N266" s="8"/>
      <c r="O266" s="8"/>
      <c r="P266" s="8"/>
      <c r="Q266" s="8"/>
      <c r="R266" s="8"/>
      <c r="S266" s="8"/>
      <c r="T266" s="83"/>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78"/>
      <c r="AZ266" s="78"/>
      <c r="BA266" s="78"/>
      <c r="BB266" s="78"/>
      <c r="BC266" s="78"/>
      <c r="BD266" s="78"/>
      <c r="BE266" s="78"/>
      <c r="BF266" s="78"/>
      <c r="BG266" s="78"/>
      <c r="BH266" s="78"/>
      <c r="BI266" s="78"/>
      <c r="BJ266" s="78"/>
      <c r="BK266" s="78"/>
      <c r="BL266" s="78"/>
      <c r="BM266" s="7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78">
        <v>2304282</v>
      </c>
      <c r="CP266" s="78">
        <v>437814</v>
      </c>
      <c r="CQ266" s="78">
        <v>2742096</v>
      </c>
      <c r="CR266" s="8"/>
      <c r="CS266" s="8"/>
      <c r="CT266" s="8"/>
      <c r="CU266" s="8"/>
      <c r="CV266" s="8"/>
      <c r="CW266" s="8"/>
      <c r="CX266" s="8"/>
      <c r="CY266" s="8"/>
      <c r="CZ266" s="8"/>
      <c r="DA266" s="8"/>
      <c r="DB266" s="8"/>
      <c r="DC266" s="83"/>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150">
        <f t="shared" si="52"/>
        <v>2742096</v>
      </c>
      <c r="EF266" s="151">
        <f t="shared" si="53"/>
        <v>2742096</v>
      </c>
      <c r="EG266" s="151">
        <f t="shared" si="54"/>
        <v>2742096</v>
      </c>
      <c r="EH266" s="151">
        <f t="shared" si="55"/>
        <v>2742096</v>
      </c>
      <c r="EI266" s="152">
        <v>0</v>
      </c>
      <c r="EJ266" s="153">
        <f t="shared" si="56"/>
        <v>0</v>
      </c>
      <c r="EK266" s="154">
        <f t="shared" si="57"/>
        <v>2742096</v>
      </c>
      <c r="EL266" s="154">
        <f t="shared" si="58"/>
        <v>2742096</v>
      </c>
      <c r="EM266" s="154">
        <f t="shared" si="59"/>
        <v>2742096</v>
      </c>
      <c r="EN266" s="154" t="str">
        <f t="shared" si="60"/>
        <v>MENOR VALOR</v>
      </c>
    </row>
    <row r="267" spans="1:144" s="5" customFormat="1" ht="89.25">
      <c r="A267" s="18">
        <v>4</v>
      </c>
      <c r="B267" s="13">
        <v>1196430068</v>
      </c>
      <c r="C267" s="13">
        <v>42295513</v>
      </c>
      <c r="D267" s="15" t="s">
        <v>438</v>
      </c>
      <c r="E267" s="15" t="s">
        <v>439</v>
      </c>
      <c r="F267" s="12" t="s">
        <v>12</v>
      </c>
      <c r="G267" s="6">
        <v>1</v>
      </c>
      <c r="H267" s="74">
        <v>0.19</v>
      </c>
      <c r="I267" s="7"/>
      <c r="J267" s="8"/>
      <c r="K267" s="8"/>
      <c r="L267" s="8"/>
      <c r="M267" s="8"/>
      <c r="N267" s="8"/>
      <c r="O267" s="8"/>
      <c r="P267" s="8"/>
      <c r="Q267" s="8"/>
      <c r="R267" s="8"/>
      <c r="S267" s="8"/>
      <c r="T267" s="83"/>
      <c r="U267" s="8"/>
      <c r="V267" s="8"/>
      <c r="W267" s="8"/>
      <c r="X267" s="78">
        <v>2464000</v>
      </c>
      <c r="Y267" s="78">
        <v>468160</v>
      </c>
      <c r="Z267" s="78">
        <v>2932160</v>
      </c>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78"/>
      <c r="AZ267" s="78"/>
      <c r="BA267" s="78"/>
      <c r="BB267" s="78"/>
      <c r="BC267" s="78"/>
      <c r="BD267" s="78"/>
      <c r="BE267" s="78"/>
      <c r="BF267" s="78"/>
      <c r="BG267" s="78"/>
      <c r="BH267" s="78"/>
      <c r="BI267" s="78"/>
      <c r="BJ267" s="78"/>
      <c r="BK267" s="78"/>
      <c r="BL267" s="78"/>
      <c r="BM267" s="7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78">
        <v>1564400</v>
      </c>
      <c r="CP267" s="78">
        <v>297236</v>
      </c>
      <c r="CQ267" s="78">
        <v>1861636</v>
      </c>
      <c r="CR267" s="8"/>
      <c r="CS267" s="8"/>
      <c r="CT267" s="8"/>
      <c r="CU267" s="8"/>
      <c r="CV267" s="8"/>
      <c r="CW267" s="8"/>
      <c r="CX267" s="8"/>
      <c r="CY267" s="8"/>
      <c r="CZ267" s="8"/>
      <c r="DA267" s="8"/>
      <c r="DB267" s="8"/>
      <c r="DC267" s="83"/>
      <c r="DD267" s="8"/>
      <c r="DE267" s="8"/>
      <c r="DF267" s="8"/>
      <c r="DG267" s="8"/>
      <c r="DH267" s="8"/>
      <c r="DI267" s="8"/>
      <c r="DJ267" s="8"/>
      <c r="DK267" s="8"/>
      <c r="DL267" s="8"/>
      <c r="DM267" s="8"/>
      <c r="DN267" s="8"/>
      <c r="DO267" s="8"/>
      <c r="DP267" s="8"/>
      <c r="DQ267" s="8"/>
      <c r="DR267" s="8"/>
      <c r="DS267" s="78">
        <v>524000</v>
      </c>
      <c r="DT267" s="78">
        <v>99560</v>
      </c>
      <c r="DU267" s="78">
        <v>623560</v>
      </c>
      <c r="DV267" s="8"/>
      <c r="DW267" s="8"/>
      <c r="DX267" s="8"/>
      <c r="DY267" s="8"/>
      <c r="DZ267" s="8"/>
      <c r="EA267" s="8"/>
      <c r="EB267" s="8"/>
      <c r="EC267" s="8"/>
      <c r="ED267" s="8"/>
      <c r="EE267" s="150">
        <f t="shared" si="52"/>
        <v>623560</v>
      </c>
      <c r="EF267" s="151">
        <f t="shared" si="53"/>
        <v>1861636</v>
      </c>
      <c r="EG267" s="151">
        <f t="shared" si="54"/>
        <v>1805785.3333333333</v>
      </c>
      <c r="EH267" s="151">
        <f t="shared" si="55"/>
        <v>1504250.7174896856</v>
      </c>
      <c r="EI267" s="152">
        <f t="shared" ref="EI267:EI325" si="61">STDEVA(K267,N267,Q267,T267,W267,Z267,AC267,AF267,AI267,AL267,AO267,AR267,AU267,AX267,BA267,BD267,BG267,BJ267,BM267,BP267,BS267,BV267,BY267,CB267,CE267,CH267,CK267,CN267,CQ267,CT267,CW267,CZ267,DC267,DF267,DI267,DL267,DO267,DR267,DU267,DX267,EA267,ED267)</f>
        <v>1155312.928485323</v>
      </c>
      <c r="EJ267" s="153">
        <f t="shared" si="56"/>
        <v>0.63978420200850172</v>
      </c>
      <c r="EK267" s="154">
        <f t="shared" si="57"/>
        <v>623560</v>
      </c>
      <c r="EL267" s="154">
        <f t="shared" si="58"/>
        <v>623560</v>
      </c>
      <c r="EM267" s="154">
        <f t="shared" si="59"/>
        <v>623560</v>
      </c>
      <c r="EN267" s="154" t="str">
        <f t="shared" si="60"/>
        <v>MENOR VALOR</v>
      </c>
    </row>
    <row r="268" spans="1:144" s="5" customFormat="1" ht="15" customHeight="1">
      <c r="A268" s="28"/>
      <c r="B268" s="18"/>
      <c r="C268" s="18"/>
      <c r="D268" s="18"/>
      <c r="E268" s="18"/>
      <c r="F268" s="18"/>
      <c r="G268" s="6"/>
      <c r="H268" s="7"/>
      <c r="I268" s="7"/>
      <c r="J268" s="8"/>
      <c r="K268" s="8"/>
      <c r="L268" s="8"/>
      <c r="M268" s="8"/>
      <c r="N268" s="8"/>
      <c r="O268" s="8"/>
      <c r="P268" s="8"/>
      <c r="Q268" s="8"/>
      <c r="R268" s="8"/>
      <c r="S268" s="8"/>
      <c r="T268" s="83"/>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78"/>
      <c r="AZ268" s="78"/>
      <c r="BA268" s="78"/>
      <c r="BB268" s="78"/>
      <c r="BC268" s="78"/>
      <c r="BD268" s="78"/>
      <c r="BE268" s="78"/>
      <c r="BF268" s="78"/>
      <c r="BG268" s="78"/>
      <c r="BH268" s="78"/>
      <c r="BI268" s="78"/>
      <c r="BJ268" s="78"/>
      <c r="BK268" s="78"/>
      <c r="BL268" s="78"/>
      <c r="BM268" s="7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3"/>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150"/>
      <c r="EF268" s="151"/>
      <c r="EG268" s="151"/>
      <c r="EH268" s="151"/>
      <c r="EI268" s="152"/>
      <c r="EJ268" s="153"/>
      <c r="EK268" s="154"/>
      <c r="EL268" s="154"/>
      <c r="EM268" s="154"/>
      <c r="EN268" s="154"/>
    </row>
    <row r="269" spans="1:144" s="5" customFormat="1" ht="15">
      <c r="A269" s="9" t="s">
        <v>418</v>
      </c>
      <c r="B269" s="164" t="s">
        <v>441</v>
      </c>
      <c r="C269" s="162"/>
      <c r="D269" s="162"/>
      <c r="E269" s="163"/>
      <c r="F269" s="10" t="s">
        <v>420</v>
      </c>
      <c r="G269" s="6"/>
      <c r="H269" s="7"/>
      <c r="I269" s="7"/>
      <c r="J269" s="8"/>
      <c r="K269" s="8"/>
      <c r="L269" s="8"/>
      <c r="M269" s="8"/>
      <c r="N269" s="8"/>
      <c r="O269" s="8"/>
      <c r="P269" s="8"/>
      <c r="Q269" s="8"/>
      <c r="R269" s="8"/>
      <c r="S269" s="8"/>
      <c r="T269" s="83"/>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78"/>
      <c r="AZ269" s="78"/>
      <c r="BA269" s="78"/>
      <c r="BB269" s="78"/>
      <c r="BC269" s="78"/>
      <c r="BD269" s="78"/>
      <c r="BE269" s="78"/>
      <c r="BF269" s="78"/>
      <c r="BG269" s="78"/>
      <c r="BH269" s="78"/>
      <c r="BI269" s="78"/>
      <c r="BJ269" s="78"/>
      <c r="BK269" s="78"/>
      <c r="BL269" s="78"/>
      <c r="BM269" s="7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3"/>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150"/>
      <c r="EF269" s="151"/>
      <c r="EG269" s="151"/>
      <c r="EH269" s="151"/>
      <c r="EI269" s="152"/>
      <c r="EJ269" s="153"/>
      <c r="EK269" s="154"/>
      <c r="EL269" s="154"/>
      <c r="EM269" s="154"/>
      <c r="EN269" s="154"/>
    </row>
    <row r="270" spans="1:144" s="5" customFormat="1" ht="12.75">
      <c r="A270" s="11" t="s">
        <v>16</v>
      </c>
      <c r="B270" s="11" t="s">
        <v>7</v>
      </c>
      <c r="C270" s="11" t="s">
        <v>8</v>
      </c>
      <c r="D270" s="40" t="s">
        <v>9</v>
      </c>
      <c r="E270" s="11" t="s">
        <v>17</v>
      </c>
      <c r="F270" s="11" t="s">
        <v>11</v>
      </c>
      <c r="G270" s="6"/>
      <c r="H270" s="7"/>
      <c r="I270" s="7"/>
      <c r="J270" s="8"/>
      <c r="K270" s="8"/>
      <c r="L270" s="8"/>
      <c r="M270" s="8"/>
      <c r="N270" s="8"/>
      <c r="O270" s="8"/>
      <c r="P270" s="8"/>
      <c r="Q270" s="8"/>
      <c r="R270" s="8"/>
      <c r="S270" s="8"/>
      <c r="T270" s="83"/>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78"/>
      <c r="AZ270" s="78"/>
      <c r="BA270" s="78"/>
      <c r="BB270" s="78"/>
      <c r="BC270" s="78"/>
      <c r="BD270" s="78"/>
      <c r="BE270" s="78"/>
      <c r="BF270" s="78"/>
      <c r="BG270" s="78"/>
      <c r="BH270" s="78"/>
      <c r="BI270" s="78"/>
      <c r="BJ270" s="78"/>
      <c r="BK270" s="78"/>
      <c r="BL270" s="78"/>
      <c r="BM270" s="7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3"/>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150"/>
      <c r="EF270" s="151"/>
      <c r="EG270" s="151"/>
      <c r="EH270" s="151"/>
      <c r="EI270" s="152"/>
      <c r="EJ270" s="153"/>
      <c r="EK270" s="154"/>
      <c r="EL270" s="154"/>
      <c r="EM270" s="154"/>
      <c r="EN270" s="154"/>
    </row>
    <row r="271" spans="1:144" s="5" customFormat="1" ht="63.75">
      <c r="A271" s="18">
        <v>1</v>
      </c>
      <c r="B271" s="13">
        <v>1186220363</v>
      </c>
      <c r="C271" s="13">
        <v>42295513</v>
      </c>
      <c r="D271" s="20" t="s">
        <v>442</v>
      </c>
      <c r="E271" s="20" t="s">
        <v>443</v>
      </c>
      <c r="F271" s="12" t="s">
        <v>12</v>
      </c>
      <c r="G271" s="6">
        <v>1</v>
      </c>
      <c r="H271" s="74">
        <v>0.19</v>
      </c>
      <c r="I271" s="7"/>
      <c r="J271" s="8"/>
      <c r="K271" s="8"/>
      <c r="L271" s="8"/>
      <c r="M271" s="8"/>
      <c r="N271" s="8"/>
      <c r="O271" s="8"/>
      <c r="P271" s="8"/>
      <c r="Q271" s="8"/>
      <c r="R271" s="8"/>
      <c r="S271" s="8"/>
      <c r="T271" s="83"/>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78"/>
      <c r="AZ271" s="78"/>
      <c r="BA271" s="78"/>
      <c r="BB271" s="78"/>
      <c r="BC271" s="78"/>
      <c r="BD271" s="78"/>
      <c r="BE271" s="78"/>
      <c r="BF271" s="78"/>
      <c r="BG271" s="78"/>
      <c r="BH271" s="78"/>
      <c r="BI271" s="78"/>
      <c r="BJ271" s="78"/>
      <c r="BK271" s="78"/>
      <c r="BL271" s="78"/>
      <c r="BM271" s="7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3"/>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139">
        <v>14063860.631999999</v>
      </c>
      <c r="EC271" s="139">
        <v>2672133.5200799997</v>
      </c>
      <c r="ED271" s="139">
        <v>16735994.152079999</v>
      </c>
      <c r="EE271" s="150">
        <f t="shared" si="52"/>
        <v>16735994.152079999</v>
      </c>
      <c r="EF271" s="151">
        <f t="shared" si="53"/>
        <v>16735994.152079999</v>
      </c>
      <c r="EG271" s="151">
        <f t="shared" si="54"/>
        <v>16735994.152079999</v>
      </c>
      <c r="EH271" s="151">
        <f t="shared" si="55"/>
        <v>16735994.152079999</v>
      </c>
      <c r="EI271" s="152">
        <v>0</v>
      </c>
      <c r="EJ271" s="153">
        <f t="shared" si="56"/>
        <v>0</v>
      </c>
      <c r="EK271" s="154">
        <f t="shared" si="57"/>
        <v>16735994.152079999</v>
      </c>
      <c r="EL271" s="154">
        <f t="shared" si="58"/>
        <v>16735994</v>
      </c>
      <c r="EM271" s="154">
        <f t="shared" si="59"/>
        <v>16735994</v>
      </c>
      <c r="EN271" s="154" t="str">
        <f t="shared" si="60"/>
        <v>MENOR VALOR</v>
      </c>
    </row>
    <row r="272" spans="1:144" s="5" customFormat="1" ht="38.25">
      <c r="A272" s="18">
        <v>2</v>
      </c>
      <c r="B272" s="12">
        <v>1199010188</v>
      </c>
      <c r="C272" s="13">
        <v>42295513</v>
      </c>
      <c r="D272" s="20" t="s">
        <v>444</v>
      </c>
      <c r="E272" s="20" t="s">
        <v>445</v>
      </c>
      <c r="F272" s="12" t="s">
        <v>12</v>
      </c>
      <c r="G272" s="6">
        <v>1</v>
      </c>
      <c r="H272" s="74">
        <v>0.19</v>
      </c>
      <c r="I272" s="7"/>
      <c r="J272" s="8"/>
      <c r="K272" s="8"/>
      <c r="L272" s="8"/>
      <c r="M272" s="8"/>
      <c r="N272" s="8"/>
      <c r="O272" s="8"/>
      <c r="P272" s="8"/>
      <c r="Q272" s="8"/>
      <c r="R272" s="8"/>
      <c r="S272" s="8"/>
      <c r="T272" s="83"/>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78"/>
      <c r="AZ272" s="78"/>
      <c r="BA272" s="78"/>
      <c r="BB272" s="78"/>
      <c r="BC272" s="78"/>
      <c r="BD272" s="78"/>
      <c r="BE272" s="78"/>
      <c r="BF272" s="78"/>
      <c r="BG272" s="78"/>
      <c r="BH272" s="78"/>
      <c r="BI272" s="78"/>
      <c r="BJ272" s="78"/>
      <c r="BK272" s="78">
        <v>101000</v>
      </c>
      <c r="BL272" s="78">
        <v>19190</v>
      </c>
      <c r="BM272" s="78">
        <v>120190</v>
      </c>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3"/>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150">
        <f t="shared" si="52"/>
        <v>120190</v>
      </c>
      <c r="EF272" s="151">
        <f t="shared" si="53"/>
        <v>120190</v>
      </c>
      <c r="EG272" s="151">
        <f t="shared" si="54"/>
        <v>120190</v>
      </c>
      <c r="EH272" s="151">
        <f t="shared" si="55"/>
        <v>120190</v>
      </c>
      <c r="EI272" s="152">
        <v>0</v>
      </c>
      <c r="EJ272" s="153">
        <f t="shared" si="56"/>
        <v>0</v>
      </c>
      <c r="EK272" s="154">
        <f t="shared" si="57"/>
        <v>120190</v>
      </c>
      <c r="EL272" s="154">
        <f t="shared" si="58"/>
        <v>120190</v>
      </c>
      <c r="EM272" s="154">
        <f t="shared" si="59"/>
        <v>120190</v>
      </c>
      <c r="EN272" s="154" t="str">
        <f t="shared" si="60"/>
        <v>MENOR VALOR</v>
      </c>
    </row>
    <row r="273" spans="1:144" s="5" customFormat="1" ht="38.25">
      <c r="A273" s="18">
        <v>3</v>
      </c>
      <c r="B273" s="12">
        <v>1176010319</v>
      </c>
      <c r="C273" s="13">
        <v>42295513</v>
      </c>
      <c r="D273" s="20" t="s">
        <v>446</v>
      </c>
      <c r="E273" s="20" t="s">
        <v>447</v>
      </c>
      <c r="F273" s="12" t="s">
        <v>12</v>
      </c>
      <c r="G273" s="6">
        <v>1</v>
      </c>
      <c r="H273" s="74">
        <v>0.19</v>
      </c>
      <c r="I273" s="7"/>
      <c r="J273" s="8"/>
      <c r="K273" s="8"/>
      <c r="L273" s="8"/>
      <c r="M273" s="8"/>
      <c r="N273" s="8"/>
      <c r="O273" s="8"/>
      <c r="P273" s="8"/>
      <c r="Q273" s="8"/>
      <c r="R273" s="8"/>
      <c r="S273" s="8"/>
      <c r="T273" s="83"/>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78"/>
      <c r="AZ273" s="78"/>
      <c r="BA273" s="78"/>
      <c r="BB273" s="78"/>
      <c r="BC273" s="78"/>
      <c r="BD273" s="78"/>
      <c r="BE273" s="78"/>
      <c r="BF273" s="78"/>
      <c r="BG273" s="78"/>
      <c r="BH273" s="78"/>
      <c r="BI273" s="78"/>
      <c r="BJ273" s="78"/>
      <c r="BK273" s="78">
        <v>63000</v>
      </c>
      <c r="BL273" s="78">
        <v>11970</v>
      </c>
      <c r="BM273" s="78">
        <v>74970</v>
      </c>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3"/>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150">
        <f t="shared" si="52"/>
        <v>74970</v>
      </c>
      <c r="EF273" s="151">
        <f t="shared" si="53"/>
        <v>74970</v>
      </c>
      <c r="EG273" s="151">
        <f t="shared" si="54"/>
        <v>74970</v>
      </c>
      <c r="EH273" s="151">
        <f t="shared" si="55"/>
        <v>74970</v>
      </c>
      <c r="EI273" s="152">
        <v>0</v>
      </c>
      <c r="EJ273" s="153">
        <f t="shared" si="56"/>
        <v>0</v>
      </c>
      <c r="EK273" s="154">
        <f t="shared" si="57"/>
        <v>74970</v>
      </c>
      <c r="EL273" s="154">
        <f t="shared" si="58"/>
        <v>74970</v>
      </c>
      <c r="EM273" s="154">
        <f t="shared" si="59"/>
        <v>74970</v>
      </c>
      <c r="EN273" s="154" t="str">
        <f t="shared" si="60"/>
        <v>MENOR VALOR</v>
      </c>
    </row>
    <row r="274" spans="1:144" s="5" customFormat="1" ht="38.25">
      <c r="A274" s="18">
        <v>4</v>
      </c>
      <c r="B274" s="13">
        <v>1196491822</v>
      </c>
      <c r="C274" s="13">
        <v>42295513</v>
      </c>
      <c r="D274" s="20" t="s">
        <v>448</v>
      </c>
      <c r="E274" s="20" t="s">
        <v>449</v>
      </c>
      <c r="F274" s="12" t="s">
        <v>450</v>
      </c>
      <c r="G274" s="6">
        <v>1</v>
      </c>
      <c r="H274" s="74">
        <v>0.19</v>
      </c>
      <c r="I274" s="7"/>
      <c r="J274" s="8"/>
      <c r="K274" s="8"/>
      <c r="L274" s="8"/>
      <c r="M274" s="8"/>
      <c r="N274" s="8"/>
      <c r="O274" s="8"/>
      <c r="P274" s="8"/>
      <c r="Q274" s="8"/>
      <c r="R274" s="8"/>
      <c r="S274" s="8"/>
      <c r="T274" s="83"/>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78"/>
      <c r="AZ274" s="78"/>
      <c r="BA274" s="78"/>
      <c r="BB274" s="78"/>
      <c r="BC274" s="78"/>
      <c r="BD274" s="78"/>
      <c r="BE274" s="78"/>
      <c r="BF274" s="78"/>
      <c r="BG274" s="78"/>
      <c r="BH274" s="78"/>
      <c r="BI274" s="78"/>
      <c r="BJ274" s="78"/>
      <c r="BK274" s="78"/>
      <c r="BL274" s="78"/>
      <c r="BM274" s="7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3"/>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139">
        <v>1070944</v>
      </c>
      <c r="EC274" s="139">
        <v>203479.36000000002</v>
      </c>
      <c r="ED274" s="139">
        <v>1274423.3600000001</v>
      </c>
      <c r="EE274" s="150">
        <f t="shared" si="52"/>
        <v>1274423.3600000001</v>
      </c>
      <c r="EF274" s="151">
        <f t="shared" si="53"/>
        <v>1274423.3600000001</v>
      </c>
      <c r="EG274" s="151">
        <f t="shared" si="54"/>
        <v>1274423.3600000001</v>
      </c>
      <c r="EH274" s="151">
        <f t="shared" si="55"/>
        <v>1274423.3600000001</v>
      </c>
      <c r="EI274" s="152">
        <v>0</v>
      </c>
      <c r="EJ274" s="153">
        <f t="shared" si="56"/>
        <v>0</v>
      </c>
      <c r="EK274" s="154">
        <f t="shared" si="57"/>
        <v>1274423.3600000001</v>
      </c>
      <c r="EL274" s="154">
        <f t="shared" si="58"/>
        <v>1274423</v>
      </c>
      <c r="EM274" s="154">
        <f t="shared" si="59"/>
        <v>1274423</v>
      </c>
      <c r="EN274" s="154" t="str">
        <f t="shared" si="60"/>
        <v>MENOR VALOR</v>
      </c>
    </row>
    <row r="275" spans="1:144" s="5" customFormat="1" ht="25.5" customHeight="1">
      <c r="A275" s="28"/>
      <c r="B275" s="18"/>
      <c r="C275" s="18"/>
      <c r="D275" s="18"/>
      <c r="E275" s="18"/>
      <c r="F275" s="18"/>
      <c r="G275" s="6"/>
      <c r="H275" s="7"/>
      <c r="I275" s="7"/>
      <c r="J275" s="8"/>
      <c r="K275" s="8"/>
      <c r="L275" s="8"/>
      <c r="M275" s="8"/>
      <c r="N275" s="8"/>
      <c r="O275" s="8"/>
      <c r="P275" s="8"/>
      <c r="Q275" s="8"/>
      <c r="R275" s="8"/>
      <c r="S275" s="8"/>
      <c r="T275" s="83"/>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78"/>
      <c r="AZ275" s="78"/>
      <c r="BA275" s="78"/>
      <c r="BB275" s="78"/>
      <c r="BC275" s="78"/>
      <c r="BD275" s="78"/>
      <c r="BE275" s="78"/>
      <c r="BF275" s="78"/>
      <c r="BG275" s="78"/>
      <c r="BH275" s="78"/>
      <c r="BI275" s="78"/>
      <c r="BJ275" s="78"/>
      <c r="BK275" s="78"/>
      <c r="BL275" s="78"/>
      <c r="BM275" s="7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3"/>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150"/>
      <c r="EF275" s="151"/>
      <c r="EG275" s="151"/>
      <c r="EH275" s="151"/>
      <c r="EI275" s="152"/>
      <c r="EJ275" s="153"/>
      <c r="EK275" s="154"/>
      <c r="EL275" s="154"/>
      <c r="EM275" s="154"/>
      <c r="EN275" s="154"/>
    </row>
    <row r="276" spans="1:144" s="5" customFormat="1" ht="15">
      <c r="A276" s="9" t="s">
        <v>429</v>
      </c>
      <c r="B276" s="164" t="s">
        <v>452</v>
      </c>
      <c r="C276" s="162"/>
      <c r="D276" s="162"/>
      <c r="E276" s="163"/>
      <c r="F276" s="10" t="s">
        <v>420</v>
      </c>
      <c r="G276" s="6"/>
      <c r="H276" s="7"/>
      <c r="I276" s="7"/>
      <c r="J276" s="8"/>
      <c r="K276" s="8"/>
      <c r="L276" s="8"/>
      <c r="M276" s="8"/>
      <c r="N276" s="8"/>
      <c r="O276" s="8"/>
      <c r="P276" s="8"/>
      <c r="Q276" s="8"/>
      <c r="R276" s="8"/>
      <c r="S276" s="8"/>
      <c r="T276" s="83"/>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78"/>
      <c r="AZ276" s="78"/>
      <c r="BA276" s="78"/>
      <c r="BB276" s="78"/>
      <c r="BC276" s="78"/>
      <c r="BD276" s="78"/>
      <c r="BE276" s="78"/>
      <c r="BF276" s="78"/>
      <c r="BG276" s="78"/>
      <c r="BH276" s="78"/>
      <c r="BI276" s="78"/>
      <c r="BJ276" s="78"/>
      <c r="BK276" s="78"/>
      <c r="BL276" s="78"/>
      <c r="BM276" s="7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3"/>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150"/>
      <c r="EF276" s="151"/>
      <c r="EG276" s="151"/>
      <c r="EH276" s="151"/>
      <c r="EI276" s="152"/>
      <c r="EJ276" s="153"/>
      <c r="EK276" s="154"/>
      <c r="EL276" s="154"/>
      <c r="EM276" s="154"/>
      <c r="EN276" s="154"/>
    </row>
    <row r="277" spans="1:144" s="5" customFormat="1" ht="12.75">
      <c r="A277" s="11" t="s">
        <v>16</v>
      </c>
      <c r="B277" s="11" t="s">
        <v>7</v>
      </c>
      <c r="C277" s="11" t="s">
        <v>8</v>
      </c>
      <c r="D277" s="11" t="s">
        <v>9</v>
      </c>
      <c r="E277" s="11" t="s">
        <v>17</v>
      </c>
      <c r="F277" s="11" t="s">
        <v>11</v>
      </c>
      <c r="G277" s="6"/>
      <c r="H277" s="7"/>
      <c r="I277" s="7"/>
      <c r="J277" s="8"/>
      <c r="K277" s="8"/>
      <c r="L277" s="8"/>
      <c r="M277" s="8"/>
      <c r="N277" s="8"/>
      <c r="O277" s="8"/>
      <c r="P277" s="8"/>
      <c r="Q277" s="8"/>
      <c r="R277" s="8"/>
      <c r="S277" s="8"/>
      <c r="T277" s="83"/>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78"/>
      <c r="AZ277" s="78"/>
      <c r="BA277" s="78"/>
      <c r="BB277" s="78"/>
      <c r="BC277" s="78"/>
      <c r="BD277" s="78"/>
      <c r="BE277" s="78"/>
      <c r="BF277" s="78"/>
      <c r="BG277" s="78"/>
      <c r="BH277" s="78"/>
      <c r="BI277" s="78"/>
      <c r="BJ277" s="78"/>
      <c r="BK277" s="78"/>
      <c r="BL277" s="78"/>
      <c r="BM277" s="7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3"/>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150"/>
      <c r="EF277" s="151"/>
      <c r="EG277" s="151"/>
      <c r="EH277" s="151"/>
      <c r="EI277" s="152"/>
      <c r="EJ277" s="153"/>
      <c r="EK277" s="154"/>
      <c r="EL277" s="154"/>
      <c r="EM277" s="154"/>
      <c r="EN277" s="154"/>
    </row>
    <row r="278" spans="1:144" s="5" customFormat="1" ht="25.5">
      <c r="A278" s="18">
        <v>1</v>
      </c>
      <c r="B278" s="13">
        <v>1199020024</v>
      </c>
      <c r="C278" s="13">
        <v>42311707</v>
      </c>
      <c r="D278" s="15" t="s">
        <v>453</v>
      </c>
      <c r="E278" s="15" t="s">
        <v>454</v>
      </c>
      <c r="F278" s="13" t="s">
        <v>46</v>
      </c>
      <c r="G278" s="6">
        <v>1</v>
      </c>
      <c r="H278" s="74">
        <v>0.19</v>
      </c>
      <c r="I278" s="7"/>
      <c r="J278" s="8"/>
      <c r="K278" s="8"/>
      <c r="L278" s="8"/>
      <c r="M278" s="8"/>
      <c r="N278" s="8"/>
      <c r="O278" s="8"/>
      <c r="P278" s="8"/>
      <c r="Q278" s="8"/>
      <c r="R278" s="8"/>
      <c r="S278" s="8"/>
      <c r="T278" s="83"/>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78"/>
      <c r="AZ278" s="78"/>
      <c r="BA278" s="78"/>
      <c r="BB278" s="78"/>
      <c r="BC278" s="78"/>
      <c r="BD278" s="78"/>
      <c r="BE278" s="78"/>
      <c r="BF278" s="78"/>
      <c r="BG278" s="78"/>
      <c r="BH278" s="78"/>
      <c r="BI278" s="78"/>
      <c r="BJ278" s="78"/>
      <c r="BK278" s="78"/>
      <c r="BL278" s="78"/>
      <c r="BM278" s="78"/>
      <c r="BN278" s="8"/>
      <c r="BO278" s="8"/>
      <c r="BP278" s="8"/>
      <c r="BQ278" s="8"/>
      <c r="BR278" s="8"/>
      <c r="BS278" s="8"/>
      <c r="BT278" s="127">
        <v>4430.3797468354433</v>
      </c>
      <c r="BU278" s="128">
        <v>841.77215189873425</v>
      </c>
      <c r="BV278" s="128">
        <v>5272.1518987341778</v>
      </c>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3"/>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150">
        <f t="shared" si="52"/>
        <v>5272.1518987341778</v>
      </c>
      <c r="EF278" s="151">
        <f t="shared" si="53"/>
        <v>5272.1518987341778</v>
      </c>
      <c r="EG278" s="151">
        <f t="shared" si="54"/>
        <v>5272.1518987341778</v>
      </c>
      <c r="EH278" s="151">
        <f t="shared" si="55"/>
        <v>5272.1518987341778</v>
      </c>
      <c r="EI278" s="152">
        <v>0</v>
      </c>
      <c r="EJ278" s="153">
        <f t="shared" si="56"/>
        <v>0</v>
      </c>
      <c r="EK278" s="154">
        <f t="shared" si="57"/>
        <v>5272.1518987341778</v>
      </c>
      <c r="EL278" s="154">
        <f t="shared" si="58"/>
        <v>5272</v>
      </c>
      <c r="EM278" s="154">
        <f t="shared" si="59"/>
        <v>5272</v>
      </c>
      <c r="EN278" s="154" t="str">
        <f t="shared" si="60"/>
        <v>MENOR VALOR</v>
      </c>
    </row>
    <row r="279" spans="1:144" s="5" customFormat="1" ht="12.75">
      <c r="A279" s="28"/>
      <c r="B279" s="18"/>
      <c r="C279" s="18"/>
      <c r="D279" s="18"/>
      <c r="E279" s="18"/>
      <c r="F279" s="18"/>
      <c r="G279" s="6"/>
      <c r="H279" s="7"/>
      <c r="I279" s="7"/>
      <c r="J279" s="8"/>
      <c r="K279" s="8"/>
      <c r="L279" s="8"/>
      <c r="M279" s="8"/>
      <c r="N279" s="8"/>
      <c r="O279" s="8"/>
      <c r="P279" s="8"/>
      <c r="Q279" s="8"/>
      <c r="R279" s="8"/>
      <c r="S279" s="8"/>
      <c r="T279" s="83"/>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78"/>
      <c r="AZ279" s="78"/>
      <c r="BA279" s="78"/>
      <c r="BB279" s="78"/>
      <c r="BC279" s="78"/>
      <c r="BD279" s="78"/>
      <c r="BE279" s="78"/>
      <c r="BF279" s="78"/>
      <c r="BG279" s="78"/>
      <c r="BH279" s="78"/>
      <c r="BI279" s="78"/>
      <c r="BJ279" s="78"/>
      <c r="BK279" s="78"/>
      <c r="BL279" s="78"/>
      <c r="BM279" s="7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3"/>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150"/>
      <c r="EF279" s="151"/>
      <c r="EG279" s="151"/>
      <c r="EH279" s="151"/>
      <c r="EI279" s="152"/>
      <c r="EJ279" s="153"/>
      <c r="EK279" s="154"/>
      <c r="EL279" s="154"/>
      <c r="EM279" s="154"/>
      <c r="EN279" s="154"/>
    </row>
    <row r="280" spans="1:144" s="5" customFormat="1" ht="15">
      <c r="A280" s="9" t="s">
        <v>440</v>
      </c>
      <c r="B280" s="164" t="s">
        <v>456</v>
      </c>
      <c r="C280" s="162"/>
      <c r="D280" s="162"/>
      <c r="E280" s="163"/>
      <c r="F280" s="10" t="s">
        <v>420</v>
      </c>
      <c r="G280" s="6"/>
      <c r="H280" s="7"/>
      <c r="I280" s="7"/>
      <c r="J280" s="8"/>
      <c r="K280" s="8"/>
      <c r="L280" s="8"/>
      <c r="M280" s="8"/>
      <c r="N280" s="8"/>
      <c r="O280" s="8"/>
      <c r="P280" s="8"/>
      <c r="Q280" s="8"/>
      <c r="R280" s="8"/>
      <c r="S280" s="8"/>
      <c r="T280" s="83"/>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78"/>
      <c r="AZ280" s="78"/>
      <c r="BA280" s="78"/>
      <c r="BB280" s="78"/>
      <c r="BC280" s="78"/>
      <c r="BD280" s="78"/>
      <c r="BE280" s="78"/>
      <c r="BF280" s="78"/>
      <c r="BG280" s="78"/>
      <c r="BH280" s="78"/>
      <c r="BI280" s="78"/>
      <c r="BJ280" s="78"/>
      <c r="BK280" s="78"/>
      <c r="BL280" s="78"/>
      <c r="BM280" s="7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3"/>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150"/>
      <c r="EF280" s="151"/>
      <c r="EG280" s="151"/>
      <c r="EH280" s="151"/>
      <c r="EI280" s="152"/>
      <c r="EJ280" s="153"/>
      <c r="EK280" s="154"/>
      <c r="EL280" s="154"/>
      <c r="EM280" s="154"/>
      <c r="EN280" s="154"/>
    </row>
    <row r="281" spans="1:144" s="5" customFormat="1" ht="12.75">
      <c r="A281" s="11" t="s">
        <v>16</v>
      </c>
      <c r="B281" s="11" t="s">
        <v>7</v>
      </c>
      <c r="C281" s="11" t="s">
        <v>8</v>
      </c>
      <c r="D281" s="11" t="s">
        <v>9</v>
      </c>
      <c r="E281" s="11" t="s">
        <v>17</v>
      </c>
      <c r="F281" s="11" t="s">
        <v>11</v>
      </c>
      <c r="G281" s="6"/>
      <c r="H281" s="7"/>
      <c r="I281" s="7"/>
      <c r="J281" s="8"/>
      <c r="K281" s="8"/>
      <c r="L281" s="8"/>
      <c r="M281" s="8"/>
      <c r="N281" s="8"/>
      <c r="O281" s="8"/>
      <c r="P281" s="8"/>
      <c r="Q281" s="8"/>
      <c r="R281" s="8"/>
      <c r="S281" s="8"/>
      <c r="T281" s="83"/>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78"/>
      <c r="AZ281" s="78"/>
      <c r="BA281" s="78"/>
      <c r="BB281" s="78"/>
      <c r="BC281" s="78"/>
      <c r="BD281" s="78"/>
      <c r="BE281" s="78"/>
      <c r="BF281" s="78"/>
      <c r="BG281" s="78"/>
      <c r="BH281" s="78"/>
      <c r="BI281" s="78"/>
      <c r="BJ281" s="78"/>
      <c r="BK281" s="78"/>
      <c r="BL281" s="78"/>
      <c r="BM281" s="7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3"/>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150"/>
      <c r="EF281" s="151"/>
      <c r="EG281" s="151"/>
      <c r="EH281" s="151"/>
      <c r="EI281" s="152"/>
      <c r="EJ281" s="153"/>
      <c r="EK281" s="154"/>
      <c r="EL281" s="154"/>
      <c r="EM281" s="154"/>
      <c r="EN281" s="154"/>
    </row>
    <row r="282" spans="1:144" s="5" customFormat="1" ht="38.25">
      <c r="A282" s="18">
        <v>1</v>
      </c>
      <c r="B282" s="12">
        <v>1186220575</v>
      </c>
      <c r="C282" s="22">
        <v>42203403</v>
      </c>
      <c r="D282" s="24" t="s">
        <v>457</v>
      </c>
      <c r="E282" s="24" t="s">
        <v>457</v>
      </c>
      <c r="F282" s="13" t="s">
        <v>12</v>
      </c>
      <c r="G282" s="6">
        <v>1</v>
      </c>
      <c r="H282" s="74">
        <v>0.19</v>
      </c>
      <c r="I282" s="7"/>
      <c r="J282" s="8"/>
      <c r="K282" s="8"/>
      <c r="L282" s="8"/>
      <c r="M282" s="8"/>
      <c r="N282" s="8"/>
      <c r="O282" s="8"/>
      <c r="P282" s="8"/>
      <c r="Q282" s="8"/>
      <c r="R282" s="8"/>
      <c r="S282" s="8"/>
      <c r="T282" s="83"/>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78"/>
      <c r="AZ282" s="78"/>
      <c r="BA282" s="78"/>
      <c r="BB282" s="78"/>
      <c r="BC282" s="78"/>
      <c r="BD282" s="78"/>
      <c r="BE282" s="78"/>
      <c r="BF282" s="78"/>
      <c r="BG282" s="78"/>
      <c r="BH282" s="78"/>
      <c r="BI282" s="78"/>
      <c r="BJ282" s="78"/>
      <c r="BK282" s="78"/>
      <c r="BL282" s="78"/>
      <c r="BM282" s="7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3"/>
      <c r="DD282" s="8"/>
      <c r="DE282" s="8"/>
      <c r="DF282" s="8"/>
      <c r="DG282" s="8"/>
      <c r="DH282" s="8"/>
      <c r="DI282" s="8"/>
      <c r="DJ282" s="8"/>
      <c r="DK282" s="8"/>
      <c r="DL282" s="8"/>
      <c r="DM282" s="8"/>
      <c r="DN282" s="8"/>
      <c r="DO282" s="8"/>
      <c r="DP282" s="8"/>
      <c r="DQ282" s="8"/>
      <c r="DR282" s="8"/>
      <c r="DS282" s="78">
        <v>3980000</v>
      </c>
      <c r="DT282" s="78">
        <v>756200</v>
      </c>
      <c r="DU282" s="78">
        <v>4736200</v>
      </c>
      <c r="DV282" s="8"/>
      <c r="DW282" s="8"/>
      <c r="DX282" s="8"/>
      <c r="DY282" s="8"/>
      <c r="DZ282" s="8"/>
      <c r="EA282" s="8"/>
      <c r="EB282" s="8"/>
      <c r="EC282" s="8"/>
      <c r="ED282" s="8"/>
      <c r="EE282" s="150">
        <f t="shared" si="52"/>
        <v>4736200</v>
      </c>
      <c r="EF282" s="151">
        <f t="shared" si="53"/>
        <v>4736200</v>
      </c>
      <c r="EG282" s="151">
        <f t="shared" si="54"/>
        <v>4736200</v>
      </c>
      <c r="EH282" s="151">
        <f t="shared" si="55"/>
        <v>4736200</v>
      </c>
      <c r="EI282" s="152">
        <v>0</v>
      </c>
      <c r="EJ282" s="153">
        <f t="shared" si="56"/>
        <v>0</v>
      </c>
      <c r="EK282" s="154">
        <f t="shared" si="57"/>
        <v>4736200</v>
      </c>
      <c r="EL282" s="154">
        <f t="shared" si="58"/>
        <v>4736200</v>
      </c>
      <c r="EM282" s="154">
        <f t="shared" si="59"/>
        <v>4736200</v>
      </c>
      <c r="EN282" s="154" t="str">
        <f t="shared" si="60"/>
        <v>MENOR VALOR</v>
      </c>
    </row>
    <row r="283" spans="1:144" s="5" customFormat="1" ht="38.25">
      <c r="A283" s="18">
        <v>2</v>
      </c>
      <c r="B283" s="12">
        <v>1186220503</v>
      </c>
      <c r="C283" s="22">
        <v>42203403</v>
      </c>
      <c r="D283" s="24" t="s">
        <v>458</v>
      </c>
      <c r="E283" s="24" t="s">
        <v>458</v>
      </c>
      <c r="F283" s="13" t="s">
        <v>12</v>
      </c>
      <c r="G283" s="6">
        <v>1</v>
      </c>
      <c r="H283" s="74">
        <v>0.19</v>
      </c>
      <c r="I283" s="7"/>
      <c r="J283" s="8"/>
      <c r="K283" s="8"/>
      <c r="L283" s="8"/>
      <c r="M283" s="8"/>
      <c r="N283" s="8"/>
      <c r="O283" s="8"/>
      <c r="P283" s="8"/>
      <c r="Q283" s="8"/>
      <c r="R283" s="8"/>
      <c r="S283" s="8"/>
      <c r="T283" s="83"/>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78"/>
      <c r="AZ283" s="78"/>
      <c r="BA283" s="78"/>
      <c r="BB283" s="78"/>
      <c r="BC283" s="78"/>
      <c r="BD283" s="78"/>
      <c r="BE283" s="78"/>
      <c r="BF283" s="78"/>
      <c r="BG283" s="78"/>
      <c r="BH283" s="78"/>
      <c r="BI283" s="78"/>
      <c r="BJ283" s="78"/>
      <c r="BK283" s="78"/>
      <c r="BL283" s="78"/>
      <c r="BM283" s="78"/>
      <c r="BN283" s="8"/>
      <c r="BO283" s="8"/>
      <c r="BP283" s="8"/>
      <c r="BQ283" s="8"/>
      <c r="BR283" s="8"/>
      <c r="BS283" s="8"/>
      <c r="BT283" s="8"/>
      <c r="BU283" s="8"/>
      <c r="BV283" s="8"/>
      <c r="BW283" s="8"/>
      <c r="BX283" s="8"/>
      <c r="BY283" s="8"/>
      <c r="BZ283" s="8"/>
      <c r="CA283" s="8"/>
      <c r="CB283" s="8"/>
      <c r="CC283" s="8"/>
      <c r="CD283" s="8"/>
      <c r="CE283" s="8"/>
      <c r="CF283" s="78">
        <v>1266200</v>
      </c>
      <c r="CG283" s="78"/>
      <c r="CH283" s="78">
        <f>CF283</f>
        <v>1266200</v>
      </c>
      <c r="CI283" s="8"/>
      <c r="CJ283" s="8"/>
      <c r="CK283" s="8"/>
      <c r="CL283" s="8"/>
      <c r="CM283" s="8"/>
      <c r="CN283" s="8"/>
      <c r="CO283" s="8"/>
      <c r="CP283" s="8"/>
      <c r="CQ283" s="8"/>
      <c r="CR283" s="8"/>
      <c r="CS283" s="8"/>
      <c r="CT283" s="8"/>
      <c r="CU283" s="8"/>
      <c r="CV283" s="8"/>
      <c r="CW283" s="8"/>
      <c r="CX283" s="8"/>
      <c r="CY283" s="8"/>
      <c r="CZ283" s="8"/>
      <c r="DA283" s="8"/>
      <c r="DB283" s="8"/>
      <c r="DC283" s="83"/>
      <c r="DD283" s="8"/>
      <c r="DE283" s="8"/>
      <c r="DF283" s="8"/>
      <c r="DG283" s="8"/>
      <c r="DH283" s="8"/>
      <c r="DI283" s="8"/>
      <c r="DJ283" s="8"/>
      <c r="DK283" s="8"/>
      <c r="DL283" s="8"/>
      <c r="DM283" s="8"/>
      <c r="DN283" s="8"/>
      <c r="DO283" s="8"/>
      <c r="DP283" s="8"/>
      <c r="DQ283" s="8"/>
      <c r="DR283" s="8"/>
      <c r="DS283" s="78">
        <v>5120000</v>
      </c>
      <c r="DT283" s="78">
        <v>972800</v>
      </c>
      <c r="DU283" s="78">
        <v>6092800</v>
      </c>
      <c r="DV283" s="8"/>
      <c r="DW283" s="8"/>
      <c r="DX283" s="8"/>
      <c r="DY283" s="8"/>
      <c r="DZ283" s="8"/>
      <c r="EA283" s="8"/>
      <c r="EB283" s="8"/>
      <c r="EC283" s="8"/>
      <c r="ED283" s="8"/>
      <c r="EE283" s="150">
        <f t="shared" si="52"/>
        <v>1266200</v>
      </c>
      <c r="EF283" s="151">
        <f t="shared" si="53"/>
        <v>3679500</v>
      </c>
      <c r="EG283" s="151">
        <f t="shared" si="54"/>
        <v>3679500</v>
      </c>
      <c r="EH283" s="151">
        <f t="shared" si="55"/>
        <v>2777535.4831216829</v>
      </c>
      <c r="EI283" s="152">
        <f t="shared" si="61"/>
        <v>3412921.5900749904</v>
      </c>
      <c r="EJ283" s="153">
        <f t="shared" si="56"/>
        <v>0.92755037099469773</v>
      </c>
      <c r="EK283" s="154">
        <f>+EF283</f>
        <v>3679500</v>
      </c>
      <c r="EL283" s="154">
        <f t="shared" si="58"/>
        <v>3679500</v>
      </c>
      <c r="EM283" s="154">
        <f t="shared" si="59"/>
        <v>3679500</v>
      </c>
      <c r="EN283" s="154" t="str">
        <f t="shared" si="60"/>
        <v>MEDIANA</v>
      </c>
    </row>
    <row r="284" spans="1:144" s="5" customFormat="1" ht="12.75">
      <c r="A284" s="28"/>
      <c r="B284" s="18"/>
      <c r="C284" s="18"/>
      <c r="D284" s="18"/>
      <c r="E284" s="18"/>
      <c r="F284" s="18"/>
      <c r="G284" s="6"/>
      <c r="H284" s="7"/>
      <c r="I284" s="7"/>
      <c r="J284" s="8"/>
      <c r="K284" s="8"/>
      <c r="L284" s="8"/>
      <c r="M284" s="8"/>
      <c r="N284" s="8"/>
      <c r="O284" s="8"/>
      <c r="P284" s="8"/>
      <c r="Q284" s="8"/>
      <c r="R284" s="8"/>
      <c r="S284" s="8"/>
      <c r="T284" s="83"/>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78"/>
      <c r="AZ284" s="78"/>
      <c r="BA284" s="78"/>
      <c r="BB284" s="78"/>
      <c r="BC284" s="78"/>
      <c r="BD284" s="78"/>
      <c r="BE284" s="78"/>
      <c r="BF284" s="78"/>
      <c r="BG284" s="78"/>
      <c r="BH284" s="78"/>
      <c r="BI284" s="78"/>
      <c r="BJ284" s="78"/>
      <c r="BK284" s="78"/>
      <c r="BL284" s="78"/>
      <c r="BM284" s="7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3"/>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150"/>
      <c r="EF284" s="151"/>
      <c r="EG284" s="151"/>
      <c r="EH284" s="151"/>
      <c r="EI284" s="152"/>
      <c r="EJ284" s="153"/>
      <c r="EK284" s="154"/>
      <c r="EL284" s="154"/>
      <c r="EM284" s="154"/>
      <c r="EN284" s="154"/>
    </row>
    <row r="285" spans="1:144" s="5" customFormat="1" ht="15">
      <c r="A285" s="9" t="s">
        <v>451</v>
      </c>
      <c r="B285" s="164" t="s">
        <v>460</v>
      </c>
      <c r="C285" s="162"/>
      <c r="D285" s="162"/>
      <c r="E285" s="163"/>
      <c r="F285" s="18"/>
      <c r="G285" s="6"/>
      <c r="H285" s="7"/>
      <c r="I285" s="7"/>
      <c r="J285" s="8"/>
      <c r="K285" s="8"/>
      <c r="L285" s="8"/>
      <c r="M285" s="8"/>
      <c r="N285" s="8"/>
      <c r="O285" s="8"/>
      <c r="P285" s="8"/>
      <c r="Q285" s="8"/>
      <c r="R285" s="8"/>
      <c r="S285" s="8"/>
      <c r="T285" s="83"/>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78"/>
      <c r="AZ285" s="78"/>
      <c r="BA285" s="78"/>
      <c r="BB285" s="78"/>
      <c r="BC285" s="78"/>
      <c r="BD285" s="78"/>
      <c r="BE285" s="78"/>
      <c r="BF285" s="78"/>
      <c r="BG285" s="78"/>
      <c r="BH285" s="78"/>
      <c r="BI285" s="78"/>
      <c r="BJ285" s="78"/>
      <c r="BK285" s="78"/>
      <c r="BL285" s="78"/>
      <c r="BM285" s="7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3"/>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150"/>
      <c r="EF285" s="151"/>
      <c r="EG285" s="151"/>
      <c r="EH285" s="151"/>
      <c r="EI285" s="152"/>
      <c r="EJ285" s="153"/>
      <c r="EK285" s="154"/>
      <c r="EL285" s="154"/>
      <c r="EM285" s="154"/>
      <c r="EN285" s="154"/>
    </row>
    <row r="286" spans="1:144" s="5" customFormat="1" ht="12.75">
      <c r="A286" s="11" t="s">
        <v>16</v>
      </c>
      <c r="B286" s="11" t="s">
        <v>7</v>
      </c>
      <c r="C286" s="11" t="s">
        <v>8</v>
      </c>
      <c r="D286" s="11" t="s">
        <v>9</v>
      </c>
      <c r="E286" s="11" t="s">
        <v>17</v>
      </c>
      <c r="F286" s="11" t="s">
        <v>11</v>
      </c>
      <c r="G286" s="6"/>
      <c r="H286" s="7"/>
      <c r="I286" s="7"/>
      <c r="J286" s="8"/>
      <c r="K286" s="8"/>
      <c r="L286" s="8"/>
      <c r="M286" s="8"/>
      <c r="N286" s="8"/>
      <c r="O286" s="8"/>
      <c r="P286" s="8"/>
      <c r="Q286" s="8"/>
      <c r="R286" s="8"/>
      <c r="S286" s="8"/>
      <c r="T286" s="83"/>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78"/>
      <c r="AZ286" s="78"/>
      <c r="BA286" s="78"/>
      <c r="BB286" s="78"/>
      <c r="BC286" s="78"/>
      <c r="BD286" s="78"/>
      <c r="BE286" s="78"/>
      <c r="BF286" s="78"/>
      <c r="BG286" s="78"/>
      <c r="BH286" s="78"/>
      <c r="BI286" s="78"/>
      <c r="BJ286" s="78"/>
      <c r="BK286" s="78"/>
      <c r="BL286" s="78"/>
      <c r="BM286" s="7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3"/>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150"/>
      <c r="EF286" s="151"/>
      <c r="EG286" s="151"/>
      <c r="EH286" s="151"/>
      <c r="EI286" s="152"/>
      <c r="EJ286" s="153"/>
      <c r="EK286" s="154"/>
      <c r="EL286" s="154"/>
      <c r="EM286" s="154"/>
      <c r="EN286" s="154"/>
    </row>
    <row r="287" spans="1:144" s="5" customFormat="1" ht="127.5">
      <c r="A287" s="18">
        <v>1</v>
      </c>
      <c r="B287" s="13">
        <v>1196420145</v>
      </c>
      <c r="C287" s="13" t="s">
        <v>461</v>
      </c>
      <c r="D287" s="23" t="s">
        <v>462</v>
      </c>
      <c r="E287" s="23" t="s">
        <v>463</v>
      </c>
      <c r="F287" s="13" t="s">
        <v>12</v>
      </c>
      <c r="G287" s="6">
        <v>1</v>
      </c>
      <c r="H287" s="74">
        <v>0</v>
      </c>
      <c r="I287" s="7"/>
      <c r="J287" s="8"/>
      <c r="K287" s="8"/>
      <c r="L287" s="8"/>
      <c r="M287" s="8"/>
      <c r="N287" s="8"/>
      <c r="O287" s="8"/>
      <c r="P287" s="8"/>
      <c r="Q287" s="8"/>
      <c r="R287" s="8"/>
      <c r="S287" s="8"/>
      <c r="T287" s="83"/>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78"/>
      <c r="AZ287" s="78"/>
      <c r="BA287" s="78"/>
      <c r="BB287" s="78"/>
      <c r="BC287" s="78"/>
      <c r="BD287" s="78"/>
      <c r="BE287" s="78"/>
      <c r="BF287" s="78"/>
      <c r="BG287" s="78"/>
      <c r="BH287" s="78"/>
      <c r="BI287" s="78"/>
      <c r="BJ287" s="78"/>
      <c r="BK287" s="78"/>
      <c r="BL287" s="78"/>
      <c r="BM287" s="7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78">
        <v>236111</v>
      </c>
      <c r="CM287" s="78">
        <v>0</v>
      </c>
      <c r="CN287" s="78">
        <v>236111</v>
      </c>
      <c r="CO287" s="8"/>
      <c r="CP287" s="8"/>
      <c r="CQ287" s="8"/>
      <c r="CR287" s="8"/>
      <c r="CS287" s="8"/>
      <c r="CT287" s="8"/>
      <c r="CU287" s="8"/>
      <c r="CV287" s="8"/>
      <c r="CW287" s="8"/>
      <c r="CX287" s="8"/>
      <c r="CY287" s="8"/>
      <c r="CZ287" s="8"/>
      <c r="DA287" s="8"/>
      <c r="DB287" s="8"/>
      <c r="DC287" s="83"/>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150">
        <f t="shared" si="52"/>
        <v>236111</v>
      </c>
      <c r="EF287" s="151">
        <f t="shared" si="53"/>
        <v>236111</v>
      </c>
      <c r="EG287" s="151">
        <f t="shared" si="54"/>
        <v>236111</v>
      </c>
      <c r="EH287" s="151">
        <f t="shared" si="55"/>
        <v>236111</v>
      </c>
      <c r="EI287" s="152">
        <v>0</v>
      </c>
      <c r="EJ287" s="153">
        <f t="shared" si="56"/>
        <v>0</v>
      </c>
      <c r="EK287" s="154">
        <f t="shared" si="57"/>
        <v>236111</v>
      </c>
      <c r="EL287" s="154">
        <f t="shared" si="58"/>
        <v>236111</v>
      </c>
      <c r="EM287" s="154">
        <f t="shared" si="59"/>
        <v>236111</v>
      </c>
      <c r="EN287" s="154" t="str">
        <f t="shared" si="60"/>
        <v>MENOR VALOR</v>
      </c>
    </row>
    <row r="288" spans="1:144" s="5" customFormat="1" ht="127.5">
      <c r="A288" s="18">
        <v>2</v>
      </c>
      <c r="B288" s="13">
        <v>1196420146</v>
      </c>
      <c r="C288" s="13" t="s">
        <v>464</v>
      </c>
      <c r="D288" s="23" t="s">
        <v>465</v>
      </c>
      <c r="E288" s="23" t="s">
        <v>463</v>
      </c>
      <c r="F288" s="13" t="s">
        <v>12</v>
      </c>
      <c r="G288" s="6">
        <v>1</v>
      </c>
      <c r="H288" s="74">
        <v>0</v>
      </c>
      <c r="I288" s="7"/>
      <c r="J288" s="8"/>
      <c r="K288" s="8"/>
      <c r="L288" s="8"/>
      <c r="M288" s="8"/>
      <c r="N288" s="8"/>
      <c r="O288" s="8"/>
      <c r="P288" s="8"/>
      <c r="Q288" s="8"/>
      <c r="R288" s="8"/>
      <c r="S288" s="8"/>
      <c r="T288" s="83"/>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78"/>
      <c r="AZ288" s="78"/>
      <c r="BA288" s="78"/>
      <c r="BB288" s="78"/>
      <c r="BC288" s="78"/>
      <c r="BD288" s="78"/>
      <c r="BE288" s="78"/>
      <c r="BF288" s="78"/>
      <c r="BG288" s="78"/>
      <c r="BH288" s="78"/>
      <c r="BI288" s="78"/>
      <c r="BJ288" s="78"/>
      <c r="BK288" s="78"/>
      <c r="BL288" s="78"/>
      <c r="BM288" s="7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78">
        <v>188889</v>
      </c>
      <c r="CM288" s="78">
        <v>0</v>
      </c>
      <c r="CN288" s="78">
        <v>188889</v>
      </c>
      <c r="CO288" s="8"/>
      <c r="CP288" s="8"/>
      <c r="CQ288" s="8"/>
      <c r="CR288" s="8"/>
      <c r="CS288" s="8"/>
      <c r="CT288" s="8"/>
      <c r="CU288" s="8"/>
      <c r="CV288" s="8"/>
      <c r="CW288" s="8"/>
      <c r="CX288" s="8"/>
      <c r="CY288" s="8"/>
      <c r="CZ288" s="8"/>
      <c r="DA288" s="8"/>
      <c r="DB288" s="8"/>
      <c r="DC288" s="83"/>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150">
        <f t="shared" si="52"/>
        <v>188889</v>
      </c>
      <c r="EF288" s="151">
        <f t="shared" si="53"/>
        <v>188889</v>
      </c>
      <c r="EG288" s="151">
        <f t="shared" si="54"/>
        <v>188889</v>
      </c>
      <c r="EH288" s="151">
        <f t="shared" si="55"/>
        <v>188889</v>
      </c>
      <c r="EI288" s="152">
        <v>0</v>
      </c>
      <c r="EJ288" s="153">
        <f t="shared" si="56"/>
        <v>0</v>
      </c>
      <c r="EK288" s="154">
        <f t="shared" si="57"/>
        <v>188889</v>
      </c>
      <c r="EL288" s="154">
        <f t="shared" si="58"/>
        <v>188889</v>
      </c>
      <c r="EM288" s="154">
        <f t="shared" si="59"/>
        <v>188889</v>
      </c>
      <c r="EN288" s="154" t="str">
        <f t="shared" si="60"/>
        <v>MENOR VALOR</v>
      </c>
    </row>
    <row r="289" spans="1:144" s="5" customFormat="1" ht="127.5">
      <c r="A289" s="18">
        <v>3</v>
      </c>
      <c r="B289" s="13">
        <v>1196420147</v>
      </c>
      <c r="C289" s="13" t="s">
        <v>466</v>
      </c>
      <c r="D289" s="23" t="s">
        <v>467</v>
      </c>
      <c r="E289" s="23" t="s">
        <v>463</v>
      </c>
      <c r="F289" s="13" t="s">
        <v>12</v>
      </c>
      <c r="G289" s="6">
        <v>1</v>
      </c>
      <c r="H289" s="74">
        <v>0</v>
      </c>
      <c r="I289" s="7"/>
      <c r="J289" s="8"/>
      <c r="K289" s="8"/>
      <c r="L289" s="8"/>
      <c r="M289" s="8"/>
      <c r="N289" s="8"/>
      <c r="O289" s="8"/>
      <c r="P289" s="8"/>
      <c r="Q289" s="8"/>
      <c r="R289" s="8"/>
      <c r="S289" s="8"/>
      <c r="T289" s="83"/>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78"/>
      <c r="AZ289" s="78"/>
      <c r="BA289" s="78"/>
      <c r="BB289" s="78"/>
      <c r="BC289" s="78"/>
      <c r="BD289" s="78"/>
      <c r="BE289" s="78"/>
      <c r="BF289" s="78"/>
      <c r="BG289" s="78"/>
      <c r="BH289" s="78"/>
      <c r="BI289" s="78"/>
      <c r="BJ289" s="78"/>
      <c r="BK289" s="78"/>
      <c r="BL289" s="78"/>
      <c r="BM289" s="7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78">
        <v>354167</v>
      </c>
      <c r="CM289" s="78">
        <v>0</v>
      </c>
      <c r="CN289" s="78">
        <v>354167</v>
      </c>
      <c r="CO289" s="8"/>
      <c r="CP289" s="8"/>
      <c r="CQ289" s="8"/>
      <c r="CR289" s="8"/>
      <c r="CS289" s="8"/>
      <c r="CT289" s="8"/>
      <c r="CU289" s="8"/>
      <c r="CV289" s="8"/>
      <c r="CW289" s="8"/>
      <c r="CX289" s="8"/>
      <c r="CY289" s="8"/>
      <c r="CZ289" s="8"/>
      <c r="DA289" s="8"/>
      <c r="DB289" s="8"/>
      <c r="DC289" s="83"/>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150">
        <f t="shared" si="52"/>
        <v>354167</v>
      </c>
      <c r="EF289" s="151">
        <f t="shared" si="53"/>
        <v>354167</v>
      </c>
      <c r="EG289" s="151">
        <f t="shared" si="54"/>
        <v>354167</v>
      </c>
      <c r="EH289" s="151">
        <f t="shared" si="55"/>
        <v>354167</v>
      </c>
      <c r="EI289" s="152">
        <v>0</v>
      </c>
      <c r="EJ289" s="153">
        <f t="shared" si="56"/>
        <v>0</v>
      </c>
      <c r="EK289" s="154">
        <f t="shared" si="57"/>
        <v>354167</v>
      </c>
      <c r="EL289" s="154">
        <f t="shared" si="58"/>
        <v>354167</v>
      </c>
      <c r="EM289" s="154">
        <f t="shared" si="59"/>
        <v>354167</v>
      </c>
      <c r="EN289" s="154" t="str">
        <f t="shared" si="60"/>
        <v>MENOR VALOR</v>
      </c>
    </row>
    <row r="290" spans="1:144" s="5" customFormat="1" ht="127.5">
      <c r="A290" s="18">
        <v>4</v>
      </c>
      <c r="B290" s="13">
        <v>1196420151</v>
      </c>
      <c r="C290" s="13" t="s">
        <v>468</v>
      </c>
      <c r="D290" s="23" t="s">
        <v>469</v>
      </c>
      <c r="E290" s="23" t="s">
        <v>463</v>
      </c>
      <c r="F290" s="13" t="s">
        <v>12</v>
      </c>
      <c r="G290" s="6">
        <v>1</v>
      </c>
      <c r="H290" s="74">
        <v>0</v>
      </c>
      <c r="I290" s="7"/>
      <c r="J290" s="8"/>
      <c r="K290" s="8"/>
      <c r="L290" s="8"/>
      <c r="M290" s="8"/>
      <c r="N290" s="8"/>
      <c r="O290" s="8"/>
      <c r="P290" s="8"/>
      <c r="Q290" s="8"/>
      <c r="R290" s="8"/>
      <c r="S290" s="8"/>
      <c r="T290" s="83"/>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78"/>
      <c r="AZ290" s="78"/>
      <c r="BA290" s="78"/>
      <c r="BB290" s="78"/>
      <c r="BC290" s="78"/>
      <c r="BD290" s="78"/>
      <c r="BE290" s="78"/>
      <c r="BF290" s="78"/>
      <c r="BG290" s="78"/>
      <c r="BH290" s="78"/>
      <c r="BI290" s="78"/>
      <c r="BJ290" s="78"/>
      <c r="BK290" s="78"/>
      <c r="BL290" s="78"/>
      <c r="BM290" s="7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78">
        <v>377778</v>
      </c>
      <c r="CM290" s="78">
        <v>0</v>
      </c>
      <c r="CN290" s="78">
        <v>377778</v>
      </c>
      <c r="CO290" s="8"/>
      <c r="CP290" s="8"/>
      <c r="CQ290" s="8"/>
      <c r="CR290" s="8"/>
      <c r="CS290" s="8"/>
      <c r="CT290" s="8"/>
      <c r="CU290" s="8"/>
      <c r="CV290" s="8"/>
      <c r="CW290" s="8"/>
      <c r="CX290" s="8"/>
      <c r="CY290" s="8"/>
      <c r="CZ290" s="8"/>
      <c r="DA290" s="8"/>
      <c r="DB290" s="8"/>
      <c r="DC290" s="83"/>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150">
        <f t="shared" si="52"/>
        <v>377778</v>
      </c>
      <c r="EF290" s="151">
        <f t="shared" si="53"/>
        <v>377778</v>
      </c>
      <c r="EG290" s="151">
        <f t="shared" si="54"/>
        <v>377778</v>
      </c>
      <c r="EH290" s="151">
        <f t="shared" si="55"/>
        <v>377778</v>
      </c>
      <c r="EI290" s="152">
        <v>0</v>
      </c>
      <c r="EJ290" s="153">
        <f t="shared" si="56"/>
        <v>0</v>
      </c>
      <c r="EK290" s="154">
        <f t="shared" si="57"/>
        <v>377778</v>
      </c>
      <c r="EL290" s="154">
        <f t="shared" si="58"/>
        <v>377778</v>
      </c>
      <c r="EM290" s="154">
        <f t="shared" si="59"/>
        <v>377778</v>
      </c>
      <c r="EN290" s="154" t="str">
        <f t="shared" si="60"/>
        <v>MENOR VALOR</v>
      </c>
    </row>
    <row r="291" spans="1:144" s="5" customFormat="1" ht="178.5">
      <c r="A291" s="18">
        <v>5</v>
      </c>
      <c r="B291" s="13">
        <v>1196420148</v>
      </c>
      <c r="C291" s="13" t="s">
        <v>470</v>
      </c>
      <c r="D291" s="23" t="s">
        <v>471</v>
      </c>
      <c r="E291" s="23" t="s">
        <v>472</v>
      </c>
      <c r="F291" s="13" t="s">
        <v>12</v>
      </c>
      <c r="G291" s="6">
        <v>1</v>
      </c>
      <c r="H291" s="74">
        <v>0</v>
      </c>
      <c r="I291" s="7"/>
      <c r="J291" s="8"/>
      <c r="K291" s="8"/>
      <c r="L291" s="8"/>
      <c r="M291" s="8"/>
      <c r="N291" s="8"/>
      <c r="O291" s="8"/>
      <c r="P291" s="8"/>
      <c r="Q291" s="8"/>
      <c r="R291" s="8"/>
      <c r="S291" s="8"/>
      <c r="T291" s="83"/>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78"/>
      <c r="AZ291" s="78"/>
      <c r="BA291" s="78"/>
      <c r="BB291" s="78"/>
      <c r="BC291" s="78"/>
      <c r="BD291" s="78"/>
      <c r="BE291" s="78"/>
      <c r="BF291" s="78"/>
      <c r="BG291" s="78"/>
      <c r="BH291" s="78"/>
      <c r="BI291" s="78"/>
      <c r="BJ291" s="78"/>
      <c r="BK291" s="78"/>
      <c r="BL291" s="78"/>
      <c r="BM291" s="7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78">
        <v>358496</v>
      </c>
      <c r="CM291" s="78">
        <v>0</v>
      </c>
      <c r="CN291" s="78">
        <v>358496</v>
      </c>
      <c r="CO291" s="8"/>
      <c r="CP291" s="8"/>
      <c r="CQ291" s="8"/>
      <c r="CR291" s="8"/>
      <c r="CS291" s="8"/>
      <c r="CT291" s="8"/>
      <c r="CU291" s="8"/>
      <c r="CV291" s="8"/>
      <c r="CW291" s="8"/>
      <c r="CX291" s="8"/>
      <c r="CY291" s="8"/>
      <c r="CZ291" s="8"/>
      <c r="DA291" s="8"/>
      <c r="DB291" s="8"/>
      <c r="DC291" s="83"/>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150">
        <f t="shared" si="52"/>
        <v>358496</v>
      </c>
      <c r="EF291" s="151">
        <f t="shared" si="53"/>
        <v>358496</v>
      </c>
      <c r="EG291" s="151">
        <f t="shared" si="54"/>
        <v>358496</v>
      </c>
      <c r="EH291" s="151">
        <f t="shared" si="55"/>
        <v>358496</v>
      </c>
      <c r="EI291" s="152">
        <v>0</v>
      </c>
      <c r="EJ291" s="153">
        <f t="shared" si="56"/>
        <v>0</v>
      </c>
      <c r="EK291" s="154">
        <f t="shared" si="57"/>
        <v>358496</v>
      </c>
      <c r="EL291" s="154">
        <f t="shared" si="58"/>
        <v>358496</v>
      </c>
      <c r="EM291" s="154">
        <f t="shared" si="59"/>
        <v>358496</v>
      </c>
      <c r="EN291" s="154" t="str">
        <f t="shared" si="60"/>
        <v>MENOR VALOR</v>
      </c>
    </row>
    <row r="292" spans="1:144" s="5" customFormat="1" ht="12.75">
      <c r="A292" s="28"/>
      <c r="B292" s="18"/>
      <c r="C292" s="18"/>
      <c r="D292" s="18"/>
      <c r="E292" s="18"/>
      <c r="F292" s="18"/>
      <c r="G292" s="6"/>
      <c r="H292" s="7"/>
      <c r="I292" s="7"/>
      <c r="J292" s="8"/>
      <c r="K292" s="8"/>
      <c r="L292" s="8"/>
      <c r="M292" s="8"/>
      <c r="N292" s="8"/>
      <c r="O292" s="8"/>
      <c r="P292" s="8"/>
      <c r="Q292" s="8"/>
      <c r="R292" s="8"/>
      <c r="S292" s="8"/>
      <c r="T292" s="83"/>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78"/>
      <c r="AZ292" s="78"/>
      <c r="BA292" s="78"/>
      <c r="BB292" s="78"/>
      <c r="BC292" s="78"/>
      <c r="BD292" s="78"/>
      <c r="BE292" s="78"/>
      <c r="BF292" s="78"/>
      <c r="BG292" s="78"/>
      <c r="BH292" s="78"/>
      <c r="BI292" s="78"/>
      <c r="BJ292" s="78"/>
      <c r="BK292" s="78"/>
      <c r="BL292" s="78"/>
      <c r="BM292" s="7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3"/>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150"/>
      <c r="EF292" s="151"/>
      <c r="EG292" s="151"/>
      <c r="EH292" s="151"/>
      <c r="EI292" s="152"/>
      <c r="EJ292" s="153"/>
      <c r="EK292" s="154"/>
      <c r="EL292" s="154"/>
      <c r="EM292" s="154"/>
      <c r="EN292" s="154"/>
    </row>
    <row r="293" spans="1:144" s="5" customFormat="1" ht="15" customHeight="1">
      <c r="A293" s="9" t="s">
        <v>455</v>
      </c>
      <c r="B293" s="161" t="s">
        <v>474</v>
      </c>
      <c r="C293" s="162"/>
      <c r="D293" s="162"/>
      <c r="E293" s="163"/>
      <c r="F293" s="10" t="s">
        <v>475</v>
      </c>
      <c r="G293" s="6"/>
      <c r="H293" s="7"/>
      <c r="I293" s="7"/>
      <c r="J293" s="8"/>
      <c r="K293" s="8"/>
      <c r="L293" s="8"/>
      <c r="M293" s="8"/>
      <c r="N293" s="8"/>
      <c r="O293" s="8"/>
      <c r="P293" s="8"/>
      <c r="Q293" s="8"/>
      <c r="R293" s="8"/>
      <c r="S293" s="8"/>
      <c r="T293" s="83"/>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78"/>
      <c r="AZ293" s="78"/>
      <c r="BA293" s="78"/>
      <c r="BB293" s="78"/>
      <c r="BC293" s="78"/>
      <c r="BD293" s="78"/>
      <c r="BE293" s="78"/>
      <c r="BF293" s="78"/>
      <c r="BG293" s="78"/>
      <c r="BH293" s="78"/>
      <c r="BI293" s="78"/>
      <c r="BJ293" s="78"/>
      <c r="BK293" s="78"/>
      <c r="BL293" s="78"/>
      <c r="BM293" s="7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3"/>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150"/>
      <c r="EF293" s="151"/>
      <c r="EG293" s="151"/>
      <c r="EH293" s="151"/>
      <c r="EI293" s="152"/>
      <c r="EJ293" s="153"/>
      <c r="EK293" s="154"/>
      <c r="EL293" s="154"/>
      <c r="EM293" s="154"/>
      <c r="EN293" s="154"/>
    </row>
    <row r="294" spans="1:144" s="5" customFormat="1" ht="12.75">
      <c r="A294" s="11" t="s">
        <v>16</v>
      </c>
      <c r="B294" s="11" t="s">
        <v>7</v>
      </c>
      <c r="C294" s="11" t="s">
        <v>8</v>
      </c>
      <c r="D294" s="11" t="s">
        <v>9</v>
      </c>
      <c r="E294" s="11" t="s">
        <v>35</v>
      </c>
      <c r="F294" s="11" t="s">
        <v>11</v>
      </c>
      <c r="G294" s="6"/>
      <c r="H294" s="7"/>
      <c r="I294" s="7"/>
      <c r="J294" s="8"/>
      <c r="K294" s="8"/>
      <c r="L294" s="8"/>
      <c r="M294" s="8"/>
      <c r="N294" s="8"/>
      <c r="O294" s="8"/>
      <c r="P294" s="8"/>
      <c r="Q294" s="8"/>
      <c r="R294" s="8"/>
      <c r="S294" s="8"/>
      <c r="T294" s="83"/>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78"/>
      <c r="AZ294" s="78"/>
      <c r="BA294" s="78"/>
      <c r="BB294" s="78"/>
      <c r="BC294" s="78"/>
      <c r="BD294" s="78"/>
      <c r="BE294" s="78"/>
      <c r="BF294" s="78"/>
      <c r="BG294" s="78"/>
      <c r="BH294" s="78"/>
      <c r="BI294" s="78"/>
      <c r="BJ294" s="78"/>
      <c r="BK294" s="78"/>
      <c r="BL294" s="78"/>
      <c r="BM294" s="7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3"/>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150"/>
      <c r="EF294" s="151"/>
      <c r="EG294" s="151"/>
      <c r="EH294" s="151"/>
      <c r="EI294" s="152"/>
      <c r="EJ294" s="153"/>
      <c r="EK294" s="154"/>
      <c r="EL294" s="154"/>
      <c r="EM294" s="154"/>
      <c r="EN294" s="154"/>
    </row>
    <row r="295" spans="1:144" s="5" customFormat="1" ht="51">
      <c r="A295" s="18">
        <v>1</v>
      </c>
      <c r="B295" s="17">
        <v>1196490205</v>
      </c>
      <c r="C295" s="13" t="s">
        <v>476</v>
      </c>
      <c r="D295" s="14" t="s">
        <v>477</v>
      </c>
      <c r="E295" s="23" t="s">
        <v>478</v>
      </c>
      <c r="F295" s="13" t="s">
        <v>479</v>
      </c>
      <c r="G295" s="6">
        <v>1</v>
      </c>
      <c r="H295" s="74">
        <v>0</v>
      </c>
      <c r="I295" s="7"/>
      <c r="J295" s="8"/>
      <c r="K295" s="8"/>
      <c r="L295" s="8"/>
      <c r="M295" s="8"/>
      <c r="N295" s="8"/>
      <c r="O295" s="8"/>
      <c r="P295" s="8"/>
      <c r="Q295" s="8"/>
      <c r="R295" s="8"/>
      <c r="S295" s="8"/>
      <c r="T295" s="83"/>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78"/>
      <c r="AZ295" s="78"/>
      <c r="BA295" s="78"/>
      <c r="BB295" s="78"/>
      <c r="BC295" s="78"/>
      <c r="BD295" s="78"/>
      <c r="BE295" s="78"/>
      <c r="BF295" s="78"/>
      <c r="BG295" s="78"/>
      <c r="BH295" s="78"/>
      <c r="BI295" s="78"/>
      <c r="BJ295" s="78"/>
      <c r="BK295" s="78"/>
      <c r="BL295" s="78"/>
      <c r="BM295" s="7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102">
        <v>183700</v>
      </c>
      <c r="CS295" s="89"/>
      <c r="CT295" s="102">
        <f>CR295</f>
        <v>183700</v>
      </c>
      <c r="CU295" s="8"/>
      <c r="CV295" s="8"/>
      <c r="CW295" s="8"/>
      <c r="CX295" s="8"/>
      <c r="CY295" s="8"/>
      <c r="CZ295" s="8"/>
      <c r="DA295" s="8"/>
      <c r="DB295" s="8"/>
      <c r="DC295" s="83"/>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150">
        <f t="shared" si="52"/>
        <v>183700</v>
      </c>
      <c r="EF295" s="151">
        <f t="shared" si="53"/>
        <v>183700</v>
      </c>
      <c r="EG295" s="151">
        <f t="shared" si="54"/>
        <v>183700</v>
      </c>
      <c r="EH295" s="151">
        <f t="shared" si="55"/>
        <v>183700</v>
      </c>
      <c r="EI295" s="152">
        <v>0</v>
      </c>
      <c r="EJ295" s="153">
        <f t="shared" si="56"/>
        <v>0</v>
      </c>
      <c r="EK295" s="154">
        <f t="shared" si="57"/>
        <v>183700</v>
      </c>
      <c r="EL295" s="154">
        <f t="shared" si="58"/>
        <v>183700</v>
      </c>
      <c r="EM295" s="154">
        <f t="shared" si="59"/>
        <v>183700</v>
      </c>
      <c r="EN295" s="154" t="str">
        <f t="shared" si="60"/>
        <v>MENOR VALOR</v>
      </c>
    </row>
    <row r="296" spans="1:144" s="5" customFormat="1" ht="38.25">
      <c r="A296" s="18">
        <v>2</v>
      </c>
      <c r="B296" s="17">
        <v>1198020112</v>
      </c>
      <c r="C296" s="13" t="s">
        <v>476</v>
      </c>
      <c r="D296" s="14" t="s">
        <v>480</v>
      </c>
      <c r="E296" s="23" t="s">
        <v>481</v>
      </c>
      <c r="F296" s="13" t="s">
        <v>479</v>
      </c>
      <c r="G296" s="6">
        <v>1</v>
      </c>
      <c r="H296" s="74">
        <v>0</v>
      </c>
      <c r="I296" s="7"/>
      <c r="J296" s="8"/>
      <c r="K296" s="8"/>
      <c r="L296" s="8"/>
      <c r="M296" s="8"/>
      <c r="N296" s="8"/>
      <c r="O296" s="8"/>
      <c r="P296" s="8"/>
      <c r="Q296" s="8"/>
      <c r="R296" s="8"/>
      <c r="S296" s="8"/>
      <c r="T296" s="83"/>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78"/>
      <c r="AZ296" s="78"/>
      <c r="BA296" s="78"/>
      <c r="BB296" s="78"/>
      <c r="BC296" s="78"/>
      <c r="BD296" s="78"/>
      <c r="BE296" s="78"/>
      <c r="BF296" s="78"/>
      <c r="BG296" s="78"/>
      <c r="BH296" s="78"/>
      <c r="BI296" s="78"/>
      <c r="BJ296" s="78"/>
      <c r="BK296" s="78"/>
      <c r="BL296" s="78"/>
      <c r="BM296" s="7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102">
        <v>200100</v>
      </c>
      <c r="CS296" s="8"/>
      <c r="CT296" s="102">
        <f t="shared" ref="CT296:CT300" si="62">CR296</f>
        <v>200100</v>
      </c>
      <c r="CU296" s="8"/>
      <c r="CV296" s="8"/>
      <c r="CW296" s="8"/>
      <c r="CX296" s="8"/>
      <c r="CY296" s="8"/>
      <c r="CZ296" s="8"/>
      <c r="DA296" s="8"/>
      <c r="DB296" s="8"/>
      <c r="DC296" s="83"/>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150">
        <f t="shared" si="52"/>
        <v>200100</v>
      </c>
      <c r="EF296" s="151">
        <f t="shared" si="53"/>
        <v>200100</v>
      </c>
      <c r="EG296" s="151">
        <f t="shared" si="54"/>
        <v>200100</v>
      </c>
      <c r="EH296" s="151">
        <f t="shared" si="55"/>
        <v>200100</v>
      </c>
      <c r="EI296" s="152">
        <v>0</v>
      </c>
      <c r="EJ296" s="153">
        <f t="shared" si="56"/>
        <v>0</v>
      </c>
      <c r="EK296" s="154">
        <f t="shared" si="57"/>
        <v>200100</v>
      </c>
      <c r="EL296" s="154">
        <f t="shared" si="58"/>
        <v>200100</v>
      </c>
      <c r="EM296" s="154">
        <f t="shared" si="59"/>
        <v>200100</v>
      </c>
      <c r="EN296" s="154" t="str">
        <f t="shared" si="60"/>
        <v>MENOR VALOR</v>
      </c>
    </row>
    <row r="297" spans="1:144" s="5" customFormat="1" ht="114.75">
      <c r="A297" s="18">
        <v>3</v>
      </c>
      <c r="B297" s="17">
        <v>1196490205</v>
      </c>
      <c r="C297" s="13" t="s">
        <v>476</v>
      </c>
      <c r="D297" s="41" t="s">
        <v>482</v>
      </c>
      <c r="E297" s="23" t="s">
        <v>483</v>
      </c>
      <c r="F297" s="10" t="s">
        <v>12</v>
      </c>
      <c r="G297" s="6">
        <v>1</v>
      </c>
      <c r="H297" s="74">
        <v>0</v>
      </c>
      <c r="I297" s="7"/>
      <c r="J297" s="8"/>
      <c r="K297" s="8"/>
      <c r="L297" s="8"/>
      <c r="M297" s="8"/>
      <c r="N297" s="8"/>
      <c r="O297" s="8"/>
      <c r="P297" s="8"/>
      <c r="Q297" s="8"/>
      <c r="R297" s="8"/>
      <c r="S297" s="8"/>
      <c r="T297" s="83"/>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78"/>
      <c r="AZ297" s="78"/>
      <c r="BA297" s="78"/>
      <c r="BB297" s="78"/>
      <c r="BC297" s="78"/>
      <c r="BD297" s="78"/>
      <c r="BE297" s="78"/>
      <c r="BF297" s="78"/>
      <c r="BG297" s="78"/>
      <c r="BH297" s="78"/>
      <c r="BI297" s="78"/>
      <c r="BJ297" s="78"/>
      <c r="BK297" s="78"/>
      <c r="BL297" s="78"/>
      <c r="BM297" s="7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102">
        <v>38700</v>
      </c>
      <c r="CS297" s="8"/>
      <c r="CT297" s="102">
        <f t="shared" si="62"/>
        <v>38700</v>
      </c>
      <c r="CU297" s="8"/>
      <c r="CV297" s="8"/>
      <c r="CW297" s="8"/>
      <c r="CX297" s="8"/>
      <c r="CY297" s="8"/>
      <c r="CZ297" s="8"/>
      <c r="DA297" s="8"/>
      <c r="DB297" s="8"/>
      <c r="DC297" s="83"/>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150">
        <f t="shared" si="52"/>
        <v>38700</v>
      </c>
      <c r="EF297" s="151">
        <f t="shared" si="53"/>
        <v>38700</v>
      </c>
      <c r="EG297" s="151">
        <f t="shared" si="54"/>
        <v>38700</v>
      </c>
      <c r="EH297" s="151">
        <f t="shared" si="55"/>
        <v>38700</v>
      </c>
      <c r="EI297" s="152">
        <v>0</v>
      </c>
      <c r="EJ297" s="153">
        <f t="shared" si="56"/>
        <v>0</v>
      </c>
      <c r="EK297" s="154">
        <f t="shared" si="57"/>
        <v>38700</v>
      </c>
      <c r="EL297" s="154">
        <f t="shared" si="58"/>
        <v>38700</v>
      </c>
      <c r="EM297" s="154">
        <f t="shared" si="59"/>
        <v>38700</v>
      </c>
      <c r="EN297" s="154" t="str">
        <f t="shared" si="60"/>
        <v>MENOR VALOR</v>
      </c>
    </row>
    <row r="298" spans="1:144" s="5" customFormat="1" ht="178.5">
      <c r="A298" s="18">
        <v>4</v>
      </c>
      <c r="B298" s="17">
        <v>1186220256</v>
      </c>
      <c r="C298" s="13" t="s">
        <v>476</v>
      </c>
      <c r="D298" s="14" t="s">
        <v>484</v>
      </c>
      <c r="E298" s="22" t="s">
        <v>485</v>
      </c>
      <c r="F298" s="13" t="s">
        <v>46</v>
      </c>
      <c r="G298" s="6">
        <v>1</v>
      </c>
      <c r="H298" s="74">
        <v>0</v>
      </c>
      <c r="I298" s="7"/>
      <c r="J298" s="8"/>
      <c r="K298" s="8"/>
      <c r="L298" s="8"/>
      <c r="M298" s="8"/>
      <c r="N298" s="8"/>
      <c r="O298" s="8"/>
      <c r="P298" s="8"/>
      <c r="Q298" s="8"/>
      <c r="R298" s="8"/>
      <c r="S298" s="8"/>
      <c r="T298" s="83"/>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78"/>
      <c r="AZ298" s="78"/>
      <c r="BA298" s="78"/>
      <c r="BB298" s="78"/>
      <c r="BC298" s="78"/>
      <c r="BD298" s="78"/>
      <c r="BE298" s="78"/>
      <c r="BF298" s="78"/>
      <c r="BG298" s="78"/>
      <c r="BH298" s="78"/>
      <c r="BI298" s="78"/>
      <c r="BJ298" s="78"/>
      <c r="BK298" s="78"/>
      <c r="BL298" s="78"/>
      <c r="BM298" s="7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102">
        <v>6480000</v>
      </c>
      <c r="CS298" s="8"/>
      <c r="CT298" s="102">
        <f t="shared" si="62"/>
        <v>6480000</v>
      </c>
      <c r="CU298" s="8"/>
      <c r="CV298" s="8"/>
      <c r="CW298" s="8"/>
      <c r="CX298" s="8"/>
      <c r="CY298" s="8"/>
      <c r="CZ298" s="8"/>
      <c r="DA298" s="8"/>
      <c r="DB298" s="8"/>
      <c r="DC298" s="83"/>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150">
        <f t="shared" si="52"/>
        <v>6480000</v>
      </c>
      <c r="EF298" s="151">
        <f t="shared" si="53"/>
        <v>6480000</v>
      </c>
      <c r="EG298" s="151">
        <f t="shared" si="54"/>
        <v>6480000</v>
      </c>
      <c r="EH298" s="151">
        <f t="shared" si="55"/>
        <v>6480000</v>
      </c>
      <c r="EI298" s="152">
        <v>0</v>
      </c>
      <c r="EJ298" s="153">
        <f t="shared" si="56"/>
        <v>0</v>
      </c>
      <c r="EK298" s="154">
        <f t="shared" si="57"/>
        <v>6480000</v>
      </c>
      <c r="EL298" s="154">
        <f t="shared" si="58"/>
        <v>6480000</v>
      </c>
      <c r="EM298" s="154">
        <f t="shared" si="59"/>
        <v>6480000</v>
      </c>
      <c r="EN298" s="154" t="str">
        <f t="shared" si="60"/>
        <v>MENOR VALOR</v>
      </c>
    </row>
    <row r="299" spans="1:144" s="5" customFormat="1" ht="38.25">
      <c r="A299" s="18">
        <v>5</v>
      </c>
      <c r="B299" s="13">
        <v>1196490988</v>
      </c>
      <c r="C299" s="13" t="s">
        <v>476</v>
      </c>
      <c r="D299" s="14" t="s">
        <v>486</v>
      </c>
      <c r="E299" s="24" t="s">
        <v>487</v>
      </c>
      <c r="F299" s="13" t="s">
        <v>46</v>
      </c>
      <c r="G299" s="6">
        <v>1</v>
      </c>
      <c r="H299" s="74">
        <v>0</v>
      </c>
      <c r="I299" s="7"/>
      <c r="J299" s="8"/>
      <c r="K299" s="8"/>
      <c r="L299" s="8"/>
      <c r="M299" s="8"/>
      <c r="N299" s="8"/>
      <c r="O299" s="8"/>
      <c r="P299" s="8"/>
      <c r="Q299" s="8"/>
      <c r="R299" s="8"/>
      <c r="S299" s="8"/>
      <c r="T299" s="83"/>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78"/>
      <c r="AZ299" s="78"/>
      <c r="BA299" s="78"/>
      <c r="BB299" s="78"/>
      <c r="BC299" s="78"/>
      <c r="BD299" s="78"/>
      <c r="BE299" s="78"/>
      <c r="BF299" s="78"/>
      <c r="BG299" s="78"/>
      <c r="BH299" s="78"/>
      <c r="BI299" s="78"/>
      <c r="BJ299" s="78"/>
      <c r="BK299" s="78"/>
      <c r="BL299" s="78"/>
      <c r="BM299" s="7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102">
        <v>414800</v>
      </c>
      <c r="CS299" s="8"/>
      <c r="CT299" s="102">
        <f t="shared" si="62"/>
        <v>414800</v>
      </c>
      <c r="CU299" s="8"/>
      <c r="CV299" s="8"/>
      <c r="CW299" s="8"/>
      <c r="CX299" s="8"/>
      <c r="CY299" s="8"/>
      <c r="CZ299" s="8"/>
      <c r="DA299" s="8"/>
      <c r="DB299" s="8"/>
      <c r="DC299" s="83"/>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150">
        <f t="shared" si="52"/>
        <v>414800</v>
      </c>
      <c r="EF299" s="151">
        <f t="shared" si="53"/>
        <v>414800</v>
      </c>
      <c r="EG299" s="151">
        <f t="shared" si="54"/>
        <v>414800</v>
      </c>
      <c r="EH299" s="151">
        <f t="shared" si="55"/>
        <v>414800</v>
      </c>
      <c r="EI299" s="152">
        <v>0</v>
      </c>
      <c r="EJ299" s="153">
        <f t="shared" si="56"/>
        <v>0</v>
      </c>
      <c r="EK299" s="154">
        <f t="shared" si="57"/>
        <v>414800</v>
      </c>
      <c r="EL299" s="154">
        <f t="shared" si="58"/>
        <v>414800</v>
      </c>
      <c r="EM299" s="154">
        <f t="shared" si="59"/>
        <v>414800</v>
      </c>
      <c r="EN299" s="154" t="str">
        <f t="shared" si="60"/>
        <v>MENOR VALOR</v>
      </c>
    </row>
    <row r="300" spans="1:144" s="5" customFormat="1" ht="25.5">
      <c r="A300" s="18">
        <v>6</v>
      </c>
      <c r="B300" s="13">
        <v>1196490996</v>
      </c>
      <c r="C300" s="13" t="s">
        <v>476</v>
      </c>
      <c r="D300" s="14" t="s">
        <v>488</v>
      </c>
      <c r="E300" s="29" t="s">
        <v>489</v>
      </c>
      <c r="F300" s="13" t="s">
        <v>46</v>
      </c>
      <c r="G300" s="6">
        <v>1</v>
      </c>
      <c r="H300" s="74">
        <v>0</v>
      </c>
      <c r="I300" s="7"/>
      <c r="J300" s="8"/>
      <c r="K300" s="8"/>
      <c r="L300" s="8"/>
      <c r="M300" s="8"/>
      <c r="N300" s="8"/>
      <c r="O300" s="8"/>
      <c r="P300" s="8"/>
      <c r="Q300" s="8"/>
      <c r="R300" s="8"/>
      <c r="S300" s="8"/>
      <c r="T300" s="83"/>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78"/>
      <c r="AZ300" s="78"/>
      <c r="BA300" s="78"/>
      <c r="BB300" s="78"/>
      <c r="BC300" s="78"/>
      <c r="BD300" s="78"/>
      <c r="BE300" s="78"/>
      <c r="BF300" s="78"/>
      <c r="BG300" s="78"/>
      <c r="BH300" s="78"/>
      <c r="BI300" s="78"/>
      <c r="BJ300" s="78"/>
      <c r="BK300" s="78"/>
      <c r="BL300" s="78"/>
      <c r="BM300" s="7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102">
        <v>414800</v>
      </c>
      <c r="CS300" s="8"/>
      <c r="CT300" s="102">
        <f t="shared" si="62"/>
        <v>414800</v>
      </c>
      <c r="CU300" s="8"/>
      <c r="CV300" s="8"/>
      <c r="CW300" s="8"/>
      <c r="CX300" s="8"/>
      <c r="CY300" s="8"/>
      <c r="CZ300" s="8"/>
      <c r="DA300" s="8"/>
      <c r="DB300" s="8"/>
      <c r="DC300" s="83"/>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150">
        <f t="shared" si="52"/>
        <v>414800</v>
      </c>
      <c r="EF300" s="151">
        <f t="shared" si="53"/>
        <v>414800</v>
      </c>
      <c r="EG300" s="151">
        <f t="shared" si="54"/>
        <v>414800</v>
      </c>
      <c r="EH300" s="151">
        <f t="shared" si="55"/>
        <v>414800</v>
      </c>
      <c r="EI300" s="152">
        <v>0</v>
      </c>
      <c r="EJ300" s="153">
        <f t="shared" si="56"/>
        <v>0</v>
      </c>
      <c r="EK300" s="154">
        <f t="shared" si="57"/>
        <v>414800</v>
      </c>
      <c r="EL300" s="154">
        <f t="shared" si="58"/>
        <v>414800</v>
      </c>
      <c r="EM300" s="154">
        <f t="shared" si="59"/>
        <v>414800</v>
      </c>
      <c r="EN300" s="154" t="str">
        <f t="shared" si="60"/>
        <v>MENOR VALOR</v>
      </c>
    </row>
    <row r="301" spans="1:144" s="5" customFormat="1" ht="12.75">
      <c r="A301" s="28"/>
      <c r="B301" s="18"/>
      <c r="C301" s="18"/>
      <c r="D301" s="18"/>
      <c r="E301" s="18"/>
      <c r="F301" s="18"/>
      <c r="G301" s="6"/>
      <c r="H301" s="7"/>
      <c r="I301" s="7"/>
      <c r="J301" s="8"/>
      <c r="K301" s="8"/>
      <c r="L301" s="8"/>
      <c r="M301" s="8"/>
      <c r="N301" s="8"/>
      <c r="O301" s="8"/>
      <c r="P301" s="8"/>
      <c r="Q301" s="8"/>
      <c r="R301" s="8"/>
      <c r="S301" s="8"/>
      <c r="T301" s="83"/>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78"/>
      <c r="AZ301" s="78"/>
      <c r="BA301" s="78"/>
      <c r="BB301" s="78"/>
      <c r="BC301" s="78"/>
      <c r="BD301" s="78"/>
      <c r="BE301" s="78"/>
      <c r="BF301" s="78"/>
      <c r="BG301" s="78"/>
      <c r="BH301" s="78"/>
      <c r="BI301" s="78"/>
      <c r="BJ301" s="78"/>
      <c r="BK301" s="78"/>
      <c r="BL301" s="78"/>
      <c r="BM301" s="7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9"/>
      <c r="CS301" s="8"/>
      <c r="CT301" s="8"/>
      <c r="CU301" s="8"/>
      <c r="CV301" s="8"/>
      <c r="CW301" s="8"/>
      <c r="CX301" s="8"/>
      <c r="CY301" s="8"/>
      <c r="CZ301" s="8"/>
      <c r="DA301" s="8"/>
      <c r="DB301" s="8"/>
      <c r="DC301" s="83"/>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150"/>
      <c r="EF301" s="151"/>
      <c r="EG301" s="151"/>
      <c r="EH301" s="151"/>
      <c r="EI301" s="152"/>
      <c r="EJ301" s="153"/>
      <c r="EK301" s="154"/>
      <c r="EL301" s="154"/>
      <c r="EM301" s="154"/>
      <c r="EN301" s="154"/>
    </row>
    <row r="302" spans="1:144" s="5" customFormat="1" ht="12.75">
      <c r="A302" s="28"/>
      <c r="B302" s="18"/>
      <c r="C302" s="18"/>
      <c r="D302" s="18"/>
      <c r="E302" s="18"/>
      <c r="F302" s="18"/>
      <c r="G302" s="6"/>
      <c r="H302" s="7"/>
      <c r="I302" s="7"/>
      <c r="J302" s="8"/>
      <c r="K302" s="8"/>
      <c r="L302" s="8"/>
      <c r="M302" s="8"/>
      <c r="N302" s="8"/>
      <c r="O302" s="8"/>
      <c r="P302" s="8"/>
      <c r="Q302" s="8"/>
      <c r="R302" s="8"/>
      <c r="S302" s="8"/>
      <c r="T302" s="83"/>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78"/>
      <c r="AZ302" s="78"/>
      <c r="BA302" s="78"/>
      <c r="BB302" s="78"/>
      <c r="BC302" s="78"/>
      <c r="BD302" s="78"/>
      <c r="BE302" s="78"/>
      <c r="BF302" s="78"/>
      <c r="BG302" s="78"/>
      <c r="BH302" s="78"/>
      <c r="BI302" s="78"/>
      <c r="BJ302" s="78"/>
      <c r="BK302" s="78"/>
      <c r="BL302" s="78"/>
      <c r="BM302" s="7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3"/>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150"/>
      <c r="EF302" s="151"/>
      <c r="EG302" s="151"/>
      <c r="EH302" s="151"/>
      <c r="EI302" s="152"/>
      <c r="EJ302" s="153"/>
      <c r="EK302" s="154"/>
      <c r="EL302" s="154"/>
      <c r="EM302" s="154"/>
      <c r="EN302" s="154"/>
    </row>
    <row r="303" spans="1:144" s="5" customFormat="1" ht="15" customHeight="1">
      <c r="A303" s="9" t="s">
        <v>459</v>
      </c>
      <c r="B303" s="161" t="s">
        <v>491</v>
      </c>
      <c r="C303" s="162"/>
      <c r="D303" s="162"/>
      <c r="E303" s="163"/>
      <c r="F303" s="10" t="s">
        <v>492</v>
      </c>
      <c r="G303" s="6"/>
      <c r="H303" s="7"/>
      <c r="I303" s="7"/>
      <c r="J303" s="8"/>
      <c r="K303" s="8"/>
      <c r="L303" s="8"/>
      <c r="M303" s="8"/>
      <c r="N303" s="8"/>
      <c r="O303" s="8"/>
      <c r="P303" s="8"/>
      <c r="Q303" s="8"/>
      <c r="R303" s="8"/>
      <c r="S303" s="8"/>
      <c r="T303" s="83"/>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78"/>
      <c r="AZ303" s="78"/>
      <c r="BA303" s="78"/>
      <c r="BB303" s="78"/>
      <c r="BC303" s="78"/>
      <c r="BD303" s="78"/>
      <c r="BE303" s="78"/>
      <c r="BF303" s="78"/>
      <c r="BG303" s="78"/>
      <c r="BH303" s="78"/>
      <c r="BI303" s="78"/>
      <c r="BJ303" s="78"/>
      <c r="BK303" s="78"/>
      <c r="BL303" s="78"/>
      <c r="BM303" s="7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3"/>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150"/>
      <c r="EF303" s="151"/>
      <c r="EG303" s="151"/>
      <c r="EH303" s="151"/>
      <c r="EI303" s="152"/>
      <c r="EJ303" s="153"/>
      <c r="EK303" s="154"/>
      <c r="EL303" s="154"/>
      <c r="EM303" s="154"/>
      <c r="EN303" s="154"/>
    </row>
    <row r="304" spans="1:144" s="5" customFormat="1" ht="12.75">
      <c r="A304" s="11" t="s">
        <v>16</v>
      </c>
      <c r="B304" s="11" t="s">
        <v>7</v>
      </c>
      <c r="C304" s="11" t="s">
        <v>8</v>
      </c>
      <c r="D304" s="11" t="s">
        <v>9</v>
      </c>
      <c r="E304" s="11" t="s">
        <v>35</v>
      </c>
      <c r="F304" s="11" t="s">
        <v>11</v>
      </c>
      <c r="G304" s="6"/>
      <c r="H304" s="7"/>
      <c r="I304" s="7"/>
      <c r="J304" s="8"/>
      <c r="K304" s="8"/>
      <c r="L304" s="8"/>
      <c r="M304" s="8"/>
      <c r="N304" s="8"/>
      <c r="O304" s="8"/>
      <c r="P304" s="8"/>
      <c r="Q304" s="8"/>
      <c r="R304" s="8"/>
      <c r="S304" s="8"/>
      <c r="T304" s="83"/>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78"/>
      <c r="AZ304" s="78"/>
      <c r="BA304" s="78"/>
      <c r="BB304" s="78"/>
      <c r="BC304" s="78"/>
      <c r="BD304" s="78"/>
      <c r="BE304" s="78"/>
      <c r="BF304" s="78"/>
      <c r="BG304" s="78"/>
      <c r="BH304" s="78"/>
      <c r="BI304" s="78"/>
      <c r="BJ304" s="78"/>
      <c r="BK304" s="78"/>
      <c r="BL304" s="78"/>
      <c r="BM304" s="7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3"/>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150"/>
      <c r="EF304" s="151"/>
      <c r="EG304" s="151"/>
      <c r="EH304" s="151"/>
      <c r="EI304" s="152"/>
      <c r="EJ304" s="153"/>
      <c r="EK304" s="154"/>
      <c r="EL304" s="154"/>
      <c r="EM304" s="154"/>
      <c r="EN304" s="154"/>
    </row>
    <row r="305" spans="1:144" s="5" customFormat="1" ht="25.5">
      <c r="A305" s="21">
        <v>1</v>
      </c>
      <c r="B305" s="21">
        <v>1196490949</v>
      </c>
      <c r="C305" s="22" t="s">
        <v>493</v>
      </c>
      <c r="D305" s="23" t="s">
        <v>494</v>
      </c>
      <c r="E305" s="22" t="s">
        <v>495</v>
      </c>
      <c r="F305" s="21" t="s">
        <v>12</v>
      </c>
      <c r="G305" s="6">
        <v>1</v>
      </c>
      <c r="H305" s="74">
        <v>0.19</v>
      </c>
      <c r="I305" s="7"/>
      <c r="J305" s="8"/>
      <c r="K305" s="8"/>
      <c r="L305" s="8"/>
      <c r="M305" s="8"/>
      <c r="N305" s="8"/>
      <c r="O305" s="8"/>
      <c r="P305" s="8"/>
      <c r="Q305" s="8"/>
      <c r="R305" s="8"/>
      <c r="S305" s="8"/>
      <c r="T305" s="83"/>
      <c r="U305" s="8"/>
      <c r="V305" s="8"/>
      <c r="W305" s="8"/>
      <c r="X305" s="8"/>
      <c r="Y305" s="8"/>
      <c r="Z305" s="8"/>
      <c r="AA305" s="78">
        <v>602100</v>
      </c>
      <c r="AB305" s="78">
        <v>114399</v>
      </c>
      <c r="AC305" s="78">
        <v>716499</v>
      </c>
      <c r="AD305" s="8"/>
      <c r="AE305" s="8"/>
      <c r="AF305" s="8"/>
      <c r="AG305" s="8"/>
      <c r="AH305" s="8"/>
      <c r="AI305" s="8"/>
      <c r="AJ305" s="8"/>
      <c r="AK305" s="8"/>
      <c r="AL305" s="8"/>
      <c r="AM305" s="8"/>
      <c r="AN305" s="8"/>
      <c r="AO305" s="8"/>
      <c r="AP305" s="8"/>
      <c r="AQ305" s="8"/>
      <c r="AR305" s="8"/>
      <c r="AS305" s="8"/>
      <c r="AT305" s="8"/>
      <c r="AU305" s="8"/>
      <c r="AV305" s="8"/>
      <c r="AW305" s="8"/>
      <c r="AX305" s="8"/>
      <c r="AY305" s="78"/>
      <c r="AZ305" s="78"/>
      <c r="BA305" s="78"/>
      <c r="BB305" s="78"/>
      <c r="BC305" s="78"/>
      <c r="BD305" s="78"/>
      <c r="BE305" s="78"/>
      <c r="BF305" s="78"/>
      <c r="BG305" s="78"/>
      <c r="BH305" s="78"/>
      <c r="BI305" s="78"/>
      <c r="BJ305" s="78"/>
      <c r="BK305" s="78"/>
      <c r="BL305" s="78"/>
      <c r="BM305" s="7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3"/>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150">
        <f t="shared" si="52"/>
        <v>716499</v>
      </c>
      <c r="EF305" s="151">
        <f t="shared" si="53"/>
        <v>716499</v>
      </c>
      <c r="EG305" s="151">
        <f t="shared" si="54"/>
        <v>716499</v>
      </c>
      <c r="EH305" s="151">
        <f t="shared" si="55"/>
        <v>716499</v>
      </c>
      <c r="EI305" s="152">
        <v>0</v>
      </c>
      <c r="EJ305" s="153">
        <f t="shared" si="56"/>
        <v>0</v>
      </c>
      <c r="EK305" s="154">
        <f t="shared" si="57"/>
        <v>716499</v>
      </c>
      <c r="EL305" s="154">
        <f t="shared" si="58"/>
        <v>716499</v>
      </c>
      <c r="EM305" s="154">
        <f t="shared" si="59"/>
        <v>716499</v>
      </c>
      <c r="EN305" s="154" t="str">
        <f t="shared" si="60"/>
        <v>MENOR VALOR</v>
      </c>
    </row>
    <row r="306" spans="1:144" s="5" customFormat="1" ht="25.5">
      <c r="A306" s="21">
        <v>2</v>
      </c>
      <c r="B306" s="21">
        <v>1196490973</v>
      </c>
      <c r="C306" s="22">
        <v>42291613</v>
      </c>
      <c r="D306" s="23" t="s">
        <v>496</v>
      </c>
      <c r="E306" s="22" t="s">
        <v>497</v>
      </c>
      <c r="F306" s="21" t="s">
        <v>12</v>
      </c>
      <c r="G306" s="6">
        <v>1</v>
      </c>
      <c r="H306" s="74">
        <v>0.19</v>
      </c>
      <c r="I306" s="7"/>
      <c r="J306" s="8"/>
      <c r="K306" s="8"/>
      <c r="L306" s="8"/>
      <c r="M306" s="8"/>
      <c r="N306" s="8"/>
      <c r="O306" s="8"/>
      <c r="P306" s="8"/>
      <c r="Q306" s="8"/>
      <c r="R306" s="8"/>
      <c r="S306" s="8"/>
      <c r="T306" s="83"/>
      <c r="U306" s="8"/>
      <c r="V306" s="8"/>
      <c r="W306" s="8"/>
      <c r="X306" s="8"/>
      <c r="Y306" s="8"/>
      <c r="Z306" s="8"/>
      <c r="AA306" s="78">
        <v>58400</v>
      </c>
      <c r="AB306" s="78">
        <v>11096</v>
      </c>
      <c r="AC306" s="78">
        <v>69496</v>
      </c>
      <c r="AD306" s="8"/>
      <c r="AE306" s="8"/>
      <c r="AF306" s="8"/>
      <c r="AG306" s="8"/>
      <c r="AH306" s="8"/>
      <c r="AI306" s="8"/>
      <c r="AJ306" s="8"/>
      <c r="AK306" s="8"/>
      <c r="AL306" s="8"/>
      <c r="AM306" s="8"/>
      <c r="AN306" s="8"/>
      <c r="AO306" s="8"/>
      <c r="AP306" s="8"/>
      <c r="AQ306" s="8"/>
      <c r="AR306" s="8"/>
      <c r="AS306" s="8"/>
      <c r="AT306" s="8"/>
      <c r="AU306" s="8"/>
      <c r="AV306" s="8"/>
      <c r="AW306" s="8"/>
      <c r="AX306" s="8"/>
      <c r="AY306" s="78"/>
      <c r="AZ306" s="78"/>
      <c r="BA306" s="78"/>
      <c r="BB306" s="78"/>
      <c r="BC306" s="78"/>
      <c r="BD306" s="78"/>
      <c r="BE306" s="78"/>
      <c r="BF306" s="78"/>
      <c r="BG306" s="78"/>
      <c r="BH306" s="78"/>
      <c r="BI306" s="78"/>
      <c r="BJ306" s="78"/>
      <c r="BK306" s="78"/>
      <c r="BL306" s="78"/>
      <c r="BM306" s="7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3"/>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150">
        <f t="shared" si="52"/>
        <v>69496</v>
      </c>
      <c r="EF306" s="151">
        <f t="shared" si="53"/>
        <v>69496</v>
      </c>
      <c r="EG306" s="151">
        <f t="shared" si="54"/>
        <v>69496</v>
      </c>
      <c r="EH306" s="151">
        <f t="shared" si="55"/>
        <v>69496</v>
      </c>
      <c r="EI306" s="152">
        <v>0</v>
      </c>
      <c r="EJ306" s="153">
        <f t="shared" si="56"/>
        <v>0</v>
      </c>
      <c r="EK306" s="154">
        <f t="shared" si="57"/>
        <v>69496</v>
      </c>
      <c r="EL306" s="154">
        <f t="shared" si="58"/>
        <v>69496</v>
      </c>
      <c r="EM306" s="154">
        <f t="shared" si="59"/>
        <v>69496</v>
      </c>
      <c r="EN306" s="154" t="str">
        <f t="shared" si="60"/>
        <v>MENOR VALOR</v>
      </c>
    </row>
    <row r="307" spans="1:144" s="5" customFormat="1" ht="12.75">
      <c r="A307" s="21"/>
      <c r="B307" s="21"/>
      <c r="C307" s="21"/>
      <c r="D307" s="21"/>
      <c r="E307" s="21"/>
      <c r="F307" s="21"/>
      <c r="G307" s="6"/>
      <c r="H307" s="7"/>
      <c r="I307" s="7"/>
      <c r="J307" s="8"/>
      <c r="K307" s="8"/>
      <c r="L307" s="8"/>
      <c r="M307" s="8"/>
      <c r="N307" s="8"/>
      <c r="O307" s="8"/>
      <c r="P307" s="8"/>
      <c r="Q307" s="8"/>
      <c r="R307" s="8"/>
      <c r="S307" s="8"/>
      <c r="T307" s="83"/>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78"/>
      <c r="AZ307" s="78"/>
      <c r="BA307" s="78"/>
      <c r="BB307" s="78"/>
      <c r="BC307" s="78"/>
      <c r="BD307" s="78"/>
      <c r="BE307" s="78"/>
      <c r="BF307" s="78"/>
      <c r="BG307" s="78"/>
      <c r="BH307" s="78"/>
      <c r="BI307" s="78"/>
      <c r="BJ307" s="78"/>
      <c r="BK307" s="78"/>
      <c r="BL307" s="78"/>
      <c r="BM307" s="7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3"/>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150"/>
      <c r="EF307" s="151"/>
      <c r="EG307" s="151"/>
      <c r="EH307" s="151"/>
      <c r="EI307" s="152"/>
      <c r="EJ307" s="153"/>
      <c r="EK307" s="154"/>
      <c r="EL307" s="154"/>
      <c r="EM307" s="154"/>
      <c r="EN307" s="154"/>
    </row>
    <row r="308" spans="1:144" s="5" customFormat="1" ht="15">
      <c r="A308" s="9" t="s">
        <v>473</v>
      </c>
      <c r="B308" s="164" t="s">
        <v>499</v>
      </c>
      <c r="C308" s="162"/>
      <c r="D308" s="162"/>
      <c r="E308" s="163"/>
      <c r="F308" s="10" t="s">
        <v>500</v>
      </c>
      <c r="G308" s="6"/>
      <c r="H308" s="7"/>
      <c r="I308" s="7"/>
      <c r="J308" s="8"/>
      <c r="K308" s="8"/>
      <c r="L308" s="8"/>
      <c r="M308" s="8"/>
      <c r="N308" s="8"/>
      <c r="O308" s="8"/>
      <c r="P308" s="8"/>
      <c r="Q308" s="8"/>
      <c r="R308" s="8"/>
      <c r="S308" s="8"/>
      <c r="T308" s="83"/>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78"/>
      <c r="AZ308" s="78"/>
      <c r="BA308" s="78"/>
      <c r="BB308" s="78"/>
      <c r="BC308" s="78"/>
      <c r="BD308" s="78"/>
      <c r="BE308" s="78"/>
      <c r="BF308" s="78"/>
      <c r="BG308" s="78"/>
      <c r="BH308" s="78"/>
      <c r="BI308" s="78"/>
      <c r="BJ308" s="78"/>
      <c r="BK308" s="78"/>
      <c r="BL308" s="78"/>
      <c r="BM308" s="7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3"/>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150"/>
      <c r="EF308" s="151"/>
      <c r="EG308" s="151"/>
      <c r="EH308" s="151"/>
      <c r="EI308" s="152"/>
      <c r="EJ308" s="153"/>
      <c r="EK308" s="154"/>
      <c r="EL308" s="154"/>
      <c r="EM308" s="154"/>
      <c r="EN308" s="154"/>
    </row>
    <row r="309" spans="1:144" s="5" customFormat="1" ht="12.75">
      <c r="A309" s="11" t="s">
        <v>16</v>
      </c>
      <c r="B309" s="11" t="s">
        <v>7</v>
      </c>
      <c r="C309" s="11" t="s">
        <v>8</v>
      </c>
      <c r="D309" s="11" t="s">
        <v>9</v>
      </c>
      <c r="E309" s="11" t="s">
        <v>17</v>
      </c>
      <c r="F309" s="11" t="s">
        <v>11</v>
      </c>
      <c r="G309" s="6"/>
      <c r="H309" s="7"/>
      <c r="I309" s="7"/>
      <c r="J309" s="8"/>
      <c r="K309" s="8"/>
      <c r="L309" s="8"/>
      <c r="M309" s="8"/>
      <c r="N309" s="8"/>
      <c r="O309" s="8"/>
      <c r="P309" s="8"/>
      <c r="Q309" s="8"/>
      <c r="R309" s="8"/>
      <c r="S309" s="8"/>
      <c r="T309" s="83"/>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78"/>
      <c r="AZ309" s="78"/>
      <c r="BA309" s="78"/>
      <c r="BB309" s="78"/>
      <c r="BC309" s="78"/>
      <c r="BD309" s="78"/>
      <c r="BE309" s="78"/>
      <c r="BF309" s="78"/>
      <c r="BG309" s="78"/>
      <c r="BH309" s="78"/>
      <c r="BI309" s="78"/>
      <c r="BJ309" s="78"/>
      <c r="BK309" s="78"/>
      <c r="BL309" s="78"/>
      <c r="BM309" s="7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3"/>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150"/>
      <c r="EF309" s="151"/>
      <c r="EG309" s="151"/>
      <c r="EH309" s="151"/>
      <c r="EI309" s="152"/>
      <c r="EJ309" s="153"/>
      <c r="EK309" s="154"/>
      <c r="EL309" s="154"/>
      <c r="EM309" s="154"/>
      <c r="EN309" s="154"/>
    </row>
    <row r="310" spans="1:144" s="5" customFormat="1" ht="102">
      <c r="A310" s="18">
        <v>1</v>
      </c>
      <c r="B310" s="17">
        <v>1196491104</v>
      </c>
      <c r="C310" s="17">
        <v>42295509</v>
      </c>
      <c r="D310" s="14" t="s">
        <v>501</v>
      </c>
      <c r="E310" s="14" t="s">
        <v>502</v>
      </c>
      <c r="F310" s="13" t="s">
        <v>12</v>
      </c>
      <c r="G310" s="6">
        <v>1</v>
      </c>
      <c r="H310" s="74">
        <v>0</v>
      </c>
      <c r="I310" s="7"/>
      <c r="J310" s="8"/>
      <c r="K310" s="8"/>
      <c r="L310" s="8"/>
      <c r="M310" s="8"/>
      <c r="N310" s="8"/>
      <c r="O310" s="8"/>
      <c r="P310" s="8"/>
      <c r="Q310" s="8"/>
      <c r="R310" s="8"/>
      <c r="S310" s="8"/>
      <c r="T310" s="83"/>
      <c r="U310" s="8"/>
      <c r="V310" s="8"/>
      <c r="W310" s="8"/>
      <c r="X310" s="8"/>
      <c r="Y310" s="8"/>
      <c r="Z310" s="8"/>
      <c r="AA310" s="8"/>
      <c r="AB310" s="8"/>
      <c r="AC310" s="8"/>
      <c r="AD310" s="8"/>
      <c r="AE310" s="8"/>
      <c r="AF310" s="8"/>
      <c r="AG310" s="8"/>
      <c r="AH310" s="8"/>
      <c r="AI310" s="8"/>
      <c r="AJ310" s="8"/>
      <c r="AK310" s="8"/>
      <c r="AL310" s="8"/>
      <c r="AM310" s="78">
        <v>1605000</v>
      </c>
      <c r="AN310" s="89"/>
      <c r="AO310" s="103">
        <f>AM310</f>
        <v>1605000</v>
      </c>
      <c r="AP310" s="8"/>
      <c r="AQ310" s="8"/>
      <c r="AR310" s="8"/>
      <c r="AS310" s="8"/>
      <c r="AT310" s="8"/>
      <c r="AU310" s="8"/>
      <c r="AV310" s="8"/>
      <c r="AW310" s="8"/>
      <c r="AX310" s="8"/>
      <c r="AY310" s="78"/>
      <c r="AZ310" s="78"/>
      <c r="BA310" s="78"/>
      <c r="BB310" s="78"/>
      <c r="BC310" s="78"/>
      <c r="BD310" s="78"/>
      <c r="BE310" s="78"/>
      <c r="BF310" s="78"/>
      <c r="BG310" s="78"/>
      <c r="BH310" s="78"/>
      <c r="BI310" s="78"/>
      <c r="BJ310" s="78"/>
      <c r="BK310" s="78"/>
      <c r="BL310" s="78"/>
      <c r="BM310" s="7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150">
        <f t="shared" si="52"/>
        <v>1605000</v>
      </c>
      <c r="EF310" s="151">
        <f t="shared" si="53"/>
        <v>1605000</v>
      </c>
      <c r="EG310" s="151">
        <f t="shared" si="54"/>
        <v>1605000</v>
      </c>
      <c r="EH310" s="151">
        <f t="shared" si="55"/>
        <v>1605000</v>
      </c>
      <c r="EI310" s="152">
        <v>0</v>
      </c>
      <c r="EJ310" s="153">
        <f t="shared" si="56"/>
        <v>0</v>
      </c>
      <c r="EK310" s="154">
        <f t="shared" si="57"/>
        <v>1605000</v>
      </c>
      <c r="EL310" s="154">
        <f t="shared" si="58"/>
        <v>1605000</v>
      </c>
      <c r="EM310" s="154">
        <f t="shared" si="59"/>
        <v>1605000</v>
      </c>
      <c r="EN310" s="154" t="str">
        <f t="shared" si="60"/>
        <v>MENOR VALOR</v>
      </c>
    </row>
    <row r="311" spans="1:144" s="5" customFormat="1" ht="15" customHeight="1">
      <c r="A311" s="18">
        <v>2</v>
      </c>
      <c r="B311" s="17">
        <v>1197491140</v>
      </c>
      <c r="C311" s="17">
        <v>42295509</v>
      </c>
      <c r="D311" s="14" t="s">
        <v>503</v>
      </c>
      <c r="E311" s="14" t="s">
        <v>503</v>
      </c>
      <c r="F311" s="13" t="s">
        <v>12</v>
      </c>
      <c r="G311" s="6">
        <v>1</v>
      </c>
      <c r="H311" s="74">
        <v>0</v>
      </c>
      <c r="I311" s="7"/>
      <c r="J311" s="8"/>
      <c r="K311" s="8"/>
      <c r="L311" s="8"/>
      <c r="M311" s="8"/>
      <c r="N311" s="8"/>
      <c r="O311" s="8"/>
      <c r="P311" s="8"/>
      <c r="Q311" s="8"/>
      <c r="R311" s="8"/>
      <c r="S311" s="8"/>
      <c r="T311" s="83"/>
      <c r="U311" s="8"/>
      <c r="V311" s="8"/>
      <c r="W311" s="8"/>
      <c r="X311" s="8"/>
      <c r="Y311" s="8"/>
      <c r="Z311" s="8"/>
      <c r="AA311" s="8"/>
      <c r="AB311" s="8"/>
      <c r="AC311" s="8"/>
      <c r="AD311" s="8"/>
      <c r="AE311" s="8"/>
      <c r="AF311" s="8"/>
      <c r="AG311" s="8"/>
      <c r="AH311" s="8"/>
      <c r="AI311" s="8"/>
      <c r="AJ311" s="8"/>
      <c r="AK311" s="8"/>
      <c r="AL311" s="8"/>
      <c r="AM311" s="78">
        <v>3140000</v>
      </c>
      <c r="AN311" s="89"/>
      <c r="AO311" s="103">
        <f t="shared" ref="AO311:AO313" si="63">AM311</f>
        <v>3140000</v>
      </c>
      <c r="AP311" s="8"/>
      <c r="AQ311" s="8"/>
      <c r="AR311" s="8"/>
      <c r="AS311" s="8"/>
      <c r="AT311" s="8"/>
      <c r="AU311" s="8"/>
      <c r="AV311" s="8"/>
      <c r="AW311" s="8"/>
      <c r="AX311" s="8"/>
      <c r="AY311" s="78"/>
      <c r="AZ311" s="78"/>
      <c r="BA311" s="78"/>
      <c r="BB311" s="78"/>
      <c r="BC311" s="78"/>
      <c r="BD311" s="78"/>
      <c r="BE311" s="78"/>
      <c r="BF311" s="78"/>
      <c r="BG311" s="78"/>
      <c r="BH311" s="78"/>
      <c r="BI311" s="78"/>
      <c r="BJ311" s="78"/>
      <c r="BK311" s="78"/>
      <c r="BL311" s="78"/>
      <c r="BM311" s="7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150">
        <f t="shared" si="52"/>
        <v>3140000</v>
      </c>
      <c r="EF311" s="151">
        <f t="shared" si="53"/>
        <v>3140000</v>
      </c>
      <c r="EG311" s="151">
        <f t="shared" si="54"/>
        <v>3140000</v>
      </c>
      <c r="EH311" s="151">
        <f t="shared" si="55"/>
        <v>3140000</v>
      </c>
      <c r="EI311" s="152">
        <v>0</v>
      </c>
      <c r="EJ311" s="153">
        <f t="shared" si="56"/>
        <v>0</v>
      </c>
      <c r="EK311" s="154">
        <f t="shared" si="57"/>
        <v>3140000</v>
      </c>
      <c r="EL311" s="154">
        <f t="shared" si="58"/>
        <v>3140000</v>
      </c>
      <c r="EM311" s="154">
        <f t="shared" si="59"/>
        <v>3140000</v>
      </c>
      <c r="EN311" s="154" t="str">
        <f t="shared" si="60"/>
        <v>MENOR VALOR</v>
      </c>
    </row>
    <row r="312" spans="1:144" s="5" customFormat="1" ht="25.5">
      <c r="A312" s="18">
        <v>3</v>
      </c>
      <c r="B312" s="17">
        <v>1196449004</v>
      </c>
      <c r="C312" s="17">
        <v>42295515</v>
      </c>
      <c r="D312" s="14" t="s">
        <v>504</v>
      </c>
      <c r="E312" s="15" t="s">
        <v>505</v>
      </c>
      <c r="F312" s="13" t="s">
        <v>12</v>
      </c>
      <c r="G312" s="6">
        <v>1</v>
      </c>
      <c r="H312" s="74">
        <v>0</v>
      </c>
      <c r="I312" s="7"/>
      <c r="J312" s="8"/>
      <c r="K312" s="8"/>
      <c r="L312" s="8"/>
      <c r="M312" s="8"/>
      <c r="N312" s="8"/>
      <c r="O312" s="8"/>
      <c r="P312" s="8"/>
      <c r="Q312" s="8"/>
      <c r="R312" s="8"/>
      <c r="S312" s="8"/>
      <c r="T312" s="83"/>
      <c r="U312" s="8"/>
      <c r="V312" s="8"/>
      <c r="W312" s="8"/>
      <c r="X312" s="8"/>
      <c r="Y312" s="8"/>
      <c r="Z312" s="8"/>
      <c r="AA312" s="8"/>
      <c r="AB312" s="8"/>
      <c r="AC312" s="8"/>
      <c r="AD312" s="8"/>
      <c r="AE312" s="8"/>
      <c r="AF312" s="8"/>
      <c r="AG312" s="8"/>
      <c r="AH312" s="8"/>
      <c r="AI312" s="8"/>
      <c r="AJ312" s="8"/>
      <c r="AK312" s="8"/>
      <c r="AL312" s="8"/>
      <c r="AM312" s="78">
        <v>6110000</v>
      </c>
      <c r="AN312" s="89"/>
      <c r="AO312" s="103">
        <f t="shared" si="63"/>
        <v>6110000</v>
      </c>
      <c r="AP312" s="8"/>
      <c r="AQ312" s="8"/>
      <c r="AR312" s="8"/>
      <c r="AS312" s="8"/>
      <c r="AT312" s="8"/>
      <c r="AU312" s="8"/>
      <c r="AV312" s="8"/>
      <c r="AW312" s="8"/>
      <c r="AX312" s="8"/>
      <c r="AY312" s="78"/>
      <c r="AZ312" s="78"/>
      <c r="BA312" s="78"/>
      <c r="BB312" s="78"/>
      <c r="BC312" s="78"/>
      <c r="BD312" s="78"/>
      <c r="BE312" s="78"/>
      <c r="BF312" s="78"/>
      <c r="BG312" s="78"/>
      <c r="BH312" s="78"/>
      <c r="BI312" s="78"/>
      <c r="BJ312" s="78"/>
      <c r="BK312" s="78"/>
      <c r="BL312" s="78"/>
      <c r="BM312" s="7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150">
        <f t="shared" si="52"/>
        <v>6110000</v>
      </c>
      <c r="EF312" s="151">
        <f t="shared" si="53"/>
        <v>6110000</v>
      </c>
      <c r="EG312" s="151">
        <f t="shared" si="54"/>
        <v>6110000</v>
      </c>
      <c r="EH312" s="151">
        <f t="shared" si="55"/>
        <v>6110000</v>
      </c>
      <c r="EI312" s="152">
        <v>0</v>
      </c>
      <c r="EJ312" s="153">
        <f t="shared" si="56"/>
        <v>0</v>
      </c>
      <c r="EK312" s="154">
        <f t="shared" si="57"/>
        <v>6110000</v>
      </c>
      <c r="EL312" s="154">
        <f t="shared" si="58"/>
        <v>6110000</v>
      </c>
      <c r="EM312" s="154">
        <f t="shared" si="59"/>
        <v>6110000</v>
      </c>
      <c r="EN312" s="154" t="str">
        <f t="shared" si="60"/>
        <v>MENOR VALOR</v>
      </c>
    </row>
    <row r="313" spans="1:144" s="5" customFormat="1" ht="38.25">
      <c r="A313" s="17">
        <v>4</v>
      </c>
      <c r="B313" s="17">
        <v>1196490568</v>
      </c>
      <c r="C313" s="17">
        <v>42293906</v>
      </c>
      <c r="D313" s="14" t="s">
        <v>506</v>
      </c>
      <c r="E313" s="15" t="s">
        <v>507</v>
      </c>
      <c r="F313" s="13" t="s">
        <v>12</v>
      </c>
      <c r="G313" s="6">
        <v>1</v>
      </c>
      <c r="H313" s="74">
        <v>0</v>
      </c>
      <c r="I313" s="7"/>
      <c r="J313" s="8"/>
      <c r="K313" s="8"/>
      <c r="L313" s="8"/>
      <c r="M313" s="8"/>
      <c r="N313" s="8"/>
      <c r="O313" s="8"/>
      <c r="P313" s="8"/>
      <c r="Q313" s="8"/>
      <c r="R313" s="8"/>
      <c r="S313" s="8"/>
      <c r="T313" s="83"/>
      <c r="U313" s="8"/>
      <c r="V313" s="8"/>
      <c r="W313" s="8"/>
      <c r="X313" s="8"/>
      <c r="Y313" s="8"/>
      <c r="Z313" s="8"/>
      <c r="AA313" s="8"/>
      <c r="AB313" s="8"/>
      <c r="AC313" s="8"/>
      <c r="AD313" s="8"/>
      <c r="AE313" s="8"/>
      <c r="AF313" s="8"/>
      <c r="AG313" s="8"/>
      <c r="AH313" s="8"/>
      <c r="AI313" s="8"/>
      <c r="AJ313" s="8"/>
      <c r="AK313" s="8"/>
      <c r="AL313" s="8"/>
      <c r="AM313" s="78">
        <v>2650000</v>
      </c>
      <c r="AN313" s="89"/>
      <c r="AO313" s="103">
        <f t="shared" si="63"/>
        <v>2650000</v>
      </c>
      <c r="AP313" s="8"/>
      <c r="AQ313" s="8"/>
      <c r="AR313" s="8"/>
      <c r="AS313" s="8"/>
      <c r="AT313" s="8"/>
      <c r="AU313" s="8"/>
      <c r="AV313" s="8"/>
      <c r="AW313" s="8"/>
      <c r="AX313" s="8"/>
      <c r="AY313" s="78"/>
      <c r="AZ313" s="78"/>
      <c r="BA313" s="78"/>
      <c r="BB313" s="78"/>
      <c r="BC313" s="78"/>
      <c r="BD313" s="78"/>
      <c r="BE313" s="78"/>
      <c r="BF313" s="78"/>
      <c r="BG313" s="78"/>
      <c r="BH313" s="78"/>
      <c r="BI313" s="78"/>
      <c r="BJ313" s="78"/>
      <c r="BK313" s="78"/>
      <c r="BL313" s="78"/>
      <c r="BM313" s="7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3"/>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150">
        <f t="shared" si="52"/>
        <v>2650000</v>
      </c>
      <c r="EF313" s="151">
        <f t="shared" si="53"/>
        <v>2650000</v>
      </c>
      <c r="EG313" s="151">
        <f t="shared" si="54"/>
        <v>2650000</v>
      </c>
      <c r="EH313" s="151">
        <f t="shared" si="55"/>
        <v>2650000</v>
      </c>
      <c r="EI313" s="152">
        <v>0</v>
      </c>
      <c r="EJ313" s="153">
        <f t="shared" si="56"/>
        <v>0</v>
      </c>
      <c r="EK313" s="154">
        <f t="shared" si="57"/>
        <v>2650000</v>
      </c>
      <c r="EL313" s="154">
        <f t="shared" si="58"/>
        <v>2650000</v>
      </c>
      <c r="EM313" s="154">
        <f t="shared" si="59"/>
        <v>2650000</v>
      </c>
      <c r="EN313" s="154" t="str">
        <f t="shared" si="60"/>
        <v>MENOR VALOR</v>
      </c>
    </row>
    <row r="314" spans="1:144" s="5" customFormat="1" ht="12.75">
      <c r="A314" s="28"/>
      <c r="B314" s="18"/>
      <c r="C314" s="18"/>
      <c r="D314" s="18"/>
      <c r="E314" s="18"/>
      <c r="F314" s="18"/>
      <c r="G314" s="6"/>
      <c r="H314" s="7"/>
      <c r="I314" s="7"/>
      <c r="J314" s="8"/>
      <c r="K314" s="8"/>
      <c r="L314" s="8"/>
      <c r="M314" s="8"/>
      <c r="N314" s="8"/>
      <c r="O314" s="8"/>
      <c r="P314" s="8"/>
      <c r="Q314" s="8"/>
      <c r="R314" s="8"/>
      <c r="S314" s="8"/>
      <c r="T314" s="83"/>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78"/>
      <c r="AZ314" s="78"/>
      <c r="BA314" s="78"/>
      <c r="BB314" s="78"/>
      <c r="BC314" s="78"/>
      <c r="BD314" s="78"/>
      <c r="BE314" s="78"/>
      <c r="BF314" s="78"/>
      <c r="BG314" s="78"/>
      <c r="BH314" s="78"/>
      <c r="BI314" s="78"/>
      <c r="BJ314" s="78"/>
      <c r="BK314" s="78"/>
      <c r="BL314" s="78"/>
      <c r="BM314" s="7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3"/>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150"/>
      <c r="EF314" s="151"/>
      <c r="EG314" s="151"/>
      <c r="EH314" s="151"/>
      <c r="EI314" s="152"/>
      <c r="EJ314" s="153"/>
      <c r="EK314" s="154"/>
      <c r="EL314" s="154"/>
      <c r="EM314" s="154"/>
      <c r="EN314" s="154"/>
    </row>
    <row r="315" spans="1:144" s="5" customFormat="1" ht="15">
      <c r="A315" s="9" t="s">
        <v>490</v>
      </c>
      <c r="B315" s="161" t="s">
        <v>509</v>
      </c>
      <c r="C315" s="162"/>
      <c r="D315" s="162"/>
      <c r="E315" s="163"/>
      <c r="F315" s="10" t="s">
        <v>500</v>
      </c>
      <c r="G315" s="6"/>
      <c r="H315" s="7"/>
      <c r="I315" s="7"/>
      <c r="J315" s="8"/>
      <c r="K315" s="8"/>
      <c r="L315" s="8"/>
      <c r="M315" s="8"/>
      <c r="N315" s="8"/>
      <c r="O315" s="8"/>
      <c r="P315" s="8"/>
      <c r="Q315" s="8"/>
      <c r="R315" s="8"/>
      <c r="S315" s="8"/>
      <c r="T315" s="83"/>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78"/>
      <c r="AZ315" s="78"/>
      <c r="BA315" s="78"/>
      <c r="BB315" s="78"/>
      <c r="BC315" s="78"/>
      <c r="BD315" s="78"/>
      <c r="BE315" s="78"/>
      <c r="BF315" s="78"/>
      <c r="BG315" s="78"/>
      <c r="BH315" s="78"/>
      <c r="BI315" s="78"/>
      <c r="BJ315" s="78"/>
      <c r="BK315" s="78"/>
      <c r="BL315" s="78"/>
      <c r="BM315" s="7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3"/>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150"/>
      <c r="EF315" s="151"/>
      <c r="EG315" s="151"/>
      <c r="EH315" s="151"/>
      <c r="EI315" s="152"/>
      <c r="EJ315" s="153"/>
      <c r="EK315" s="154"/>
      <c r="EL315" s="154"/>
      <c r="EM315" s="154"/>
      <c r="EN315" s="154"/>
    </row>
    <row r="316" spans="1:144" s="5" customFormat="1" ht="12.75">
      <c r="A316" s="11" t="s">
        <v>16</v>
      </c>
      <c r="B316" s="11" t="s">
        <v>7</v>
      </c>
      <c r="C316" s="11" t="s">
        <v>8</v>
      </c>
      <c r="D316" s="11" t="s">
        <v>9</v>
      </c>
      <c r="E316" s="11" t="s">
        <v>17</v>
      </c>
      <c r="F316" s="11" t="s">
        <v>11</v>
      </c>
      <c r="G316" s="6"/>
      <c r="H316" s="7"/>
      <c r="I316" s="7"/>
      <c r="J316" s="8"/>
      <c r="K316" s="8"/>
      <c r="L316" s="8"/>
      <c r="M316" s="8"/>
      <c r="N316" s="8"/>
      <c r="O316" s="8"/>
      <c r="P316" s="8"/>
      <c r="Q316" s="8"/>
      <c r="R316" s="8"/>
      <c r="S316" s="8"/>
      <c r="T316" s="83"/>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78"/>
      <c r="AZ316" s="78"/>
      <c r="BA316" s="78"/>
      <c r="BB316" s="78"/>
      <c r="BC316" s="78"/>
      <c r="BD316" s="78"/>
      <c r="BE316" s="78"/>
      <c r="BF316" s="78"/>
      <c r="BG316" s="78"/>
      <c r="BH316" s="78"/>
      <c r="BI316" s="78"/>
      <c r="BJ316" s="78"/>
      <c r="BK316" s="78"/>
      <c r="BL316" s="78"/>
      <c r="BM316" s="7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3"/>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150"/>
      <c r="EF316" s="151"/>
      <c r="EG316" s="151"/>
      <c r="EH316" s="151"/>
      <c r="EI316" s="152"/>
      <c r="EJ316" s="153"/>
      <c r="EK316" s="154"/>
      <c r="EL316" s="154"/>
      <c r="EM316" s="154"/>
      <c r="EN316" s="154"/>
    </row>
    <row r="317" spans="1:144" s="5" customFormat="1" ht="25.5">
      <c r="A317" s="18">
        <v>1</v>
      </c>
      <c r="B317" s="22">
        <v>1196460436</v>
      </c>
      <c r="C317" s="22">
        <v>42203400</v>
      </c>
      <c r="D317" s="22" t="s">
        <v>510</v>
      </c>
      <c r="E317" s="24" t="s">
        <v>511</v>
      </c>
      <c r="F317" s="22" t="s">
        <v>46</v>
      </c>
      <c r="G317" s="6">
        <v>1</v>
      </c>
      <c r="H317" s="74">
        <v>0.19</v>
      </c>
      <c r="I317" s="7"/>
      <c r="J317" s="8"/>
      <c r="K317" s="8"/>
      <c r="L317" s="8"/>
      <c r="M317" s="8"/>
      <c r="N317" s="8"/>
      <c r="O317" s="8"/>
      <c r="P317" s="8"/>
      <c r="Q317" s="8"/>
      <c r="R317" s="8"/>
      <c r="S317" s="8"/>
      <c r="T317" s="83"/>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78"/>
      <c r="AZ317" s="78"/>
      <c r="BA317" s="78"/>
      <c r="BB317" s="78"/>
      <c r="BC317" s="78"/>
      <c r="BD317" s="78"/>
      <c r="BE317" s="78"/>
      <c r="BF317" s="78"/>
      <c r="BG317" s="78"/>
      <c r="BH317" s="78"/>
      <c r="BI317" s="78"/>
      <c r="BJ317" s="78"/>
      <c r="BK317" s="78"/>
      <c r="BL317" s="78"/>
      <c r="BM317" s="7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3"/>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139">
        <v>1650620.8528</v>
      </c>
      <c r="EC317" s="139">
        <v>313617.96203200001</v>
      </c>
      <c r="ED317" s="139">
        <v>1964238.8148320001</v>
      </c>
      <c r="EE317" s="150">
        <f t="shared" si="52"/>
        <v>1964238.8148320001</v>
      </c>
      <c r="EF317" s="151">
        <f t="shared" si="53"/>
        <v>1964238.8148320001</v>
      </c>
      <c r="EG317" s="151">
        <f t="shared" si="54"/>
        <v>1964238.8148320001</v>
      </c>
      <c r="EH317" s="151">
        <f t="shared" si="55"/>
        <v>1964238.8148320001</v>
      </c>
      <c r="EI317" s="152">
        <v>0</v>
      </c>
      <c r="EJ317" s="153">
        <f t="shared" si="56"/>
        <v>0</v>
      </c>
      <c r="EK317" s="154">
        <f t="shared" si="57"/>
        <v>1964238.8148320001</v>
      </c>
      <c r="EL317" s="154">
        <f t="shared" si="58"/>
        <v>1964239</v>
      </c>
      <c r="EM317" s="154">
        <f t="shared" si="59"/>
        <v>1964239</v>
      </c>
      <c r="EN317" s="154" t="str">
        <f t="shared" si="60"/>
        <v>MENOR VALOR</v>
      </c>
    </row>
    <row r="318" spans="1:144" s="5" customFormat="1" ht="25.5">
      <c r="A318" s="18">
        <v>2</v>
      </c>
      <c r="B318" s="22">
        <v>1196490433</v>
      </c>
      <c r="C318" s="22">
        <v>42203400</v>
      </c>
      <c r="D318" s="22" t="s">
        <v>512</v>
      </c>
      <c r="E318" s="24" t="s">
        <v>513</v>
      </c>
      <c r="F318" s="22" t="s">
        <v>46</v>
      </c>
      <c r="G318" s="6">
        <v>1</v>
      </c>
      <c r="H318" s="74">
        <v>0.19</v>
      </c>
      <c r="I318" s="7"/>
      <c r="J318" s="8"/>
      <c r="K318" s="8"/>
      <c r="L318" s="8"/>
      <c r="M318" s="8"/>
      <c r="N318" s="8"/>
      <c r="O318" s="8"/>
      <c r="P318" s="8"/>
      <c r="Q318" s="8"/>
      <c r="R318" s="8"/>
      <c r="S318" s="8"/>
      <c r="T318" s="83"/>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78"/>
      <c r="AZ318" s="78"/>
      <c r="BA318" s="78"/>
      <c r="BB318" s="78"/>
      <c r="BC318" s="78"/>
      <c r="BD318" s="78"/>
      <c r="BE318" s="78"/>
      <c r="BF318" s="78"/>
      <c r="BG318" s="78"/>
      <c r="BH318" s="78"/>
      <c r="BI318" s="78"/>
      <c r="BJ318" s="78"/>
      <c r="BK318" s="78"/>
      <c r="BL318" s="78"/>
      <c r="BM318" s="7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3"/>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139">
        <v>1650620.8528</v>
      </c>
      <c r="EC318" s="139">
        <v>313617.96203200001</v>
      </c>
      <c r="ED318" s="139">
        <v>1964238.8148320001</v>
      </c>
      <c r="EE318" s="150">
        <f t="shared" si="52"/>
        <v>1964238.8148320001</v>
      </c>
      <c r="EF318" s="151">
        <f t="shared" si="53"/>
        <v>1964238.8148320001</v>
      </c>
      <c r="EG318" s="151">
        <f t="shared" si="54"/>
        <v>1964238.8148320001</v>
      </c>
      <c r="EH318" s="151">
        <f t="shared" si="55"/>
        <v>1964238.8148320001</v>
      </c>
      <c r="EI318" s="152">
        <v>0</v>
      </c>
      <c r="EJ318" s="153">
        <f t="shared" si="56"/>
        <v>0</v>
      </c>
      <c r="EK318" s="154">
        <f t="shared" si="57"/>
        <v>1964238.8148320001</v>
      </c>
      <c r="EL318" s="154">
        <f t="shared" si="58"/>
        <v>1964239</v>
      </c>
      <c r="EM318" s="154">
        <f t="shared" si="59"/>
        <v>1964239</v>
      </c>
      <c r="EN318" s="154" t="str">
        <f t="shared" si="60"/>
        <v>MENOR VALOR</v>
      </c>
    </row>
    <row r="319" spans="1:144" s="5" customFormat="1" ht="25.5">
      <c r="A319" s="18">
        <v>3</v>
      </c>
      <c r="B319" s="22">
        <v>1196490431</v>
      </c>
      <c r="C319" s="22">
        <v>42203400</v>
      </c>
      <c r="D319" s="22" t="s">
        <v>514</v>
      </c>
      <c r="E319" s="24" t="s">
        <v>515</v>
      </c>
      <c r="F319" s="22" t="s">
        <v>46</v>
      </c>
      <c r="G319" s="6">
        <v>1</v>
      </c>
      <c r="H319" s="74">
        <v>0.19</v>
      </c>
      <c r="I319" s="7"/>
      <c r="J319" s="8"/>
      <c r="K319" s="8"/>
      <c r="L319" s="8"/>
      <c r="M319" s="8"/>
      <c r="N319" s="8"/>
      <c r="O319" s="8"/>
      <c r="P319" s="8"/>
      <c r="Q319" s="8"/>
      <c r="R319" s="8"/>
      <c r="S319" s="8"/>
      <c r="T319" s="83"/>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78"/>
      <c r="AZ319" s="78"/>
      <c r="BA319" s="78"/>
      <c r="BB319" s="78"/>
      <c r="BC319" s="78"/>
      <c r="BD319" s="78"/>
      <c r="BE319" s="78"/>
      <c r="BF319" s="78"/>
      <c r="BG319" s="78"/>
      <c r="BH319" s="78"/>
      <c r="BI319" s="78"/>
      <c r="BJ319" s="78"/>
      <c r="BK319" s="78"/>
      <c r="BL319" s="78"/>
      <c r="BM319" s="7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3"/>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139">
        <v>2090787.5792</v>
      </c>
      <c r="EC319" s="139">
        <v>397249.64004800003</v>
      </c>
      <c r="ED319" s="139">
        <v>2488037.2192480001</v>
      </c>
      <c r="EE319" s="150">
        <f t="shared" si="52"/>
        <v>2488037.2192480001</v>
      </c>
      <c r="EF319" s="151">
        <f t="shared" si="53"/>
        <v>2488037.2192480001</v>
      </c>
      <c r="EG319" s="151">
        <f t="shared" si="54"/>
        <v>2488037.2192480001</v>
      </c>
      <c r="EH319" s="151">
        <f t="shared" si="55"/>
        <v>2488037.2192480001</v>
      </c>
      <c r="EI319" s="152">
        <v>0</v>
      </c>
      <c r="EJ319" s="153">
        <f t="shared" si="56"/>
        <v>0</v>
      </c>
      <c r="EK319" s="154">
        <f t="shared" si="57"/>
        <v>2488037.2192480001</v>
      </c>
      <c r="EL319" s="154">
        <f t="shared" si="58"/>
        <v>2488037</v>
      </c>
      <c r="EM319" s="154">
        <f t="shared" si="59"/>
        <v>2488037</v>
      </c>
      <c r="EN319" s="154" t="str">
        <f t="shared" si="60"/>
        <v>MENOR VALOR</v>
      </c>
    </row>
    <row r="320" spans="1:144" s="5" customFormat="1" ht="12.75">
      <c r="A320" s="28"/>
      <c r="B320" s="18"/>
      <c r="C320" s="18"/>
      <c r="D320" s="18"/>
      <c r="E320" s="18"/>
      <c r="F320" s="18"/>
      <c r="G320" s="6"/>
      <c r="H320" s="7"/>
      <c r="I320" s="7"/>
      <c r="J320" s="8"/>
      <c r="K320" s="8"/>
      <c r="L320" s="8"/>
      <c r="M320" s="8"/>
      <c r="N320" s="8"/>
      <c r="O320" s="8"/>
      <c r="P320" s="8"/>
      <c r="Q320" s="8"/>
      <c r="R320" s="8"/>
      <c r="S320" s="8"/>
      <c r="T320" s="83"/>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78"/>
      <c r="AZ320" s="78"/>
      <c r="BA320" s="78"/>
      <c r="BB320" s="78"/>
      <c r="BC320" s="78"/>
      <c r="BD320" s="78"/>
      <c r="BE320" s="78"/>
      <c r="BF320" s="78"/>
      <c r="BG320" s="78"/>
      <c r="BH320" s="78"/>
      <c r="BI320" s="78"/>
      <c r="BJ320" s="78"/>
      <c r="BK320" s="78"/>
      <c r="BL320" s="78"/>
      <c r="BM320" s="7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3"/>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150"/>
      <c r="EF320" s="151"/>
      <c r="EG320" s="151"/>
      <c r="EH320" s="151"/>
      <c r="EI320" s="152"/>
      <c r="EJ320" s="153"/>
      <c r="EK320" s="154"/>
      <c r="EL320" s="154"/>
      <c r="EM320" s="154"/>
      <c r="EN320" s="154"/>
    </row>
    <row r="321" spans="1:144" s="5" customFormat="1" ht="25.5">
      <c r="A321" s="9" t="s">
        <v>498</v>
      </c>
      <c r="B321" s="164" t="s">
        <v>517</v>
      </c>
      <c r="C321" s="162"/>
      <c r="D321" s="162"/>
      <c r="E321" s="163"/>
      <c r="F321" s="10" t="s">
        <v>518</v>
      </c>
      <c r="G321" s="6"/>
      <c r="H321" s="7"/>
      <c r="I321" s="7"/>
      <c r="J321" s="8"/>
      <c r="K321" s="8"/>
      <c r="L321" s="8"/>
      <c r="M321" s="8"/>
      <c r="N321" s="8"/>
      <c r="O321" s="8"/>
      <c r="P321" s="8"/>
      <c r="Q321" s="8"/>
      <c r="R321" s="8"/>
      <c r="S321" s="8"/>
      <c r="T321" s="83"/>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78"/>
      <c r="AZ321" s="78"/>
      <c r="BA321" s="78"/>
      <c r="BB321" s="78"/>
      <c r="BC321" s="78"/>
      <c r="BD321" s="78"/>
      <c r="BE321" s="78"/>
      <c r="BF321" s="78"/>
      <c r="BG321" s="78"/>
      <c r="BH321" s="78"/>
      <c r="BI321" s="78"/>
      <c r="BJ321" s="78"/>
      <c r="BK321" s="78"/>
      <c r="BL321" s="78"/>
      <c r="BM321" s="7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3"/>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150"/>
      <c r="EF321" s="151"/>
      <c r="EG321" s="151"/>
      <c r="EH321" s="151"/>
      <c r="EI321" s="152"/>
      <c r="EJ321" s="153"/>
      <c r="EK321" s="154"/>
      <c r="EL321" s="154"/>
      <c r="EM321" s="154"/>
      <c r="EN321" s="154"/>
    </row>
    <row r="322" spans="1:144" s="5" customFormat="1" ht="12.75">
      <c r="A322" s="11" t="s">
        <v>16</v>
      </c>
      <c r="B322" s="11" t="s">
        <v>7</v>
      </c>
      <c r="C322" s="11" t="s">
        <v>8</v>
      </c>
      <c r="D322" s="11" t="s">
        <v>9</v>
      </c>
      <c r="E322" s="11" t="s">
        <v>17</v>
      </c>
      <c r="F322" s="11" t="s">
        <v>11</v>
      </c>
      <c r="G322" s="6"/>
      <c r="H322" s="7"/>
      <c r="I322" s="7"/>
      <c r="J322" s="8"/>
      <c r="K322" s="8"/>
      <c r="L322" s="8"/>
      <c r="M322" s="8"/>
      <c r="N322" s="8"/>
      <c r="O322" s="8"/>
      <c r="P322" s="8"/>
      <c r="Q322" s="8"/>
      <c r="R322" s="8"/>
      <c r="S322" s="8"/>
      <c r="T322" s="83"/>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78"/>
      <c r="AZ322" s="78"/>
      <c r="BA322" s="78"/>
      <c r="BB322" s="78"/>
      <c r="BC322" s="78"/>
      <c r="BD322" s="78"/>
      <c r="BE322" s="78"/>
      <c r="BF322" s="78"/>
      <c r="BG322" s="78"/>
      <c r="BH322" s="78"/>
      <c r="BI322" s="78"/>
      <c r="BJ322" s="78"/>
      <c r="BK322" s="78"/>
      <c r="BL322" s="78"/>
      <c r="BM322" s="7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3"/>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150"/>
      <c r="EF322" s="151"/>
      <c r="EG322" s="151"/>
      <c r="EH322" s="151"/>
      <c r="EI322" s="152"/>
      <c r="EJ322" s="153"/>
      <c r="EK322" s="154"/>
      <c r="EL322" s="154"/>
      <c r="EM322" s="154"/>
      <c r="EN322" s="154"/>
    </row>
    <row r="323" spans="1:144" s="5" customFormat="1" ht="51">
      <c r="A323" s="18">
        <v>1</v>
      </c>
      <c r="B323" s="17">
        <v>1196491327</v>
      </c>
      <c r="C323" s="13">
        <v>42294954</v>
      </c>
      <c r="D323" s="14" t="s">
        <v>519</v>
      </c>
      <c r="E323" s="15" t="s">
        <v>520</v>
      </c>
      <c r="F323" s="13" t="s">
        <v>12</v>
      </c>
      <c r="G323" s="6">
        <v>1</v>
      </c>
      <c r="H323" s="74">
        <v>0.19</v>
      </c>
      <c r="I323" s="7"/>
      <c r="J323" s="8"/>
      <c r="K323" s="8"/>
      <c r="L323" s="75">
        <v>160000</v>
      </c>
      <c r="M323" s="75">
        <v>30400</v>
      </c>
      <c r="N323" s="75">
        <v>190400</v>
      </c>
      <c r="O323" s="8"/>
      <c r="P323" s="8"/>
      <c r="Q323" s="8"/>
      <c r="R323" s="8"/>
      <c r="S323" s="8"/>
      <c r="T323" s="83"/>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78"/>
      <c r="AZ323" s="78"/>
      <c r="BA323" s="78"/>
      <c r="BB323" s="78"/>
      <c r="BC323" s="78"/>
      <c r="BD323" s="78"/>
      <c r="BE323" s="78"/>
      <c r="BF323" s="78"/>
      <c r="BG323" s="78"/>
      <c r="BH323" s="78"/>
      <c r="BI323" s="78"/>
      <c r="BJ323" s="78"/>
      <c r="BK323" s="78"/>
      <c r="BL323" s="78"/>
      <c r="BM323" s="7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78">
        <v>113740</v>
      </c>
      <c r="CP323" s="78">
        <v>21610</v>
      </c>
      <c r="CQ323" s="78">
        <v>135350</v>
      </c>
      <c r="CR323" s="8"/>
      <c r="CS323" s="8"/>
      <c r="CT323" s="8"/>
      <c r="CU323" s="8"/>
      <c r="CV323" s="8"/>
      <c r="CW323" s="8"/>
      <c r="CX323" s="8"/>
      <c r="CY323" s="8"/>
      <c r="CZ323" s="8"/>
      <c r="DA323" s="78">
        <v>150000</v>
      </c>
      <c r="DB323" s="78">
        <v>28500</v>
      </c>
      <c r="DC323" s="85">
        <v>178500</v>
      </c>
      <c r="DD323" s="8"/>
      <c r="DE323" s="8"/>
      <c r="DF323" s="8"/>
      <c r="DG323" s="8"/>
      <c r="DH323" s="8"/>
      <c r="DI323" s="8"/>
      <c r="DJ323" s="8"/>
      <c r="DK323" s="8"/>
      <c r="DL323" s="8"/>
      <c r="DM323" s="8"/>
      <c r="DN323" s="8"/>
      <c r="DO323" s="8"/>
      <c r="DP323" s="8"/>
      <c r="DQ323" s="8"/>
      <c r="DR323" s="8"/>
      <c r="DS323" s="78">
        <v>164000</v>
      </c>
      <c r="DT323" s="78">
        <v>31160</v>
      </c>
      <c r="DU323" s="78">
        <v>195160</v>
      </c>
      <c r="DV323" s="8"/>
      <c r="DW323" s="8"/>
      <c r="DX323" s="8"/>
      <c r="DY323" s="8"/>
      <c r="DZ323" s="8"/>
      <c r="EA323" s="8"/>
      <c r="EB323" s="8"/>
      <c r="EC323" s="8"/>
      <c r="ED323" s="8"/>
      <c r="EE323" s="150">
        <f t="shared" si="52"/>
        <v>135350</v>
      </c>
      <c r="EF323" s="151">
        <f t="shared" si="53"/>
        <v>184450</v>
      </c>
      <c r="EG323" s="151">
        <f t="shared" si="54"/>
        <v>174852.5</v>
      </c>
      <c r="EH323" s="151">
        <f t="shared" si="55"/>
        <v>173096.60839215617</v>
      </c>
      <c r="EI323" s="152">
        <f t="shared" si="61"/>
        <v>27251.122759744536</v>
      </c>
      <c r="EJ323" s="153">
        <f t="shared" si="56"/>
        <v>0.15585206250836869</v>
      </c>
      <c r="EK323" s="154">
        <f t="shared" si="57"/>
        <v>135350</v>
      </c>
      <c r="EL323" s="154">
        <f t="shared" si="58"/>
        <v>135350</v>
      </c>
      <c r="EM323" s="154">
        <f t="shared" si="59"/>
        <v>135350</v>
      </c>
      <c r="EN323" s="154" t="str">
        <f t="shared" si="60"/>
        <v>MENOR VALOR</v>
      </c>
    </row>
    <row r="324" spans="1:144" s="5" customFormat="1" ht="38.25">
      <c r="A324" s="18">
        <v>2</v>
      </c>
      <c r="B324" s="17">
        <v>1196491328</v>
      </c>
      <c r="C324" s="13">
        <v>42294954</v>
      </c>
      <c r="D324" s="14" t="s">
        <v>521</v>
      </c>
      <c r="E324" s="15" t="s">
        <v>522</v>
      </c>
      <c r="F324" s="13" t="s">
        <v>12</v>
      </c>
      <c r="G324" s="6">
        <v>1</v>
      </c>
      <c r="H324" s="74">
        <v>0.19</v>
      </c>
      <c r="I324" s="7"/>
      <c r="J324" s="8"/>
      <c r="K324" s="8"/>
      <c r="L324" s="75"/>
      <c r="M324" s="75"/>
      <c r="N324" s="75"/>
      <c r="O324" s="8"/>
      <c r="P324" s="8"/>
      <c r="Q324" s="8"/>
      <c r="R324" s="8"/>
      <c r="S324" s="8"/>
      <c r="T324" s="83"/>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78"/>
      <c r="AZ324" s="78"/>
      <c r="BA324" s="78"/>
      <c r="BB324" s="78"/>
      <c r="BC324" s="78"/>
      <c r="BD324" s="78"/>
      <c r="BE324" s="78"/>
      <c r="BF324" s="78"/>
      <c r="BG324" s="78"/>
      <c r="BH324" s="78"/>
      <c r="BI324" s="78"/>
      <c r="BJ324" s="78"/>
      <c r="BK324" s="78"/>
      <c r="BL324" s="78"/>
      <c r="BM324" s="7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78"/>
      <c r="CP324" s="78"/>
      <c r="CQ324" s="78"/>
      <c r="CR324" s="8"/>
      <c r="CS324" s="8"/>
      <c r="CT324" s="8"/>
      <c r="CU324" s="8"/>
      <c r="CV324" s="8"/>
      <c r="CW324" s="8"/>
      <c r="CX324" s="8"/>
      <c r="CY324" s="8"/>
      <c r="CZ324" s="8"/>
      <c r="DA324" s="78">
        <v>2500000</v>
      </c>
      <c r="DB324" s="78">
        <v>475000</v>
      </c>
      <c r="DC324" s="85">
        <v>2975000</v>
      </c>
      <c r="DD324" s="8"/>
      <c r="DE324" s="8"/>
      <c r="DF324" s="8"/>
      <c r="DG324" s="8"/>
      <c r="DH324" s="8"/>
      <c r="DI324" s="8"/>
      <c r="DJ324" s="8"/>
      <c r="DK324" s="8"/>
      <c r="DL324" s="8"/>
      <c r="DM324" s="8"/>
      <c r="DN324" s="8"/>
      <c r="DO324" s="8"/>
      <c r="DP324" s="8"/>
      <c r="DQ324" s="8"/>
      <c r="DR324" s="8"/>
      <c r="DS324" s="78"/>
      <c r="DT324" s="78"/>
      <c r="DU324" s="78"/>
      <c r="DV324" s="8"/>
      <c r="DW324" s="8"/>
      <c r="DX324" s="8"/>
      <c r="DY324" s="8"/>
      <c r="DZ324" s="8"/>
      <c r="EA324" s="8"/>
      <c r="EB324" s="8"/>
      <c r="EC324" s="8"/>
      <c r="ED324" s="8"/>
      <c r="EE324" s="150">
        <f t="shared" si="52"/>
        <v>2975000</v>
      </c>
      <c r="EF324" s="151">
        <f t="shared" si="53"/>
        <v>2975000</v>
      </c>
      <c r="EG324" s="151">
        <f t="shared" si="54"/>
        <v>2975000</v>
      </c>
      <c r="EH324" s="151">
        <f t="shared" si="55"/>
        <v>2975000</v>
      </c>
      <c r="EI324" s="152">
        <v>0</v>
      </c>
      <c r="EJ324" s="153">
        <f t="shared" si="56"/>
        <v>0</v>
      </c>
      <c r="EK324" s="154">
        <f t="shared" si="57"/>
        <v>2975000</v>
      </c>
      <c r="EL324" s="154">
        <f t="shared" si="58"/>
        <v>2975000</v>
      </c>
      <c r="EM324" s="154">
        <f t="shared" si="59"/>
        <v>2975000</v>
      </c>
      <c r="EN324" s="154" t="str">
        <f t="shared" si="60"/>
        <v>MENOR VALOR</v>
      </c>
    </row>
    <row r="325" spans="1:144" s="5" customFormat="1" ht="63.75">
      <c r="A325" s="18">
        <v>3</v>
      </c>
      <c r="B325" s="17">
        <v>1196491525</v>
      </c>
      <c r="C325" s="13">
        <v>42294900</v>
      </c>
      <c r="D325" s="14" t="s">
        <v>523</v>
      </c>
      <c r="E325" s="15" t="s">
        <v>524</v>
      </c>
      <c r="F325" s="13" t="s">
        <v>12</v>
      </c>
      <c r="G325" s="6">
        <v>1</v>
      </c>
      <c r="H325" s="74">
        <v>0.19</v>
      </c>
      <c r="I325" s="7"/>
      <c r="J325" s="8"/>
      <c r="K325" s="8"/>
      <c r="L325" s="75">
        <v>170000</v>
      </c>
      <c r="M325" s="75">
        <v>32300</v>
      </c>
      <c r="N325" s="75">
        <v>202300</v>
      </c>
      <c r="O325" s="8"/>
      <c r="P325" s="8"/>
      <c r="Q325" s="8"/>
      <c r="R325" s="8"/>
      <c r="S325" s="8"/>
      <c r="T325" s="83"/>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78"/>
      <c r="AZ325" s="78"/>
      <c r="BA325" s="78"/>
      <c r="BB325" s="78"/>
      <c r="BC325" s="78"/>
      <c r="BD325" s="78"/>
      <c r="BE325" s="78"/>
      <c r="BF325" s="78"/>
      <c r="BG325" s="78"/>
      <c r="BH325" s="78"/>
      <c r="BI325" s="78"/>
      <c r="BJ325" s="78"/>
      <c r="BK325" s="78"/>
      <c r="BL325" s="78"/>
      <c r="BM325" s="7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78">
        <v>113740</v>
      </c>
      <c r="CP325" s="78">
        <v>21610</v>
      </c>
      <c r="CQ325" s="78">
        <v>135350</v>
      </c>
      <c r="CR325" s="8"/>
      <c r="CS325" s="8"/>
      <c r="CT325" s="8"/>
      <c r="CU325" s="8"/>
      <c r="CV325" s="8"/>
      <c r="CW325" s="8"/>
      <c r="CX325" s="8"/>
      <c r="CY325" s="8"/>
      <c r="CZ325" s="8"/>
      <c r="DA325" s="78">
        <v>170000</v>
      </c>
      <c r="DB325" s="78">
        <v>32300</v>
      </c>
      <c r="DC325" s="85">
        <v>202300</v>
      </c>
      <c r="DD325" s="8"/>
      <c r="DE325" s="8"/>
      <c r="DF325" s="8"/>
      <c r="DG325" s="8"/>
      <c r="DH325" s="8"/>
      <c r="DI325" s="8"/>
      <c r="DJ325" s="8"/>
      <c r="DK325" s="8"/>
      <c r="DL325" s="8"/>
      <c r="DM325" s="8"/>
      <c r="DN325" s="8"/>
      <c r="DO325" s="8"/>
      <c r="DP325" s="8"/>
      <c r="DQ325" s="8"/>
      <c r="DR325" s="8"/>
      <c r="DS325" s="78">
        <v>164000</v>
      </c>
      <c r="DT325" s="78">
        <v>31160</v>
      </c>
      <c r="DU325" s="78">
        <v>195160</v>
      </c>
      <c r="DV325" s="8"/>
      <c r="DW325" s="8"/>
      <c r="DX325" s="8"/>
      <c r="DY325" s="8"/>
      <c r="DZ325" s="8"/>
      <c r="EA325" s="8"/>
      <c r="EB325" s="8"/>
      <c r="EC325" s="8"/>
      <c r="ED325" s="8"/>
      <c r="EE325" s="150">
        <f t="shared" si="52"/>
        <v>135350</v>
      </c>
      <c r="EF325" s="151">
        <f t="shared" si="53"/>
        <v>198730</v>
      </c>
      <c r="EG325" s="151">
        <f t="shared" si="54"/>
        <v>183777.5</v>
      </c>
      <c r="EH325" s="151">
        <f t="shared" si="55"/>
        <v>181326.05324552473</v>
      </c>
      <c r="EI325" s="152">
        <f t="shared" si="61"/>
        <v>32459.975739362468</v>
      </c>
      <c r="EJ325" s="153">
        <f t="shared" si="56"/>
        <v>0.17662649529655408</v>
      </c>
      <c r="EK325" s="154">
        <f t="shared" si="57"/>
        <v>135350</v>
      </c>
      <c r="EL325" s="154">
        <f t="shared" si="58"/>
        <v>135350</v>
      </c>
      <c r="EM325" s="154">
        <f t="shared" si="59"/>
        <v>135350</v>
      </c>
      <c r="EN325" s="154" t="str">
        <f t="shared" si="60"/>
        <v>MENOR VALOR</v>
      </c>
    </row>
    <row r="326" spans="1:144" s="5" customFormat="1" ht="12.75">
      <c r="A326" s="28"/>
      <c r="B326" s="18"/>
      <c r="C326" s="18"/>
      <c r="D326" s="18"/>
      <c r="E326" s="18"/>
      <c r="F326" s="18"/>
      <c r="G326" s="6"/>
      <c r="H326" s="7"/>
      <c r="I326" s="7"/>
      <c r="J326" s="8"/>
      <c r="K326" s="8"/>
      <c r="L326" s="8"/>
      <c r="M326" s="8"/>
      <c r="N326" s="8"/>
      <c r="O326" s="8"/>
      <c r="P326" s="8"/>
      <c r="Q326" s="8"/>
      <c r="R326" s="8"/>
      <c r="S326" s="8"/>
      <c r="T326" s="83"/>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78"/>
      <c r="AZ326" s="78"/>
      <c r="BA326" s="78"/>
      <c r="BB326" s="78"/>
      <c r="BC326" s="78"/>
      <c r="BD326" s="78"/>
      <c r="BE326" s="78"/>
      <c r="BF326" s="78"/>
      <c r="BG326" s="78"/>
      <c r="BH326" s="78"/>
      <c r="BI326" s="78"/>
      <c r="BJ326" s="78"/>
      <c r="BK326" s="78"/>
      <c r="BL326" s="78"/>
      <c r="BM326" s="7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3"/>
      <c r="DD326" s="8"/>
      <c r="DE326" s="8"/>
      <c r="DF326" s="8"/>
      <c r="DG326" s="8"/>
      <c r="DH326" s="8"/>
      <c r="DI326" s="8"/>
      <c r="DJ326" s="8"/>
      <c r="DK326" s="8"/>
      <c r="DL326" s="8"/>
      <c r="DM326" s="8"/>
      <c r="DN326" s="8"/>
      <c r="DO326" s="8"/>
      <c r="DP326" s="8"/>
      <c r="DQ326" s="8"/>
      <c r="DR326" s="8"/>
      <c r="DS326" s="78"/>
      <c r="DT326" s="78"/>
      <c r="DU326" s="78"/>
      <c r="DV326" s="8"/>
      <c r="DW326" s="8"/>
      <c r="DX326" s="8"/>
      <c r="DY326" s="8"/>
      <c r="DZ326" s="8"/>
      <c r="EA326" s="8"/>
      <c r="EB326" s="8"/>
      <c r="EC326" s="8"/>
      <c r="ED326" s="8"/>
      <c r="EE326" s="150"/>
      <c r="EF326" s="151"/>
      <c r="EG326" s="151"/>
      <c r="EH326" s="151"/>
      <c r="EI326" s="152"/>
      <c r="EJ326" s="153"/>
      <c r="EK326" s="154"/>
      <c r="EL326" s="154"/>
      <c r="EM326" s="154"/>
      <c r="EN326" s="154"/>
    </row>
    <row r="327" spans="1:144" s="5" customFormat="1" ht="15">
      <c r="A327" s="9" t="s">
        <v>508</v>
      </c>
      <c r="B327" s="164" t="s">
        <v>526</v>
      </c>
      <c r="C327" s="162"/>
      <c r="D327" s="162"/>
      <c r="E327" s="163"/>
      <c r="F327" s="10" t="s">
        <v>527</v>
      </c>
      <c r="G327" s="6"/>
      <c r="H327" s="7"/>
      <c r="I327" s="7"/>
      <c r="J327" s="8"/>
      <c r="K327" s="8"/>
      <c r="L327" s="8"/>
      <c r="M327" s="8"/>
      <c r="N327" s="8"/>
      <c r="O327" s="8"/>
      <c r="P327" s="8"/>
      <c r="Q327" s="8"/>
      <c r="R327" s="8"/>
      <c r="S327" s="8"/>
      <c r="T327" s="83"/>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78"/>
      <c r="AZ327" s="78"/>
      <c r="BA327" s="78"/>
      <c r="BB327" s="78"/>
      <c r="BC327" s="78"/>
      <c r="BD327" s="78"/>
      <c r="BE327" s="78"/>
      <c r="BF327" s="78"/>
      <c r="BG327" s="78"/>
      <c r="BH327" s="78"/>
      <c r="BI327" s="78"/>
      <c r="BJ327" s="78"/>
      <c r="BK327" s="78"/>
      <c r="BL327" s="78"/>
      <c r="BM327" s="7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3"/>
      <c r="DD327" s="8"/>
      <c r="DE327" s="8"/>
      <c r="DF327" s="8"/>
      <c r="DG327" s="8"/>
      <c r="DH327" s="8"/>
      <c r="DI327" s="8"/>
      <c r="DJ327" s="8"/>
      <c r="DK327" s="8"/>
      <c r="DL327" s="8"/>
      <c r="DM327" s="8"/>
      <c r="DN327" s="8"/>
      <c r="DO327" s="8"/>
      <c r="DP327" s="8"/>
      <c r="DQ327" s="8"/>
      <c r="DR327" s="8"/>
      <c r="DS327" s="78"/>
      <c r="DT327" s="78"/>
      <c r="DU327" s="78"/>
      <c r="DV327" s="8"/>
      <c r="DW327" s="8"/>
      <c r="DX327" s="8"/>
      <c r="DY327" s="8"/>
      <c r="DZ327" s="8"/>
      <c r="EA327" s="8"/>
      <c r="EB327" s="8"/>
      <c r="EC327" s="8"/>
      <c r="ED327" s="8"/>
      <c r="EE327" s="150"/>
      <c r="EF327" s="151"/>
      <c r="EG327" s="151"/>
      <c r="EH327" s="151"/>
      <c r="EI327" s="152"/>
      <c r="EJ327" s="153"/>
      <c r="EK327" s="154"/>
      <c r="EL327" s="154"/>
      <c r="EM327" s="154"/>
      <c r="EN327" s="154"/>
    </row>
    <row r="328" spans="1:144" s="5" customFormat="1" ht="15" customHeight="1">
      <c r="A328" s="11" t="s">
        <v>16</v>
      </c>
      <c r="B328" s="11" t="s">
        <v>7</v>
      </c>
      <c r="C328" s="11" t="s">
        <v>8</v>
      </c>
      <c r="D328" s="11" t="s">
        <v>9</v>
      </c>
      <c r="E328" s="11" t="s">
        <v>17</v>
      </c>
      <c r="F328" s="11" t="s">
        <v>11</v>
      </c>
      <c r="G328" s="6"/>
      <c r="H328" s="7"/>
      <c r="I328" s="7"/>
      <c r="J328" s="8"/>
      <c r="K328" s="8"/>
      <c r="L328" s="8"/>
      <c r="M328" s="8"/>
      <c r="N328" s="8"/>
      <c r="O328" s="8"/>
      <c r="P328" s="8"/>
      <c r="Q328" s="8"/>
      <c r="R328" s="8"/>
      <c r="S328" s="8"/>
      <c r="T328" s="83"/>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78"/>
      <c r="AZ328" s="78"/>
      <c r="BA328" s="78"/>
      <c r="BB328" s="78"/>
      <c r="BC328" s="78"/>
      <c r="BD328" s="78"/>
      <c r="BE328" s="78"/>
      <c r="BF328" s="78"/>
      <c r="BG328" s="78"/>
      <c r="BH328" s="78"/>
      <c r="BI328" s="78"/>
      <c r="BJ328" s="78"/>
      <c r="BK328" s="78"/>
      <c r="BL328" s="78"/>
      <c r="BM328" s="7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3"/>
      <c r="DD328" s="8"/>
      <c r="DE328" s="8"/>
      <c r="DF328" s="8"/>
      <c r="DG328" s="8"/>
      <c r="DH328" s="8"/>
      <c r="DI328" s="8"/>
      <c r="DJ328" s="8"/>
      <c r="DK328" s="8"/>
      <c r="DL328" s="8"/>
      <c r="DM328" s="8"/>
      <c r="DN328" s="8"/>
      <c r="DO328" s="8"/>
      <c r="DP328" s="8"/>
      <c r="DQ328" s="8"/>
      <c r="DR328" s="8"/>
      <c r="DS328" s="78"/>
      <c r="DT328" s="78"/>
      <c r="DU328" s="78"/>
      <c r="DV328" s="8"/>
      <c r="DW328" s="8"/>
      <c r="DX328" s="8"/>
      <c r="DY328" s="8"/>
      <c r="DZ328" s="8"/>
      <c r="EA328" s="8"/>
      <c r="EB328" s="8"/>
      <c r="EC328" s="8"/>
      <c r="ED328" s="8"/>
      <c r="EE328" s="150"/>
      <c r="EF328" s="151"/>
      <c r="EG328" s="151"/>
      <c r="EH328" s="151"/>
      <c r="EI328" s="152"/>
      <c r="EJ328" s="153"/>
      <c r="EK328" s="154"/>
      <c r="EL328" s="154"/>
      <c r="EM328" s="154"/>
      <c r="EN328" s="154"/>
    </row>
    <row r="329" spans="1:144" s="5" customFormat="1" ht="63.75">
      <c r="A329" s="18">
        <v>1</v>
      </c>
      <c r="B329" s="17">
        <v>1196430028</v>
      </c>
      <c r="C329" s="13">
        <v>42294934</v>
      </c>
      <c r="D329" s="14" t="s">
        <v>528</v>
      </c>
      <c r="E329" s="15" t="s">
        <v>529</v>
      </c>
      <c r="F329" s="13" t="s">
        <v>12</v>
      </c>
      <c r="G329" s="6">
        <v>1</v>
      </c>
      <c r="H329" s="74">
        <v>0.19</v>
      </c>
      <c r="I329" s="7"/>
      <c r="J329" s="8"/>
      <c r="K329" s="8"/>
      <c r="L329" s="75">
        <v>600000</v>
      </c>
      <c r="M329" s="75">
        <v>114000</v>
      </c>
      <c r="N329" s="75">
        <v>714000</v>
      </c>
      <c r="O329" s="8"/>
      <c r="P329" s="8"/>
      <c r="Q329" s="8"/>
      <c r="R329" s="8"/>
      <c r="S329" s="8"/>
      <c r="T329" s="83"/>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78"/>
      <c r="AZ329" s="78"/>
      <c r="BA329" s="78"/>
      <c r="BB329" s="78"/>
      <c r="BC329" s="78"/>
      <c r="BD329" s="78"/>
      <c r="BE329" s="78"/>
      <c r="BF329" s="78"/>
      <c r="BG329" s="78"/>
      <c r="BH329" s="78"/>
      <c r="BI329" s="78"/>
      <c r="BJ329" s="78"/>
      <c r="BK329" s="78"/>
      <c r="BL329" s="78"/>
      <c r="BM329" s="7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78">
        <f>325600*5</f>
        <v>1628000</v>
      </c>
      <c r="CP329" s="78">
        <f>CO329*H329</f>
        <v>309320</v>
      </c>
      <c r="CQ329" s="78">
        <f>CP329+CO329</f>
        <v>1937320</v>
      </c>
      <c r="CR329" s="8"/>
      <c r="CS329" s="8"/>
      <c r="CT329" s="8"/>
      <c r="CU329" s="8"/>
      <c r="CV329" s="8"/>
      <c r="CW329" s="8"/>
      <c r="CX329" s="8"/>
      <c r="CY329" s="8"/>
      <c r="CZ329" s="8"/>
      <c r="DA329" s="78">
        <v>400000</v>
      </c>
      <c r="DB329" s="78">
        <v>76000</v>
      </c>
      <c r="DC329" s="85">
        <v>476000</v>
      </c>
      <c r="DD329" s="8"/>
      <c r="DE329" s="8"/>
      <c r="DF329" s="8"/>
      <c r="DG329" s="8"/>
      <c r="DH329" s="8"/>
      <c r="DI329" s="8"/>
      <c r="DJ329" s="8"/>
      <c r="DK329" s="8"/>
      <c r="DL329" s="8"/>
      <c r="DM329" s="8"/>
      <c r="DN329" s="8"/>
      <c r="DO329" s="8"/>
      <c r="DP329" s="8"/>
      <c r="DQ329" s="8"/>
      <c r="DR329" s="8"/>
      <c r="DS329" s="78">
        <v>280000</v>
      </c>
      <c r="DT329" s="78">
        <v>53200</v>
      </c>
      <c r="DU329" s="78">
        <v>333200</v>
      </c>
      <c r="DV329" s="8"/>
      <c r="DW329" s="8"/>
      <c r="DX329" s="8"/>
      <c r="DY329" s="8"/>
      <c r="DZ329" s="8"/>
      <c r="EA329" s="8"/>
      <c r="EB329" s="8"/>
      <c r="EC329" s="8"/>
      <c r="ED329" s="8"/>
      <c r="EE329" s="150">
        <f t="shared" ref="EE329:EE389" si="64">MIN(K329,N329,Q329,T329,W329,Z329,AC329,AF329,AI329,AL329,AO329,AR329,AU329,AX329,BA329,BD329,BG329,BJ329,BM329,BP329,BS329,BV329,BY329,CB329,CE329,CH329,CK329,CN329,CQ329,CT329,CW329,CZ329,DC329,DF329,DI329,DL329,DO329,DR329,DU329,DX329,EA329,ED329)</f>
        <v>333200</v>
      </c>
      <c r="EF329" s="151">
        <f t="shared" ref="EF329:EF389" si="65">MEDIAN(K329,N329,Q329,T329,W329,Z329,AC329,AF329,AI329,AL329,AO329,AR329,AU329,AX329,BA329,BD329,BG329,BJ329,BM329,BP329,BS329,BV329,BY329,CB329,CE329,CH329,CK329,CN329,CQ329,CT329,CW329,CZ329,DC329,DF329,DI329,DL329,DO329,DR329,DU329,DX329,EA329,ED329)</f>
        <v>595000</v>
      </c>
      <c r="EG329" s="151">
        <f t="shared" ref="EG329:EG389" si="66">AVERAGE(K329,N329,Q329,T329,W329,Z329,AC329,AF329,AI329,AL329,AO329,AR329,AU329,AX329,BA329,BD329,BG329,BJ329,BM329,BP329,BS329,BV329,BY329,CB329,CE329,CH329,CK329,CN329,CQ329,CT329,CW329,CZ329,DC329,DF329,DI329,DL329,DO329,DR329,DU329,DX329,EA329,ED329)</f>
        <v>865130</v>
      </c>
      <c r="EH329" s="151">
        <f t="shared" ref="EH329:EH389" si="67">GEOMEAN(K329,N329,Q329,T329,W329,Z329,AC329,AF329,AI329,AL329,AO329,AR329,AU329,AX329,BA329,BD329,BG329,BJ329,BM329,BP329,BS329,BV329,BY329,CB329,CE329,CH329,CK329,CN329,CQ329,CT329,CW329,CZ329,DC329,DF329,DI329,DL329,DO329,DR329,DU329,DX329,EA329,ED329)</f>
        <v>684388.77806689637</v>
      </c>
      <c r="EI329" s="152">
        <f t="shared" ref="EI329:EI389" si="68">STDEVA(K329,N329,Q329,T329,W329,Z329,AC329,AF329,AI329,AL329,AO329,AR329,AU329,AX329,BA329,BD329,BG329,BJ329,BM329,BP329,BS329,BV329,BY329,CB329,CE329,CH329,CK329,CN329,CQ329,CT329,CW329,CZ329,DC329,DF329,DI329,DL329,DO329,DR329,DU329,DX329,EA329,ED329)</f>
        <v>731847.74254394381</v>
      </c>
      <c r="EJ329" s="153">
        <f t="shared" ref="EJ329:EJ389" si="69">+EI329/EG329</f>
        <v>0.84593961895200009</v>
      </c>
      <c r="EK329" s="154">
        <f t="shared" ref="EK329:EK389" si="70">+EE329</f>
        <v>333200</v>
      </c>
      <c r="EL329" s="154">
        <f t="shared" ref="EL329:EL389" si="71">ROUND(EK329,0)</f>
        <v>333200</v>
      </c>
      <c r="EM329" s="154">
        <f t="shared" ref="EM329:EM389" si="72">+EL329*G329</f>
        <v>333200</v>
      </c>
      <c r="EN329" s="154" t="str">
        <f t="shared" ref="EN329:EN389" si="73">IF(EK329=EE329,"MENOR VALOR","MEDIANA")</f>
        <v>MENOR VALOR</v>
      </c>
    </row>
    <row r="330" spans="1:144" s="5" customFormat="1" ht="38.25">
      <c r="A330" s="18">
        <v>2</v>
      </c>
      <c r="B330" s="17">
        <v>1196490533</v>
      </c>
      <c r="C330" s="13">
        <v>42294213</v>
      </c>
      <c r="D330" s="14" t="s">
        <v>530</v>
      </c>
      <c r="E330" s="15" t="s">
        <v>531</v>
      </c>
      <c r="F330" s="13" t="s">
        <v>12</v>
      </c>
      <c r="G330" s="6">
        <v>1</v>
      </c>
      <c r="H330" s="74">
        <v>0.19</v>
      </c>
      <c r="I330" s="7"/>
      <c r="J330" s="8"/>
      <c r="K330" s="8"/>
      <c r="L330" s="75">
        <v>1200000</v>
      </c>
      <c r="M330" s="75">
        <v>228000</v>
      </c>
      <c r="N330" s="75">
        <v>1428000</v>
      </c>
      <c r="O330" s="8"/>
      <c r="P330" s="8"/>
      <c r="Q330" s="8"/>
      <c r="R330" s="8"/>
      <c r="S330" s="8"/>
      <c r="T330" s="83"/>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78"/>
      <c r="AZ330" s="78"/>
      <c r="BA330" s="78"/>
      <c r="BB330" s="78"/>
      <c r="BC330" s="78"/>
      <c r="BD330" s="78"/>
      <c r="BE330" s="78"/>
      <c r="BF330" s="78"/>
      <c r="BG330" s="78"/>
      <c r="BH330" s="78"/>
      <c r="BI330" s="78"/>
      <c r="BJ330" s="78"/>
      <c r="BK330" s="78"/>
      <c r="BL330" s="78"/>
      <c r="BM330" s="7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78">
        <f>290400*5</f>
        <v>1452000</v>
      </c>
      <c r="CP330" s="78">
        <f>CO330*H330</f>
        <v>275880</v>
      </c>
      <c r="CQ330" s="78">
        <f>CP330+CO330</f>
        <v>1727880</v>
      </c>
      <c r="CR330" s="8"/>
      <c r="CS330" s="8"/>
      <c r="CT330" s="8"/>
      <c r="CU330" s="8"/>
      <c r="CV330" s="8"/>
      <c r="CW330" s="8"/>
      <c r="CX330" s="8"/>
      <c r="CY330" s="8"/>
      <c r="CZ330" s="8"/>
      <c r="DA330" s="78">
        <v>500000</v>
      </c>
      <c r="DB330" s="78">
        <v>95000</v>
      </c>
      <c r="DC330" s="85">
        <v>595000</v>
      </c>
      <c r="DD330" s="8"/>
      <c r="DE330" s="8"/>
      <c r="DF330" s="8"/>
      <c r="DG330" s="8"/>
      <c r="DH330" s="8"/>
      <c r="DI330" s="8"/>
      <c r="DJ330" s="8"/>
      <c r="DK330" s="8"/>
      <c r="DL330" s="8"/>
      <c r="DM330" s="8"/>
      <c r="DN330" s="8"/>
      <c r="DO330" s="8"/>
      <c r="DP330" s="8"/>
      <c r="DQ330" s="8"/>
      <c r="DR330" s="8"/>
      <c r="DS330" s="78">
        <v>230000</v>
      </c>
      <c r="DT330" s="78">
        <v>43700</v>
      </c>
      <c r="DU330" s="78">
        <v>273700</v>
      </c>
      <c r="DV330" s="8"/>
      <c r="DW330" s="8"/>
      <c r="DX330" s="8"/>
      <c r="DY330" s="8"/>
      <c r="DZ330" s="8"/>
      <c r="EA330" s="8"/>
      <c r="EB330" s="8"/>
      <c r="EC330" s="8"/>
      <c r="ED330" s="8"/>
      <c r="EE330" s="150">
        <f t="shared" si="64"/>
        <v>273700</v>
      </c>
      <c r="EF330" s="151">
        <f t="shared" si="65"/>
        <v>1011500</v>
      </c>
      <c r="EG330" s="151">
        <f t="shared" si="66"/>
        <v>1006145</v>
      </c>
      <c r="EH330" s="151">
        <f t="shared" si="67"/>
        <v>796174.72597467178</v>
      </c>
      <c r="EI330" s="152">
        <f t="shared" si="68"/>
        <v>684197.56900571729</v>
      </c>
      <c r="EJ330" s="153">
        <f t="shared" si="69"/>
        <v>0.68001885315309152</v>
      </c>
      <c r="EK330" s="154">
        <f t="shared" si="70"/>
        <v>273700</v>
      </c>
      <c r="EL330" s="154">
        <f t="shared" si="71"/>
        <v>273700</v>
      </c>
      <c r="EM330" s="154">
        <f t="shared" si="72"/>
        <v>273700</v>
      </c>
      <c r="EN330" s="154" t="str">
        <f t="shared" si="73"/>
        <v>MENOR VALOR</v>
      </c>
    </row>
    <row r="331" spans="1:144" s="5" customFormat="1" ht="12.75">
      <c r="A331" s="28"/>
      <c r="B331" s="18"/>
      <c r="C331" s="18"/>
      <c r="D331" s="18"/>
      <c r="E331" s="18"/>
      <c r="F331" s="18"/>
      <c r="G331" s="6"/>
      <c r="H331" s="7"/>
      <c r="I331" s="7"/>
      <c r="J331" s="8"/>
      <c r="K331" s="8"/>
      <c r="L331" s="8"/>
      <c r="M331" s="8"/>
      <c r="N331" s="8"/>
      <c r="O331" s="8"/>
      <c r="P331" s="8"/>
      <c r="Q331" s="8"/>
      <c r="R331" s="8"/>
      <c r="S331" s="8"/>
      <c r="T331" s="83"/>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78"/>
      <c r="AZ331" s="78"/>
      <c r="BA331" s="78"/>
      <c r="BB331" s="78"/>
      <c r="BC331" s="78"/>
      <c r="BD331" s="78"/>
      <c r="BE331" s="78"/>
      <c r="BF331" s="78"/>
      <c r="BG331" s="78"/>
      <c r="BH331" s="78"/>
      <c r="BI331" s="78"/>
      <c r="BJ331" s="78"/>
      <c r="BK331" s="78"/>
      <c r="BL331" s="78"/>
      <c r="BM331" s="7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3"/>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150"/>
      <c r="EF331" s="151"/>
      <c r="EG331" s="151"/>
      <c r="EH331" s="151"/>
      <c r="EI331" s="152"/>
      <c r="EJ331" s="153"/>
      <c r="EK331" s="154"/>
      <c r="EL331" s="154"/>
      <c r="EM331" s="154"/>
      <c r="EN331" s="154"/>
    </row>
    <row r="332" spans="1:144" s="5" customFormat="1" ht="15">
      <c r="A332" s="9" t="s">
        <v>516</v>
      </c>
      <c r="B332" s="161" t="s">
        <v>533</v>
      </c>
      <c r="C332" s="162"/>
      <c r="D332" s="162"/>
      <c r="E332" s="163"/>
      <c r="F332" s="10" t="s">
        <v>527</v>
      </c>
      <c r="G332" s="6"/>
      <c r="H332" s="7"/>
      <c r="I332" s="7"/>
      <c r="J332" s="8"/>
      <c r="K332" s="8"/>
      <c r="L332" s="8"/>
      <c r="M332" s="8"/>
      <c r="N332" s="8"/>
      <c r="O332" s="8"/>
      <c r="P332" s="8"/>
      <c r="Q332" s="8"/>
      <c r="R332" s="8"/>
      <c r="S332" s="8"/>
      <c r="T332" s="83"/>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78"/>
      <c r="AZ332" s="78"/>
      <c r="BA332" s="78"/>
      <c r="BB332" s="78"/>
      <c r="BC332" s="78"/>
      <c r="BD332" s="78"/>
      <c r="BE332" s="78"/>
      <c r="BF332" s="78"/>
      <c r="BG332" s="78"/>
      <c r="BH332" s="78"/>
      <c r="BI332" s="78"/>
      <c r="BJ332" s="78"/>
      <c r="BK332" s="78"/>
      <c r="BL332" s="78"/>
      <c r="BM332" s="7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3"/>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150"/>
      <c r="EF332" s="151"/>
      <c r="EG332" s="151"/>
      <c r="EH332" s="151"/>
      <c r="EI332" s="152"/>
      <c r="EJ332" s="153"/>
      <c r="EK332" s="154"/>
      <c r="EL332" s="154"/>
      <c r="EM332" s="154"/>
      <c r="EN332" s="154"/>
    </row>
    <row r="333" spans="1:144" s="5" customFormat="1" ht="15" customHeight="1">
      <c r="A333" s="11" t="s">
        <v>16</v>
      </c>
      <c r="B333" s="11" t="s">
        <v>7</v>
      </c>
      <c r="C333" s="11" t="s">
        <v>8</v>
      </c>
      <c r="D333" s="11" t="s">
        <v>9</v>
      </c>
      <c r="E333" s="11" t="s">
        <v>17</v>
      </c>
      <c r="F333" s="11" t="s">
        <v>11</v>
      </c>
      <c r="G333" s="6"/>
      <c r="H333" s="7"/>
      <c r="I333" s="7"/>
      <c r="J333" s="8"/>
      <c r="K333" s="8"/>
      <c r="L333" s="8"/>
      <c r="M333" s="8"/>
      <c r="N333" s="8"/>
      <c r="O333" s="8"/>
      <c r="P333" s="8"/>
      <c r="Q333" s="8"/>
      <c r="R333" s="8"/>
      <c r="S333" s="8"/>
      <c r="T333" s="83"/>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78"/>
      <c r="AZ333" s="78"/>
      <c r="BA333" s="78"/>
      <c r="BB333" s="78"/>
      <c r="BC333" s="78"/>
      <c r="BD333" s="78"/>
      <c r="BE333" s="78"/>
      <c r="BF333" s="78"/>
      <c r="BG333" s="78"/>
      <c r="BH333" s="78"/>
      <c r="BI333" s="78"/>
      <c r="BJ333" s="78"/>
      <c r="BK333" s="78"/>
      <c r="BL333" s="78"/>
      <c r="BM333" s="7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3"/>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150"/>
      <c r="EF333" s="151"/>
      <c r="EG333" s="151"/>
      <c r="EH333" s="151"/>
      <c r="EI333" s="152"/>
      <c r="EJ333" s="153"/>
      <c r="EK333" s="154"/>
      <c r="EL333" s="154"/>
      <c r="EM333" s="154"/>
      <c r="EN333" s="154"/>
    </row>
    <row r="334" spans="1:144" s="5" customFormat="1" ht="25.5">
      <c r="A334" s="18">
        <v>1</v>
      </c>
      <c r="B334" s="17">
        <v>1196491283</v>
      </c>
      <c r="C334" s="17">
        <v>42294913</v>
      </c>
      <c r="D334" s="15" t="s">
        <v>534</v>
      </c>
      <c r="E334" s="15" t="s">
        <v>535</v>
      </c>
      <c r="F334" s="13" t="s">
        <v>12</v>
      </c>
      <c r="G334" s="6">
        <v>1</v>
      </c>
      <c r="H334" s="74">
        <v>0</v>
      </c>
      <c r="I334" s="7"/>
      <c r="J334" s="8"/>
      <c r="K334" s="8"/>
      <c r="L334" s="8"/>
      <c r="M334" s="8"/>
      <c r="N334" s="8"/>
      <c r="O334" s="8"/>
      <c r="P334" s="8"/>
      <c r="Q334" s="8"/>
      <c r="R334" s="8"/>
      <c r="S334" s="8"/>
      <c r="T334" s="83"/>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78"/>
      <c r="AZ334" s="78"/>
      <c r="BA334" s="78"/>
      <c r="BB334" s="78"/>
      <c r="BC334" s="78"/>
      <c r="BD334" s="78"/>
      <c r="BE334" s="78"/>
      <c r="BF334" s="78"/>
      <c r="BG334" s="78"/>
      <c r="BH334" s="78"/>
      <c r="BI334" s="78"/>
      <c r="BJ334" s="78"/>
      <c r="BK334" s="78"/>
      <c r="BL334" s="78"/>
      <c r="BM334" s="7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78">
        <v>4000000</v>
      </c>
      <c r="DB334" s="78">
        <v>0</v>
      </c>
      <c r="DC334" s="85">
        <v>4000000</v>
      </c>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150">
        <f t="shared" si="64"/>
        <v>4000000</v>
      </c>
      <c r="EF334" s="151">
        <f t="shared" si="65"/>
        <v>4000000</v>
      </c>
      <c r="EG334" s="151">
        <f t="shared" si="66"/>
        <v>4000000</v>
      </c>
      <c r="EH334" s="151">
        <f t="shared" si="67"/>
        <v>4000000</v>
      </c>
      <c r="EI334" s="152">
        <v>0</v>
      </c>
      <c r="EJ334" s="153">
        <f t="shared" si="69"/>
        <v>0</v>
      </c>
      <c r="EK334" s="154">
        <f t="shared" si="70"/>
        <v>4000000</v>
      </c>
      <c r="EL334" s="154">
        <f t="shared" si="71"/>
        <v>4000000</v>
      </c>
      <c r="EM334" s="154">
        <f t="shared" si="72"/>
        <v>4000000</v>
      </c>
      <c r="EN334" s="154" t="str">
        <f t="shared" si="73"/>
        <v>MENOR VALOR</v>
      </c>
    </row>
    <row r="335" spans="1:144" s="5" customFormat="1" ht="25.5">
      <c r="A335" s="18">
        <v>2</v>
      </c>
      <c r="B335" s="17">
        <v>1186220298</v>
      </c>
      <c r="C335" s="17">
        <v>42294913</v>
      </c>
      <c r="D335" s="15" t="s">
        <v>536</v>
      </c>
      <c r="E335" s="15" t="s">
        <v>537</v>
      </c>
      <c r="F335" s="13" t="s">
        <v>81</v>
      </c>
      <c r="G335" s="6">
        <v>1</v>
      </c>
      <c r="H335" s="74">
        <v>0.19</v>
      </c>
      <c r="I335" s="7"/>
      <c r="J335" s="8"/>
      <c r="K335" s="8"/>
      <c r="L335" s="8"/>
      <c r="M335" s="8"/>
      <c r="N335" s="8"/>
      <c r="O335" s="8"/>
      <c r="P335" s="8"/>
      <c r="Q335" s="8"/>
      <c r="R335" s="8"/>
      <c r="S335" s="8"/>
      <c r="T335" s="83"/>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78"/>
      <c r="AZ335" s="78"/>
      <c r="BA335" s="78"/>
      <c r="BB335" s="78"/>
      <c r="BC335" s="78"/>
      <c r="BD335" s="78"/>
      <c r="BE335" s="78"/>
      <c r="BF335" s="78"/>
      <c r="BG335" s="78"/>
      <c r="BH335" s="78"/>
      <c r="BI335" s="78"/>
      <c r="BJ335" s="78"/>
      <c r="BK335" s="78"/>
      <c r="BL335" s="78"/>
      <c r="BM335" s="7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78">
        <v>500000</v>
      </c>
      <c r="DB335" s="78">
        <v>95000</v>
      </c>
      <c r="DC335" s="85">
        <v>595000</v>
      </c>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150">
        <f t="shared" si="64"/>
        <v>595000</v>
      </c>
      <c r="EF335" s="151">
        <f t="shared" si="65"/>
        <v>595000</v>
      </c>
      <c r="EG335" s="151">
        <f t="shared" si="66"/>
        <v>595000</v>
      </c>
      <c r="EH335" s="151">
        <f t="shared" si="67"/>
        <v>595000</v>
      </c>
      <c r="EI335" s="152">
        <v>0</v>
      </c>
      <c r="EJ335" s="153">
        <f t="shared" si="69"/>
        <v>0</v>
      </c>
      <c r="EK335" s="154">
        <f t="shared" si="70"/>
        <v>595000</v>
      </c>
      <c r="EL335" s="154">
        <f t="shared" si="71"/>
        <v>595000</v>
      </c>
      <c r="EM335" s="154">
        <f t="shared" si="72"/>
        <v>595000</v>
      </c>
      <c r="EN335" s="154" t="str">
        <f t="shared" si="73"/>
        <v>MENOR VALOR</v>
      </c>
    </row>
    <row r="336" spans="1:144" s="5" customFormat="1" ht="12.75">
      <c r="A336" s="28"/>
      <c r="B336" s="18"/>
      <c r="C336" s="18"/>
      <c r="D336" s="18"/>
      <c r="E336" s="18"/>
      <c r="F336" s="18"/>
      <c r="G336" s="6"/>
      <c r="H336" s="7"/>
      <c r="I336" s="7"/>
      <c r="J336" s="8"/>
      <c r="K336" s="8"/>
      <c r="L336" s="8"/>
      <c r="M336" s="8"/>
      <c r="N336" s="8"/>
      <c r="O336" s="8"/>
      <c r="P336" s="8"/>
      <c r="Q336" s="8"/>
      <c r="R336" s="8"/>
      <c r="S336" s="8"/>
      <c r="T336" s="83"/>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78"/>
      <c r="AZ336" s="78"/>
      <c r="BA336" s="78"/>
      <c r="BB336" s="78"/>
      <c r="BC336" s="78"/>
      <c r="BD336" s="78"/>
      <c r="BE336" s="78"/>
      <c r="BF336" s="78"/>
      <c r="BG336" s="78"/>
      <c r="BH336" s="78"/>
      <c r="BI336" s="78"/>
      <c r="BJ336" s="78"/>
      <c r="BK336" s="78"/>
      <c r="BL336" s="78"/>
      <c r="BM336" s="7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3"/>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150"/>
      <c r="EF336" s="151"/>
      <c r="EG336" s="151"/>
      <c r="EH336" s="151"/>
      <c r="EI336" s="152"/>
      <c r="EJ336" s="153"/>
      <c r="EK336" s="154"/>
      <c r="EL336" s="154"/>
      <c r="EM336" s="154"/>
      <c r="EN336" s="154"/>
    </row>
    <row r="337" spans="1:144" s="5" customFormat="1" ht="15">
      <c r="A337" s="9" t="s">
        <v>525</v>
      </c>
      <c r="B337" s="164" t="s">
        <v>539</v>
      </c>
      <c r="C337" s="162"/>
      <c r="D337" s="162"/>
      <c r="E337" s="163"/>
      <c r="F337" s="10" t="s">
        <v>540</v>
      </c>
      <c r="G337" s="6"/>
      <c r="H337" s="7"/>
      <c r="I337" s="7"/>
      <c r="J337" s="8"/>
      <c r="K337" s="8"/>
      <c r="L337" s="8"/>
      <c r="M337" s="8"/>
      <c r="N337" s="8"/>
      <c r="O337" s="8"/>
      <c r="P337" s="8"/>
      <c r="Q337" s="8"/>
      <c r="R337" s="8"/>
      <c r="S337" s="8"/>
      <c r="T337" s="83"/>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78"/>
      <c r="AZ337" s="78"/>
      <c r="BA337" s="78"/>
      <c r="BB337" s="78"/>
      <c r="BC337" s="78"/>
      <c r="BD337" s="78"/>
      <c r="BE337" s="78"/>
      <c r="BF337" s="78"/>
      <c r="BG337" s="78"/>
      <c r="BH337" s="78"/>
      <c r="BI337" s="78"/>
      <c r="BJ337" s="78"/>
      <c r="BK337" s="78"/>
      <c r="BL337" s="78"/>
      <c r="BM337" s="7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3"/>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150"/>
      <c r="EF337" s="151"/>
      <c r="EG337" s="151"/>
      <c r="EH337" s="151"/>
      <c r="EI337" s="152"/>
      <c r="EJ337" s="153"/>
      <c r="EK337" s="154"/>
      <c r="EL337" s="154"/>
      <c r="EM337" s="154"/>
      <c r="EN337" s="154"/>
    </row>
    <row r="338" spans="1:144" s="5" customFormat="1" ht="12.75">
      <c r="A338" s="11" t="s">
        <v>16</v>
      </c>
      <c r="B338" s="11" t="s">
        <v>7</v>
      </c>
      <c r="C338" s="11" t="s">
        <v>8</v>
      </c>
      <c r="D338" s="11" t="s">
        <v>9</v>
      </c>
      <c r="E338" s="11" t="s">
        <v>17</v>
      </c>
      <c r="F338" s="11" t="s">
        <v>11</v>
      </c>
      <c r="G338" s="6"/>
      <c r="H338" s="7"/>
      <c r="I338" s="7"/>
      <c r="J338" s="8"/>
      <c r="K338" s="8"/>
      <c r="L338" s="8"/>
      <c r="M338" s="8"/>
      <c r="N338" s="8"/>
      <c r="O338" s="8"/>
      <c r="P338" s="8"/>
      <c r="Q338" s="8"/>
      <c r="R338" s="8"/>
      <c r="S338" s="8"/>
      <c r="T338" s="83"/>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78"/>
      <c r="AZ338" s="78"/>
      <c r="BA338" s="78"/>
      <c r="BB338" s="78"/>
      <c r="BC338" s="78"/>
      <c r="BD338" s="78"/>
      <c r="BE338" s="78"/>
      <c r="BF338" s="78"/>
      <c r="BG338" s="78"/>
      <c r="BH338" s="78"/>
      <c r="BI338" s="78"/>
      <c r="BJ338" s="78"/>
      <c r="BK338" s="78"/>
      <c r="BL338" s="78"/>
      <c r="BM338" s="7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3"/>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150"/>
      <c r="EF338" s="151"/>
      <c r="EG338" s="151"/>
      <c r="EH338" s="151"/>
      <c r="EI338" s="152"/>
      <c r="EJ338" s="153"/>
      <c r="EK338" s="154"/>
      <c r="EL338" s="154"/>
      <c r="EM338" s="154"/>
      <c r="EN338" s="154"/>
    </row>
    <row r="339" spans="1:144" s="5" customFormat="1" ht="38.25">
      <c r="A339" s="12">
        <v>1</v>
      </c>
      <c r="B339" s="13">
        <v>1186290016</v>
      </c>
      <c r="C339" s="13">
        <v>42203400</v>
      </c>
      <c r="D339" s="13" t="s">
        <v>541</v>
      </c>
      <c r="E339" s="13" t="s">
        <v>542</v>
      </c>
      <c r="F339" s="13" t="s">
        <v>12</v>
      </c>
      <c r="G339" s="6">
        <v>1</v>
      </c>
      <c r="H339" s="74">
        <v>0.19</v>
      </c>
      <c r="I339" s="7"/>
      <c r="J339" s="8"/>
      <c r="K339" s="8"/>
      <c r="L339" s="8"/>
      <c r="M339" s="8"/>
      <c r="N339" s="8"/>
      <c r="O339" s="8"/>
      <c r="P339" s="8"/>
      <c r="Q339" s="8"/>
      <c r="R339" s="8"/>
      <c r="S339" s="8"/>
      <c r="T339" s="83"/>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78"/>
      <c r="AZ339" s="78"/>
      <c r="BA339" s="78"/>
      <c r="BB339" s="78"/>
      <c r="BC339" s="78"/>
      <c r="BD339" s="78"/>
      <c r="BE339" s="78"/>
      <c r="BF339" s="78"/>
      <c r="BG339" s="78"/>
      <c r="BH339" s="78"/>
      <c r="BI339" s="78"/>
      <c r="BJ339" s="78"/>
      <c r="BK339" s="119">
        <v>10500</v>
      </c>
      <c r="BL339" s="120">
        <f>BK339*H339</f>
        <v>1995</v>
      </c>
      <c r="BM339" s="120">
        <f t="shared" ref="BM339" si="74">+BK339+BL339</f>
        <v>12495</v>
      </c>
      <c r="BN339" s="8"/>
      <c r="BO339" s="8"/>
      <c r="BP339" s="8"/>
      <c r="BQ339" s="8"/>
      <c r="BR339" s="8"/>
      <c r="BS339" s="8"/>
      <c r="BT339" s="8"/>
      <c r="BU339" s="8"/>
      <c r="BV339" s="8"/>
      <c r="BW339" s="8"/>
      <c r="BX339" s="8"/>
      <c r="BY339" s="8"/>
      <c r="BZ339" s="8"/>
      <c r="CA339" s="8"/>
      <c r="CB339" s="8"/>
      <c r="CC339" s="8"/>
      <c r="CD339" s="8"/>
      <c r="CE339" s="8"/>
      <c r="CF339" s="78">
        <f>13800*25</f>
        <v>345000</v>
      </c>
      <c r="CG339" s="78">
        <f>CF339*H339</f>
        <v>65550</v>
      </c>
      <c r="CH339" s="78">
        <f>CF339+CG339</f>
        <v>410550</v>
      </c>
      <c r="CI339" s="8"/>
      <c r="CJ339" s="8"/>
      <c r="CK339" s="8"/>
      <c r="CL339" s="8"/>
      <c r="CM339" s="8"/>
      <c r="CN339" s="8"/>
      <c r="CO339" s="8"/>
      <c r="CP339" s="8"/>
      <c r="CQ339" s="8"/>
      <c r="CR339" s="8"/>
      <c r="CS339" s="8"/>
      <c r="CT339" s="8"/>
      <c r="CU339" s="8"/>
      <c r="CV339" s="8"/>
      <c r="CW339" s="8"/>
      <c r="CX339" s="8"/>
      <c r="CY339" s="8"/>
      <c r="CZ339" s="8"/>
      <c r="DA339" s="8"/>
      <c r="DB339" s="8"/>
      <c r="DC339" s="83"/>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150">
        <f t="shared" si="64"/>
        <v>12495</v>
      </c>
      <c r="EF339" s="151">
        <f t="shared" si="65"/>
        <v>211522.5</v>
      </c>
      <c r="EG339" s="151">
        <f t="shared" si="66"/>
        <v>211522.5</v>
      </c>
      <c r="EH339" s="151">
        <f t="shared" si="67"/>
        <v>71622.777452427807</v>
      </c>
      <c r="EI339" s="152">
        <f t="shared" si="68"/>
        <v>281467.38978521118</v>
      </c>
      <c r="EJ339" s="153">
        <f t="shared" si="69"/>
        <v>1.3306735207139249</v>
      </c>
      <c r="EK339" s="154">
        <f t="shared" si="70"/>
        <v>12495</v>
      </c>
      <c r="EL339" s="154">
        <f t="shared" si="71"/>
        <v>12495</v>
      </c>
      <c r="EM339" s="154">
        <f t="shared" si="72"/>
        <v>12495</v>
      </c>
      <c r="EN339" s="154" t="str">
        <f t="shared" si="73"/>
        <v>MENOR VALOR</v>
      </c>
    </row>
    <row r="340" spans="1:144" s="5" customFormat="1" ht="12.75">
      <c r="A340" s="12">
        <v>2</v>
      </c>
      <c r="B340" s="13">
        <v>1186220510</v>
      </c>
      <c r="C340" s="13">
        <v>42203400</v>
      </c>
      <c r="D340" s="13" t="s">
        <v>543</v>
      </c>
      <c r="E340" s="13" t="s">
        <v>544</v>
      </c>
      <c r="F340" s="13" t="s">
        <v>12</v>
      </c>
      <c r="G340" s="6">
        <v>1</v>
      </c>
      <c r="H340" s="74">
        <v>0.19</v>
      </c>
      <c r="I340" s="7"/>
      <c r="J340" s="8"/>
      <c r="K340" s="8"/>
      <c r="L340" s="8"/>
      <c r="M340" s="8"/>
      <c r="N340" s="8"/>
      <c r="O340" s="8"/>
      <c r="P340" s="8"/>
      <c r="Q340" s="8"/>
      <c r="R340" s="8"/>
      <c r="S340" s="8"/>
      <c r="T340" s="83"/>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78"/>
      <c r="AZ340" s="78"/>
      <c r="BA340" s="78"/>
      <c r="BB340" s="78"/>
      <c r="BC340" s="78"/>
      <c r="BD340" s="78"/>
      <c r="BE340" s="78"/>
      <c r="BF340" s="78"/>
      <c r="BG340" s="78"/>
      <c r="BH340" s="78"/>
      <c r="BI340" s="78"/>
      <c r="BJ340" s="78"/>
      <c r="BK340" s="78"/>
      <c r="BL340" s="78"/>
      <c r="BM340" s="78"/>
      <c r="BN340" s="8"/>
      <c r="BO340" s="8"/>
      <c r="BP340" s="8"/>
      <c r="BQ340" s="8"/>
      <c r="BR340" s="8"/>
      <c r="BS340" s="8"/>
      <c r="BT340" s="8"/>
      <c r="BU340" s="8"/>
      <c r="BV340" s="8"/>
      <c r="BW340" s="8"/>
      <c r="BX340" s="8"/>
      <c r="BY340" s="8"/>
      <c r="BZ340" s="8"/>
      <c r="CA340" s="8"/>
      <c r="CB340" s="8"/>
      <c r="CC340" s="8"/>
      <c r="CD340" s="8"/>
      <c r="CE340" s="8"/>
      <c r="CF340" s="73">
        <f>33400*25</f>
        <v>835000</v>
      </c>
      <c r="CG340" s="78">
        <f>CF340*H340</f>
        <v>158650</v>
      </c>
      <c r="CH340" s="78">
        <f>CF340+CG340</f>
        <v>993650</v>
      </c>
      <c r="CI340" s="8"/>
      <c r="CJ340" s="8"/>
      <c r="CK340" s="8"/>
      <c r="CL340" s="8"/>
      <c r="CM340" s="8"/>
      <c r="CN340" s="8"/>
      <c r="CO340" s="8"/>
      <c r="CP340" s="8"/>
      <c r="CQ340" s="8"/>
      <c r="CR340" s="8"/>
      <c r="CS340" s="8"/>
      <c r="CT340" s="8"/>
      <c r="CU340" s="8"/>
      <c r="CV340" s="8"/>
      <c r="CW340" s="8"/>
      <c r="CX340" s="8"/>
      <c r="CY340" s="8"/>
      <c r="CZ340" s="8"/>
      <c r="DA340" s="8"/>
      <c r="DB340" s="8"/>
      <c r="DC340" s="83"/>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150">
        <f t="shared" si="64"/>
        <v>993650</v>
      </c>
      <c r="EF340" s="151">
        <f t="shared" si="65"/>
        <v>993650</v>
      </c>
      <c r="EG340" s="151">
        <f t="shared" si="66"/>
        <v>993650</v>
      </c>
      <c r="EH340" s="151">
        <f t="shared" si="67"/>
        <v>993650</v>
      </c>
      <c r="EI340" s="152">
        <v>0</v>
      </c>
      <c r="EJ340" s="153">
        <f t="shared" si="69"/>
        <v>0</v>
      </c>
      <c r="EK340" s="154">
        <f t="shared" si="70"/>
        <v>993650</v>
      </c>
      <c r="EL340" s="154">
        <f t="shared" si="71"/>
        <v>993650</v>
      </c>
      <c r="EM340" s="154">
        <f t="shared" si="72"/>
        <v>993650</v>
      </c>
      <c r="EN340" s="154" t="str">
        <f t="shared" si="73"/>
        <v>MENOR VALOR</v>
      </c>
    </row>
    <row r="341" spans="1:144" s="5" customFormat="1" ht="38.25">
      <c r="A341" s="12">
        <v>3</v>
      </c>
      <c r="B341" s="13">
        <v>1186220905</v>
      </c>
      <c r="C341" s="13">
        <v>42203400</v>
      </c>
      <c r="D341" s="13" t="s">
        <v>545</v>
      </c>
      <c r="E341" s="13" t="s">
        <v>546</v>
      </c>
      <c r="F341" s="13" t="s">
        <v>12</v>
      </c>
      <c r="G341" s="6">
        <v>1</v>
      </c>
      <c r="H341" s="74">
        <v>0</v>
      </c>
      <c r="I341" s="7"/>
      <c r="J341" s="8"/>
      <c r="K341" s="8"/>
      <c r="L341" s="8"/>
      <c r="M341" s="8"/>
      <c r="N341" s="8"/>
      <c r="O341" s="8"/>
      <c r="P341" s="8"/>
      <c r="Q341" s="8"/>
      <c r="R341" s="8"/>
      <c r="S341" s="8"/>
      <c r="T341" s="83"/>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78"/>
      <c r="AZ341" s="78"/>
      <c r="BA341" s="78"/>
      <c r="BB341" s="78"/>
      <c r="BC341" s="78"/>
      <c r="BD341" s="78"/>
      <c r="BE341" s="78"/>
      <c r="BF341" s="78"/>
      <c r="BG341" s="78"/>
      <c r="BH341" s="78"/>
      <c r="BI341" s="78"/>
      <c r="BJ341" s="78"/>
      <c r="BK341" s="78"/>
      <c r="BL341" s="78"/>
      <c r="BM341" s="78"/>
      <c r="BN341" s="8"/>
      <c r="BO341" s="8"/>
      <c r="BP341" s="8"/>
      <c r="BQ341" s="8"/>
      <c r="BR341" s="8"/>
      <c r="BS341" s="8"/>
      <c r="BT341" s="8"/>
      <c r="BU341" s="8"/>
      <c r="BV341" s="8"/>
      <c r="BW341" s="8"/>
      <c r="BX341" s="8"/>
      <c r="BY341" s="8"/>
      <c r="BZ341" s="8"/>
      <c r="CA341" s="8"/>
      <c r="CB341" s="8"/>
      <c r="CC341" s="8"/>
      <c r="CD341" s="8"/>
      <c r="CE341" s="8"/>
      <c r="CF341" s="78">
        <v>565000</v>
      </c>
      <c r="CG341" s="78"/>
      <c r="CH341" s="78">
        <f t="shared" ref="CH341:CH353" si="75">CF341+CG341</f>
        <v>565000</v>
      </c>
      <c r="CI341" s="8"/>
      <c r="CJ341" s="8"/>
      <c r="CK341" s="8"/>
      <c r="CL341" s="8"/>
      <c r="CM341" s="8"/>
      <c r="CN341" s="8"/>
      <c r="CO341" s="8"/>
      <c r="CP341" s="8"/>
      <c r="CQ341" s="8"/>
      <c r="CR341" s="8"/>
      <c r="CS341" s="8"/>
      <c r="CT341" s="8"/>
      <c r="CU341" s="8"/>
      <c r="CV341" s="8"/>
      <c r="CW341" s="8"/>
      <c r="CX341" s="8"/>
      <c r="CY341" s="8"/>
      <c r="CZ341" s="8"/>
      <c r="DA341" s="8"/>
      <c r="DB341" s="8"/>
      <c r="DC341" s="83"/>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150">
        <f t="shared" si="64"/>
        <v>565000</v>
      </c>
      <c r="EF341" s="151">
        <f t="shared" si="65"/>
        <v>565000</v>
      </c>
      <c r="EG341" s="151">
        <f t="shared" si="66"/>
        <v>565000</v>
      </c>
      <c r="EH341" s="151">
        <f t="shared" si="67"/>
        <v>565000</v>
      </c>
      <c r="EI341" s="152">
        <v>0</v>
      </c>
      <c r="EJ341" s="153">
        <f t="shared" si="69"/>
        <v>0</v>
      </c>
      <c r="EK341" s="154">
        <f t="shared" si="70"/>
        <v>565000</v>
      </c>
      <c r="EL341" s="154">
        <f t="shared" si="71"/>
        <v>565000</v>
      </c>
      <c r="EM341" s="154">
        <f t="shared" si="72"/>
        <v>565000</v>
      </c>
      <c r="EN341" s="154" t="str">
        <f t="shared" si="73"/>
        <v>MENOR VALOR</v>
      </c>
    </row>
    <row r="342" spans="1:144" s="5" customFormat="1" ht="25.5">
      <c r="A342" s="12">
        <v>4</v>
      </c>
      <c r="B342" s="13">
        <v>1186220279</v>
      </c>
      <c r="C342" s="13">
        <v>42203400</v>
      </c>
      <c r="D342" s="13" t="s">
        <v>547</v>
      </c>
      <c r="E342" s="13" t="s">
        <v>548</v>
      </c>
      <c r="F342" s="13" t="s">
        <v>12</v>
      </c>
      <c r="G342" s="6">
        <v>1</v>
      </c>
      <c r="H342" s="74">
        <v>0</v>
      </c>
      <c r="I342" s="7"/>
      <c r="J342" s="8"/>
      <c r="K342" s="8"/>
      <c r="L342" s="8"/>
      <c r="M342" s="8"/>
      <c r="N342" s="8"/>
      <c r="O342" s="8"/>
      <c r="P342" s="8"/>
      <c r="Q342" s="8"/>
      <c r="R342" s="8"/>
      <c r="S342" s="8"/>
      <c r="T342" s="83"/>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78"/>
      <c r="AZ342" s="78"/>
      <c r="BA342" s="78"/>
      <c r="BB342" s="78"/>
      <c r="BC342" s="78"/>
      <c r="BD342" s="78"/>
      <c r="BE342" s="78"/>
      <c r="BF342" s="78"/>
      <c r="BG342" s="78"/>
      <c r="BH342" s="78"/>
      <c r="BI342" s="78"/>
      <c r="BJ342" s="78"/>
      <c r="BK342" s="78"/>
      <c r="BL342" s="78"/>
      <c r="BM342" s="78"/>
      <c r="BN342" s="8"/>
      <c r="BO342" s="8"/>
      <c r="BP342" s="8"/>
      <c r="BQ342" s="8"/>
      <c r="BR342" s="8"/>
      <c r="BS342" s="8"/>
      <c r="BT342" s="8"/>
      <c r="BU342" s="8"/>
      <c r="BV342" s="8"/>
      <c r="BW342" s="8"/>
      <c r="BX342" s="8"/>
      <c r="BY342" s="8"/>
      <c r="BZ342" s="8"/>
      <c r="CA342" s="8"/>
      <c r="CB342" s="8"/>
      <c r="CC342" s="8"/>
      <c r="CD342" s="8"/>
      <c r="CE342" s="8"/>
      <c r="CF342" s="78">
        <v>386500</v>
      </c>
      <c r="CG342" s="78"/>
      <c r="CH342" s="78">
        <f t="shared" si="75"/>
        <v>386500</v>
      </c>
      <c r="CI342" s="8"/>
      <c r="CJ342" s="8"/>
      <c r="CK342" s="8"/>
      <c r="CL342" s="8"/>
      <c r="CM342" s="8"/>
      <c r="CN342" s="8"/>
      <c r="CO342" s="8"/>
      <c r="CP342" s="8"/>
      <c r="CQ342" s="8"/>
      <c r="CR342" s="8"/>
      <c r="CS342" s="8"/>
      <c r="CT342" s="8"/>
      <c r="CU342" s="8"/>
      <c r="CV342" s="8"/>
      <c r="CW342" s="8"/>
      <c r="CX342" s="8"/>
      <c r="CY342" s="8"/>
      <c r="CZ342" s="8"/>
      <c r="DA342" s="8"/>
      <c r="DB342" s="8"/>
      <c r="DC342" s="83"/>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150">
        <f t="shared" si="64"/>
        <v>386500</v>
      </c>
      <c r="EF342" s="151">
        <f t="shared" si="65"/>
        <v>386500</v>
      </c>
      <c r="EG342" s="151">
        <f t="shared" si="66"/>
        <v>386500</v>
      </c>
      <c r="EH342" s="151">
        <f t="shared" si="67"/>
        <v>386500</v>
      </c>
      <c r="EI342" s="152">
        <v>0</v>
      </c>
      <c r="EJ342" s="153">
        <f t="shared" si="69"/>
        <v>0</v>
      </c>
      <c r="EK342" s="154">
        <f t="shared" si="70"/>
        <v>386500</v>
      </c>
      <c r="EL342" s="154">
        <f t="shared" si="71"/>
        <v>386500</v>
      </c>
      <c r="EM342" s="154">
        <f t="shared" si="72"/>
        <v>386500</v>
      </c>
      <c r="EN342" s="154" t="str">
        <f t="shared" si="73"/>
        <v>MENOR VALOR</v>
      </c>
    </row>
    <row r="343" spans="1:144" s="5" customFormat="1" ht="25.5">
      <c r="A343" s="12">
        <v>5</v>
      </c>
      <c r="B343" s="13">
        <v>1186220291</v>
      </c>
      <c r="C343" s="13">
        <v>42203406</v>
      </c>
      <c r="D343" s="13" t="s">
        <v>549</v>
      </c>
      <c r="E343" s="13" t="s">
        <v>550</v>
      </c>
      <c r="F343" s="13" t="s">
        <v>12</v>
      </c>
      <c r="G343" s="6">
        <v>1</v>
      </c>
      <c r="H343" s="74">
        <v>0.19</v>
      </c>
      <c r="I343" s="7"/>
      <c r="J343" s="8"/>
      <c r="K343" s="8"/>
      <c r="L343" s="8"/>
      <c r="M343" s="8"/>
      <c r="N343" s="8"/>
      <c r="O343" s="8"/>
      <c r="P343" s="8"/>
      <c r="Q343" s="8"/>
      <c r="R343" s="8"/>
      <c r="S343" s="8"/>
      <c r="T343" s="83"/>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78"/>
      <c r="AZ343" s="78"/>
      <c r="BA343" s="78"/>
      <c r="BB343" s="78"/>
      <c r="BC343" s="78"/>
      <c r="BD343" s="78"/>
      <c r="BE343" s="78"/>
      <c r="BF343" s="78"/>
      <c r="BG343" s="78"/>
      <c r="BH343" s="78"/>
      <c r="BI343" s="78"/>
      <c r="BJ343" s="78"/>
      <c r="BK343" s="78"/>
      <c r="BL343" s="78"/>
      <c r="BM343" s="78"/>
      <c r="BN343" s="8"/>
      <c r="BO343" s="8"/>
      <c r="BP343" s="8"/>
      <c r="BQ343" s="8"/>
      <c r="BR343" s="8"/>
      <c r="BS343" s="8"/>
      <c r="BT343" s="8"/>
      <c r="BU343" s="8"/>
      <c r="BV343" s="8"/>
      <c r="BW343" s="8"/>
      <c r="BX343" s="8"/>
      <c r="BY343" s="8"/>
      <c r="BZ343" s="8"/>
      <c r="CA343" s="8"/>
      <c r="CB343" s="8"/>
      <c r="CC343" s="8"/>
      <c r="CD343" s="8"/>
      <c r="CE343" s="8"/>
      <c r="CF343" s="78">
        <v>91000</v>
      </c>
      <c r="CG343" s="78">
        <f>CF343*H343</f>
        <v>17290</v>
      </c>
      <c r="CH343" s="78">
        <f t="shared" si="75"/>
        <v>108290</v>
      </c>
      <c r="CI343" s="8"/>
      <c r="CJ343" s="8"/>
      <c r="CK343" s="8"/>
      <c r="CL343" s="8"/>
      <c r="CM343" s="8"/>
      <c r="CN343" s="8"/>
      <c r="CO343" s="8"/>
      <c r="CP343" s="8"/>
      <c r="CQ343" s="8"/>
      <c r="CR343" s="8"/>
      <c r="CS343" s="8"/>
      <c r="CT343" s="8"/>
      <c r="CU343" s="8"/>
      <c r="CV343" s="8"/>
      <c r="CW343" s="8"/>
      <c r="CX343" s="8"/>
      <c r="CY343" s="8"/>
      <c r="CZ343" s="8"/>
      <c r="DA343" s="8"/>
      <c r="DB343" s="8"/>
      <c r="DC343" s="83"/>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150">
        <f t="shared" si="64"/>
        <v>108290</v>
      </c>
      <c r="EF343" s="151">
        <f t="shared" si="65"/>
        <v>108290</v>
      </c>
      <c r="EG343" s="151">
        <f t="shared" si="66"/>
        <v>108290</v>
      </c>
      <c r="EH343" s="151">
        <f t="shared" si="67"/>
        <v>108290</v>
      </c>
      <c r="EI343" s="152">
        <v>0</v>
      </c>
      <c r="EJ343" s="153">
        <f t="shared" si="69"/>
        <v>0</v>
      </c>
      <c r="EK343" s="154">
        <f t="shared" si="70"/>
        <v>108290</v>
      </c>
      <c r="EL343" s="154">
        <f t="shared" si="71"/>
        <v>108290</v>
      </c>
      <c r="EM343" s="154">
        <f t="shared" si="72"/>
        <v>108290</v>
      </c>
      <c r="EN343" s="154" t="str">
        <f t="shared" si="73"/>
        <v>MENOR VALOR</v>
      </c>
    </row>
    <row r="344" spans="1:144" s="5" customFormat="1" ht="38.25">
      <c r="A344" s="12">
        <v>6</v>
      </c>
      <c r="B344" s="13">
        <v>1186220292</v>
      </c>
      <c r="C344" s="13">
        <v>42203406</v>
      </c>
      <c r="D344" s="13" t="s">
        <v>551</v>
      </c>
      <c r="E344" s="13" t="s">
        <v>552</v>
      </c>
      <c r="F344" s="13" t="s">
        <v>12</v>
      </c>
      <c r="G344" s="6">
        <v>1</v>
      </c>
      <c r="H344" s="74">
        <v>0.19</v>
      </c>
      <c r="I344" s="7"/>
      <c r="J344" s="8"/>
      <c r="K344" s="8"/>
      <c r="L344" s="8"/>
      <c r="M344" s="8"/>
      <c r="N344" s="8"/>
      <c r="O344" s="8"/>
      <c r="P344" s="8"/>
      <c r="Q344" s="8"/>
      <c r="R344" s="8"/>
      <c r="S344" s="8"/>
      <c r="T344" s="83"/>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78"/>
      <c r="AZ344" s="78"/>
      <c r="BA344" s="78"/>
      <c r="BB344" s="78"/>
      <c r="BC344" s="78"/>
      <c r="BD344" s="78"/>
      <c r="BE344" s="78"/>
      <c r="BF344" s="78"/>
      <c r="BG344" s="78"/>
      <c r="BH344" s="78"/>
      <c r="BI344" s="78"/>
      <c r="BJ344" s="78"/>
      <c r="BK344" s="78"/>
      <c r="BL344" s="78"/>
      <c r="BM344" s="78"/>
      <c r="BN344" s="8"/>
      <c r="BO344" s="8"/>
      <c r="BP344" s="8"/>
      <c r="BQ344" s="8"/>
      <c r="BR344" s="8"/>
      <c r="BS344" s="8"/>
      <c r="BT344" s="8"/>
      <c r="BU344" s="8"/>
      <c r="BV344" s="8"/>
      <c r="BW344" s="8"/>
      <c r="BX344" s="8"/>
      <c r="BY344" s="8"/>
      <c r="BZ344" s="8"/>
      <c r="CA344" s="8"/>
      <c r="CB344" s="8"/>
      <c r="CC344" s="8"/>
      <c r="CD344" s="8"/>
      <c r="CE344" s="8"/>
      <c r="CF344" s="78">
        <v>83400</v>
      </c>
      <c r="CG344" s="78">
        <f t="shared" ref="CG344:CG353" si="76">CF344*H344</f>
        <v>15846</v>
      </c>
      <c r="CH344" s="78">
        <f t="shared" si="75"/>
        <v>99246</v>
      </c>
      <c r="CI344" s="8"/>
      <c r="CJ344" s="8"/>
      <c r="CK344" s="8"/>
      <c r="CL344" s="8"/>
      <c r="CM344" s="8"/>
      <c r="CN344" s="8"/>
      <c r="CO344" s="8"/>
      <c r="CP344" s="8"/>
      <c r="CQ344" s="8"/>
      <c r="CR344" s="8"/>
      <c r="CS344" s="8"/>
      <c r="CT344" s="8"/>
      <c r="CU344" s="8"/>
      <c r="CV344" s="8"/>
      <c r="CW344" s="8"/>
      <c r="CX344" s="8"/>
      <c r="CY344" s="8"/>
      <c r="CZ344" s="8"/>
      <c r="DA344" s="8"/>
      <c r="DB344" s="8"/>
      <c r="DC344" s="83"/>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150">
        <f t="shared" si="64"/>
        <v>99246</v>
      </c>
      <c r="EF344" s="151">
        <f t="shared" si="65"/>
        <v>99246</v>
      </c>
      <c r="EG344" s="151">
        <f t="shared" si="66"/>
        <v>99246</v>
      </c>
      <c r="EH344" s="151">
        <f t="shared" si="67"/>
        <v>99246</v>
      </c>
      <c r="EI344" s="152">
        <v>0</v>
      </c>
      <c r="EJ344" s="153">
        <f t="shared" si="69"/>
        <v>0</v>
      </c>
      <c r="EK344" s="154">
        <f t="shared" si="70"/>
        <v>99246</v>
      </c>
      <c r="EL344" s="154">
        <f t="shared" si="71"/>
        <v>99246</v>
      </c>
      <c r="EM344" s="154">
        <f t="shared" si="72"/>
        <v>99246</v>
      </c>
      <c r="EN344" s="154" t="str">
        <f t="shared" si="73"/>
        <v>MENOR VALOR</v>
      </c>
    </row>
    <row r="345" spans="1:144" s="5" customFormat="1" ht="25.5">
      <c r="A345" s="12">
        <v>7</v>
      </c>
      <c r="B345" s="13">
        <v>1186220293</v>
      </c>
      <c r="C345" s="13">
        <v>42203406</v>
      </c>
      <c r="D345" s="13" t="s">
        <v>553</v>
      </c>
      <c r="E345" s="13" t="s">
        <v>554</v>
      </c>
      <c r="F345" s="13" t="s">
        <v>12</v>
      </c>
      <c r="G345" s="6">
        <v>1</v>
      </c>
      <c r="H345" s="74">
        <v>0.19</v>
      </c>
      <c r="I345" s="7"/>
      <c r="J345" s="8"/>
      <c r="K345" s="8"/>
      <c r="L345" s="8"/>
      <c r="M345" s="8"/>
      <c r="N345" s="8"/>
      <c r="O345" s="8"/>
      <c r="P345" s="8"/>
      <c r="Q345" s="8"/>
      <c r="R345" s="8"/>
      <c r="S345" s="8"/>
      <c r="T345" s="83"/>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78"/>
      <c r="AZ345" s="78"/>
      <c r="BA345" s="78"/>
      <c r="BB345" s="78"/>
      <c r="BC345" s="78"/>
      <c r="BD345" s="78"/>
      <c r="BE345" s="78"/>
      <c r="BF345" s="78"/>
      <c r="BG345" s="78"/>
      <c r="BH345" s="78"/>
      <c r="BI345" s="78"/>
      <c r="BJ345" s="78"/>
      <c r="BK345" s="78"/>
      <c r="BL345" s="78"/>
      <c r="BM345" s="78"/>
      <c r="BN345" s="8"/>
      <c r="BO345" s="8"/>
      <c r="BP345" s="8"/>
      <c r="BQ345" s="8"/>
      <c r="BR345" s="8"/>
      <c r="BS345" s="8"/>
      <c r="BT345" s="8"/>
      <c r="BU345" s="8"/>
      <c r="BV345" s="8"/>
      <c r="BW345" s="8"/>
      <c r="BX345" s="8"/>
      <c r="BY345" s="8"/>
      <c r="BZ345" s="8"/>
      <c r="CA345" s="8"/>
      <c r="CB345" s="8"/>
      <c r="CC345" s="8"/>
      <c r="CD345" s="8"/>
      <c r="CE345" s="8"/>
      <c r="CF345" s="78">
        <v>58300</v>
      </c>
      <c r="CG345" s="78">
        <f t="shared" si="76"/>
        <v>11077</v>
      </c>
      <c r="CH345" s="78">
        <f>CF345+CG345</f>
        <v>69377</v>
      </c>
      <c r="CI345" s="8"/>
      <c r="CJ345" s="8"/>
      <c r="CK345" s="8"/>
      <c r="CL345" s="8"/>
      <c r="CM345" s="8"/>
      <c r="CN345" s="8"/>
      <c r="CO345" s="8"/>
      <c r="CP345" s="8"/>
      <c r="CQ345" s="8"/>
      <c r="CR345" s="8"/>
      <c r="CS345" s="8"/>
      <c r="CT345" s="8"/>
      <c r="CU345" s="8"/>
      <c r="CV345" s="8"/>
      <c r="CW345" s="8"/>
      <c r="CX345" s="8"/>
      <c r="CY345" s="8"/>
      <c r="CZ345" s="8"/>
      <c r="DA345" s="8"/>
      <c r="DB345" s="8"/>
      <c r="DC345" s="83"/>
      <c r="DD345" s="8"/>
      <c r="DE345" s="8"/>
      <c r="DF345" s="8"/>
      <c r="DG345" s="8"/>
      <c r="DH345" s="8"/>
      <c r="DI345" s="8"/>
      <c r="DJ345" s="8"/>
      <c r="DK345" s="8"/>
      <c r="DL345" s="8"/>
      <c r="DM345" s="8"/>
      <c r="DN345" s="8"/>
      <c r="DO345" s="8"/>
      <c r="DP345" s="8"/>
      <c r="DQ345" s="8"/>
      <c r="DR345" s="8"/>
      <c r="DS345" s="78">
        <v>618000</v>
      </c>
      <c r="DT345" s="78">
        <v>117420</v>
      </c>
      <c r="DU345" s="78">
        <v>735420</v>
      </c>
      <c r="DV345" s="8"/>
      <c r="DW345" s="8"/>
      <c r="DX345" s="8"/>
      <c r="DY345" s="8"/>
      <c r="DZ345" s="8"/>
      <c r="EA345" s="8"/>
      <c r="EB345" s="8"/>
      <c r="EC345" s="8"/>
      <c r="ED345" s="8"/>
      <c r="EE345" s="150">
        <f t="shared" si="64"/>
        <v>69377</v>
      </c>
      <c r="EF345" s="151">
        <f t="shared" si="65"/>
        <v>402398.5</v>
      </c>
      <c r="EG345" s="151">
        <f t="shared" si="66"/>
        <v>402398.5</v>
      </c>
      <c r="EH345" s="151">
        <f t="shared" si="67"/>
        <v>225878.80232549491</v>
      </c>
      <c r="EI345" s="152">
        <f t="shared" si="68"/>
        <v>470963.52186183166</v>
      </c>
      <c r="EJ345" s="153">
        <f t="shared" si="69"/>
        <v>1.1703908485290866</v>
      </c>
      <c r="EK345" s="154">
        <f t="shared" si="70"/>
        <v>69377</v>
      </c>
      <c r="EL345" s="154">
        <f t="shared" si="71"/>
        <v>69377</v>
      </c>
      <c r="EM345" s="154">
        <f t="shared" si="72"/>
        <v>69377</v>
      </c>
      <c r="EN345" s="154" t="str">
        <f t="shared" si="73"/>
        <v>MENOR VALOR</v>
      </c>
    </row>
    <row r="346" spans="1:144" s="5" customFormat="1" ht="12.75">
      <c r="A346" s="12">
        <v>8</v>
      </c>
      <c r="B346" s="13">
        <v>1186220431</v>
      </c>
      <c r="C346" s="13">
        <v>42203406</v>
      </c>
      <c r="D346" s="13" t="s">
        <v>555</v>
      </c>
      <c r="E346" s="13" t="s">
        <v>556</v>
      </c>
      <c r="F346" s="13" t="s">
        <v>12</v>
      </c>
      <c r="G346" s="6">
        <v>1</v>
      </c>
      <c r="H346" s="74">
        <v>0.19</v>
      </c>
      <c r="I346" s="7"/>
      <c r="J346" s="8"/>
      <c r="K346" s="8"/>
      <c r="L346" s="8"/>
      <c r="M346" s="8"/>
      <c r="N346" s="8"/>
      <c r="O346" s="8"/>
      <c r="P346" s="8"/>
      <c r="Q346" s="8"/>
      <c r="R346" s="8"/>
      <c r="S346" s="8"/>
      <c r="T346" s="83"/>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78"/>
      <c r="AZ346" s="78"/>
      <c r="BA346" s="78"/>
      <c r="BB346" s="78"/>
      <c r="BC346" s="78"/>
      <c r="BD346" s="78"/>
      <c r="BE346" s="78"/>
      <c r="BF346" s="78"/>
      <c r="BG346" s="78"/>
      <c r="BH346" s="78"/>
      <c r="BI346" s="78"/>
      <c r="BJ346" s="78"/>
      <c r="BK346" s="78"/>
      <c r="BL346" s="78"/>
      <c r="BM346" s="78"/>
      <c r="BN346" s="8"/>
      <c r="BO346" s="8"/>
      <c r="BP346" s="8"/>
      <c r="BQ346" s="8"/>
      <c r="BR346" s="8"/>
      <c r="BS346" s="8"/>
      <c r="BT346" s="8"/>
      <c r="BU346" s="8"/>
      <c r="BV346" s="8"/>
      <c r="BW346" s="8"/>
      <c r="BX346" s="8"/>
      <c r="BY346" s="8"/>
      <c r="BZ346" s="8"/>
      <c r="CA346" s="8"/>
      <c r="CB346" s="8"/>
      <c r="CC346" s="8"/>
      <c r="CD346" s="8"/>
      <c r="CE346" s="8"/>
      <c r="CF346" s="78">
        <v>270000</v>
      </c>
      <c r="CG346" s="78">
        <f t="shared" si="76"/>
        <v>51300</v>
      </c>
      <c r="CH346" s="78">
        <f t="shared" si="75"/>
        <v>321300</v>
      </c>
      <c r="CI346" s="8"/>
      <c r="CJ346" s="8"/>
      <c r="CK346" s="8"/>
      <c r="CL346" s="8"/>
      <c r="CM346" s="8"/>
      <c r="CN346" s="8"/>
      <c r="CO346" s="8"/>
      <c r="CP346" s="8"/>
      <c r="CQ346" s="8"/>
      <c r="CR346" s="8"/>
      <c r="CS346" s="8"/>
      <c r="CT346" s="8"/>
      <c r="CU346" s="8"/>
      <c r="CV346" s="8"/>
      <c r="CW346" s="8"/>
      <c r="CX346" s="8"/>
      <c r="CY346" s="8"/>
      <c r="CZ346" s="8"/>
      <c r="DA346" s="8"/>
      <c r="DB346" s="8"/>
      <c r="DC346" s="83"/>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150">
        <f t="shared" si="64"/>
        <v>321300</v>
      </c>
      <c r="EF346" s="151">
        <f t="shared" si="65"/>
        <v>321300</v>
      </c>
      <c r="EG346" s="151">
        <f t="shared" si="66"/>
        <v>321300</v>
      </c>
      <c r="EH346" s="151">
        <f t="shared" si="67"/>
        <v>321300</v>
      </c>
      <c r="EI346" s="152">
        <v>0</v>
      </c>
      <c r="EJ346" s="153">
        <f t="shared" si="69"/>
        <v>0</v>
      </c>
      <c r="EK346" s="154">
        <f t="shared" si="70"/>
        <v>321300</v>
      </c>
      <c r="EL346" s="154">
        <f t="shared" si="71"/>
        <v>321300</v>
      </c>
      <c r="EM346" s="154">
        <f t="shared" si="72"/>
        <v>321300</v>
      </c>
      <c r="EN346" s="154" t="str">
        <f t="shared" si="73"/>
        <v>MENOR VALOR</v>
      </c>
    </row>
    <row r="347" spans="1:144" s="5" customFormat="1" ht="25.5">
      <c r="A347" s="12">
        <v>9</v>
      </c>
      <c r="B347" s="13">
        <v>1186230643</v>
      </c>
      <c r="C347" s="13">
        <v>42203406</v>
      </c>
      <c r="D347" s="13" t="s">
        <v>557</v>
      </c>
      <c r="E347" s="13" t="s">
        <v>558</v>
      </c>
      <c r="F347" s="13" t="s">
        <v>12</v>
      </c>
      <c r="G347" s="6">
        <v>1</v>
      </c>
      <c r="H347" s="74">
        <v>0.19</v>
      </c>
      <c r="I347" s="7"/>
      <c r="J347" s="8"/>
      <c r="K347" s="8"/>
      <c r="L347" s="8"/>
      <c r="M347" s="8"/>
      <c r="N347" s="8"/>
      <c r="O347" s="8"/>
      <c r="P347" s="8"/>
      <c r="Q347" s="8"/>
      <c r="R347" s="8"/>
      <c r="S347" s="8"/>
      <c r="T347" s="83"/>
      <c r="U347" s="8"/>
      <c r="V347" s="8"/>
      <c r="W347" s="8"/>
      <c r="X347" s="8"/>
      <c r="Y347" s="8"/>
      <c r="Z347" s="8"/>
      <c r="AA347" s="8"/>
      <c r="AB347" s="8"/>
      <c r="AC347" s="8"/>
      <c r="AD347" s="8"/>
      <c r="AE347" s="8"/>
      <c r="AF347" s="8"/>
      <c r="AG347" s="8"/>
      <c r="AH347" s="8"/>
      <c r="AI347" s="8"/>
      <c r="AJ347" s="8"/>
      <c r="AK347" s="8"/>
      <c r="AL347" s="8"/>
      <c r="AM347" s="102">
        <v>292000</v>
      </c>
      <c r="AN347" s="102">
        <v>55480</v>
      </c>
      <c r="AO347" s="102">
        <v>347480</v>
      </c>
      <c r="AP347" s="8"/>
      <c r="AQ347" s="8"/>
      <c r="AR347" s="8"/>
      <c r="AS347" s="8"/>
      <c r="AT347" s="8"/>
      <c r="AU347" s="8"/>
      <c r="AV347" s="8"/>
      <c r="AW347" s="8"/>
      <c r="AX347" s="8"/>
      <c r="AY347" s="78"/>
      <c r="AZ347" s="78"/>
      <c r="BA347" s="78"/>
      <c r="BB347" s="78"/>
      <c r="BC347" s="78"/>
      <c r="BD347" s="78"/>
      <c r="BE347" s="78"/>
      <c r="BF347" s="78"/>
      <c r="BG347" s="78"/>
      <c r="BH347" s="78"/>
      <c r="BI347" s="78"/>
      <c r="BJ347" s="78"/>
      <c r="BK347" s="78"/>
      <c r="BL347" s="78"/>
      <c r="BM347" s="78"/>
      <c r="BN347" s="8"/>
      <c r="BO347" s="8"/>
      <c r="BP347" s="8"/>
      <c r="BQ347" s="8"/>
      <c r="BR347" s="8"/>
      <c r="BS347" s="8"/>
      <c r="BT347" s="8"/>
      <c r="BU347" s="8"/>
      <c r="BV347" s="8"/>
      <c r="BW347" s="8"/>
      <c r="BX347" s="8"/>
      <c r="BY347" s="8"/>
      <c r="BZ347" s="8"/>
      <c r="CA347" s="8"/>
      <c r="CB347" s="8"/>
      <c r="CC347" s="8"/>
      <c r="CD347" s="8"/>
      <c r="CE347" s="8"/>
      <c r="CF347" s="78">
        <v>215000</v>
      </c>
      <c r="CG347" s="78">
        <f t="shared" si="76"/>
        <v>40850</v>
      </c>
      <c r="CH347" s="78">
        <f t="shared" si="75"/>
        <v>255850</v>
      </c>
      <c r="CI347" s="8"/>
      <c r="CJ347" s="8"/>
      <c r="CK347" s="8"/>
      <c r="CL347" s="8"/>
      <c r="CM347" s="8"/>
      <c r="CN347" s="8"/>
      <c r="CO347" s="8"/>
      <c r="CP347" s="8"/>
      <c r="CQ347" s="8"/>
      <c r="CR347" s="8"/>
      <c r="CS347" s="8"/>
      <c r="CT347" s="8"/>
      <c r="CU347" s="8"/>
      <c r="CV347" s="8"/>
      <c r="CW347" s="8"/>
      <c r="CX347" s="8"/>
      <c r="CY347" s="8"/>
      <c r="CZ347" s="8"/>
      <c r="DA347" s="8"/>
      <c r="DB347" s="8"/>
      <c r="DC347" s="83"/>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150">
        <f t="shared" si="64"/>
        <v>255850</v>
      </c>
      <c r="EF347" s="151">
        <f t="shared" si="65"/>
        <v>301665</v>
      </c>
      <c r="EG347" s="151">
        <f t="shared" si="66"/>
        <v>301665</v>
      </c>
      <c r="EH347" s="151">
        <f t="shared" si="67"/>
        <v>298165.65529919771</v>
      </c>
      <c r="EI347" s="152">
        <f t="shared" si="68"/>
        <v>64792.194360123351</v>
      </c>
      <c r="EJ347" s="153">
        <f t="shared" si="69"/>
        <v>0.21478194142549964</v>
      </c>
      <c r="EK347" s="154">
        <f t="shared" si="70"/>
        <v>255850</v>
      </c>
      <c r="EL347" s="154">
        <f t="shared" si="71"/>
        <v>255850</v>
      </c>
      <c r="EM347" s="154">
        <f t="shared" si="72"/>
        <v>255850</v>
      </c>
      <c r="EN347" s="154" t="str">
        <f t="shared" si="73"/>
        <v>MENOR VALOR</v>
      </c>
    </row>
    <row r="348" spans="1:144" s="5" customFormat="1" ht="25.5">
      <c r="A348" s="12">
        <v>10</v>
      </c>
      <c r="B348" s="13">
        <v>1186220021</v>
      </c>
      <c r="C348" s="13">
        <v>42203406</v>
      </c>
      <c r="D348" s="13" t="s">
        <v>559</v>
      </c>
      <c r="E348" s="13" t="s">
        <v>559</v>
      </c>
      <c r="F348" s="13" t="s">
        <v>12</v>
      </c>
      <c r="G348" s="6">
        <v>1</v>
      </c>
      <c r="H348" s="74">
        <v>0.19</v>
      </c>
      <c r="I348" s="7"/>
      <c r="J348" s="8"/>
      <c r="K348" s="8"/>
      <c r="L348" s="8"/>
      <c r="M348" s="8"/>
      <c r="N348" s="8"/>
      <c r="O348" s="8"/>
      <c r="P348" s="8"/>
      <c r="Q348" s="8"/>
      <c r="R348" s="8"/>
      <c r="S348" s="8"/>
      <c r="T348" s="83"/>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78"/>
      <c r="AZ348" s="78"/>
      <c r="BA348" s="78"/>
      <c r="BB348" s="78"/>
      <c r="BC348" s="78"/>
      <c r="BD348" s="78"/>
      <c r="BE348" s="78"/>
      <c r="BF348" s="78"/>
      <c r="BG348" s="78"/>
      <c r="BH348" s="78"/>
      <c r="BI348" s="78"/>
      <c r="BJ348" s="78"/>
      <c r="BK348" s="78"/>
      <c r="BL348" s="78"/>
      <c r="BM348" s="78"/>
      <c r="BN348" s="8"/>
      <c r="BO348" s="8"/>
      <c r="BP348" s="8"/>
      <c r="BQ348" s="8"/>
      <c r="BR348" s="8"/>
      <c r="BS348" s="8"/>
      <c r="BT348" s="8"/>
      <c r="BU348" s="8"/>
      <c r="BV348" s="8"/>
      <c r="BW348" s="8"/>
      <c r="BX348" s="8"/>
      <c r="BY348" s="8"/>
      <c r="BZ348" s="8"/>
      <c r="CA348" s="8"/>
      <c r="CB348" s="8"/>
      <c r="CC348" s="8"/>
      <c r="CD348" s="8"/>
      <c r="CE348" s="8"/>
      <c r="CF348" s="78">
        <v>241000</v>
      </c>
      <c r="CG348" s="78">
        <f t="shared" si="76"/>
        <v>45790</v>
      </c>
      <c r="CH348" s="78">
        <f t="shared" si="75"/>
        <v>286790</v>
      </c>
      <c r="CI348" s="8"/>
      <c r="CJ348" s="8"/>
      <c r="CK348" s="8"/>
      <c r="CL348" s="8"/>
      <c r="CM348" s="8"/>
      <c r="CN348" s="8"/>
      <c r="CO348" s="8"/>
      <c r="CP348" s="8"/>
      <c r="CQ348" s="8"/>
      <c r="CR348" s="8"/>
      <c r="CS348" s="8"/>
      <c r="CT348" s="8"/>
      <c r="CU348" s="8"/>
      <c r="CV348" s="8"/>
      <c r="CW348" s="8"/>
      <c r="CX348" s="8"/>
      <c r="CY348" s="8"/>
      <c r="CZ348" s="8"/>
      <c r="DA348" s="8"/>
      <c r="DB348" s="8"/>
      <c r="DC348" s="83"/>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150">
        <f t="shared" si="64"/>
        <v>286790</v>
      </c>
      <c r="EF348" s="151">
        <f t="shared" si="65"/>
        <v>286790</v>
      </c>
      <c r="EG348" s="151">
        <f t="shared" si="66"/>
        <v>286790</v>
      </c>
      <c r="EH348" s="151">
        <f t="shared" si="67"/>
        <v>286790</v>
      </c>
      <c r="EI348" s="152">
        <v>0</v>
      </c>
      <c r="EJ348" s="153">
        <f t="shared" si="69"/>
        <v>0</v>
      </c>
      <c r="EK348" s="154">
        <f t="shared" si="70"/>
        <v>286790</v>
      </c>
      <c r="EL348" s="154">
        <f t="shared" si="71"/>
        <v>286790</v>
      </c>
      <c r="EM348" s="154">
        <f t="shared" si="72"/>
        <v>286790</v>
      </c>
      <c r="EN348" s="154" t="str">
        <f t="shared" si="73"/>
        <v>MENOR VALOR</v>
      </c>
    </row>
    <row r="349" spans="1:144" s="5" customFormat="1" ht="89.25">
      <c r="A349" s="12">
        <v>11</v>
      </c>
      <c r="B349" s="13">
        <v>1186220021</v>
      </c>
      <c r="C349" s="13">
        <v>42221500</v>
      </c>
      <c r="D349" s="13" t="s">
        <v>560</v>
      </c>
      <c r="E349" s="13" t="s">
        <v>561</v>
      </c>
      <c r="F349" s="13" t="s">
        <v>46</v>
      </c>
      <c r="G349" s="6">
        <v>1</v>
      </c>
      <c r="H349" s="74">
        <v>0</v>
      </c>
      <c r="I349" s="7"/>
      <c r="J349" s="8"/>
      <c r="K349" s="8"/>
      <c r="L349" s="8"/>
      <c r="M349" s="8"/>
      <c r="N349" s="8"/>
      <c r="O349" s="8"/>
      <c r="P349" s="8"/>
      <c r="Q349" s="8"/>
      <c r="R349" s="8"/>
      <c r="S349" s="8"/>
      <c r="T349" s="83"/>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78"/>
      <c r="AZ349" s="78"/>
      <c r="BA349" s="78"/>
      <c r="BB349" s="78"/>
      <c r="BC349" s="78"/>
      <c r="BD349" s="78"/>
      <c r="BE349" s="78"/>
      <c r="BF349" s="78"/>
      <c r="BG349" s="78"/>
      <c r="BH349" s="78"/>
      <c r="BI349" s="78"/>
      <c r="BJ349" s="78"/>
      <c r="BK349" s="78"/>
      <c r="BL349" s="78"/>
      <c r="BM349" s="78"/>
      <c r="BN349" s="8"/>
      <c r="BO349" s="8"/>
      <c r="BP349" s="8"/>
      <c r="BQ349" s="8"/>
      <c r="BR349" s="8"/>
      <c r="BS349" s="8"/>
      <c r="BT349" s="8"/>
      <c r="BU349" s="8"/>
      <c r="BV349" s="8"/>
      <c r="BW349" s="8"/>
      <c r="BX349" s="8"/>
      <c r="BY349" s="8"/>
      <c r="BZ349" s="8"/>
      <c r="CA349" s="8"/>
      <c r="CB349" s="8"/>
      <c r="CC349" s="8"/>
      <c r="CD349" s="8"/>
      <c r="CE349" s="8"/>
      <c r="CF349" s="78">
        <v>135000</v>
      </c>
      <c r="CG349" s="78">
        <f t="shared" si="76"/>
        <v>0</v>
      </c>
      <c r="CH349" s="78">
        <f t="shared" si="75"/>
        <v>135000</v>
      </c>
      <c r="CI349" s="8"/>
      <c r="CJ349" s="8"/>
      <c r="CK349" s="8"/>
      <c r="CL349" s="8"/>
      <c r="CM349" s="8"/>
      <c r="CN349" s="8"/>
      <c r="CO349" s="8"/>
      <c r="CP349" s="8"/>
      <c r="CQ349" s="8"/>
      <c r="CR349" s="8"/>
      <c r="CS349" s="8"/>
      <c r="CT349" s="8"/>
      <c r="CU349" s="8"/>
      <c r="CV349" s="8"/>
      <c r="CW349" s="8"/>
      <c r="CX349" s="8"/>
      <c r="CY349" s="8"/>
      <c r="CZ349" s="8"/>
      <c r="DA349" s="8"/>
      <c r="DB349" s="8"/>
      <c r="DC349" s="83"/>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150">
        <f t="shared" si="64"/>
        <v>135000</v>
      </c>
      <c r="EF349" s="151">
        <f t="shared" si="65"/>
        <v>135000</v>
      </c>
      <c r="EG349" s="151">
        <f t="shared" si="66"/>
        <v>135000</v>
      </c>
      <c r="EH349" s="151">
        <f t="shared" si="67"/>
        <v>135000</v>
      </c>
      <c r="EI349" s="152">
        <v>0</v>
      </c>
      <c r="EJ349" s="153">
        <f t="shared" si="69"/>
        <v>0</v>
      </c>
      <c r="EK349" s="154">
        <f t="shared" si="70"/>
        <v>135000</v>
      </c>
      <c r="EL349" s="154">
        <f t="shared" si="71"/>
        <v>135000</v>
      </c>
      <c r="EM349" s="154">
        <f t="shared" si="72"/>
        <v>135000</v>
      </c>
      <c r="EN349" s="154" t="str">
        <f t="shared" si="73"/>
        <v>MENOR VALOR</v>
      </c>
    </row>
    <row r="350" spans="1:144" s="5" customFormat="1" ht="51">
      <c r="A350" s="12">
        <v>12</v>
      </c>
      <c r="B350" s="13">
        <v>1186220092</v>
      </c>
      <c r="C350" s="13">
        <v>42203400</v>
      </c>
      <c r="D350" s="13" t="s">
        <v>562</v>
      </c>
      <c r="E350" s="13" t="s">
        <v>563</v>
      </c>
      <c r="F350" s="13" t="s">
        <v>12</v>
      </c>
      <c r="G350" s="6">
        <v>1</v>
      </c>
      <c r="H350" s="74">
        <v>0</v>
      </c>
      <c r="I350" s="7"/>
      <c r="J350" s="8"/>
      <c r="K350" s="8"/>
      <c r="L350" s="8"/>
      <c r="M350" s="8"/>
      <c r="N350" s="8"/>
      <c r="O350" s="8"/>
      <c r="P350" s="8"/>
      <c r="Q350" s="8"/>
      <c r="R350" s="8"/>
      <c r="S350" s="8"/>
      <c r="T350" s="83"/>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78"/>
      <c r="AZ350" s="78"/>
      <c r="BA350" s="78"/>
      <c r="BB350" s="78"/>
      <c r="BC350" s="78"/>
      <c r="BD350" s="78"/>
      <c r="BE350" s="78"/>
      <c r="BF350" s="78"/>
      <c r="BG350" s="78"/>
      <c r="BH350" s="78"/>
      <c r="BI350" s="78"/>
      <c r="BJ350" s="78"/>
      <c r="BK350" s="78"/>
      <c r="BL350" s="78"/>
      <c r="BM350" s="78"/>
      <c r="BN350" s="8"/>
      <c r="BO350" s="8"/>
      <c r="BP350" s="8"/>
      <c r="BQ350" s="8"/>
      <c r="BR350" s="8"/>
      <c r="BS350" s="8"/>
      <c r="BT350" s="8"/>
      <c r="BU350" s="8"/>
      <c r="BV350" s="8"/>
      <c r="BW350" s="8"/>
      <c r="BX350" s="8"/>
      <c r="BY350" s="8"/>
      <c r="BZ350" s="8"/>
      <c r="CA350" s="8"/>
      <c r="CB350" s="8"/>
      <c r="CC350" s="8"/>
      <c r="CD350" s="8"/>
      <c r="CE350" s="8"/>
      <c r="CF350" s="78">
        <v>73000</v>
      </c>
      <c r="CG350" s="78">
        <f t="shared" si="76"/>
        <v>0</v>
      </c>
      <c r="CH350" s="78">
        <f t="shared" si="75"/>
        <v>73000</v>
      </c>
      <c r="CI350" s="8"/>
      <c r="CJ350" s="8"/>
      <c r="CK350" s="8"/>
      <c r="CL350" s="8"/>
      <c r="CM350" s="8"/>
      <c r="CN350" s="8"/>
      <c r="CO350" s="8"/>
      <c r="CP350" s="8"/>
      <c r="CQ350" s="8"/>
      <c r="CR350" s="8"/>
      <c r="CS350" s="8"/>
      <c r="CT350" s="8"/>
      <c r="CU350" s="8"/>
      <c r="CV350" s="8"/>
      <c r="CW350" s="8"/>
      <c r="CX350" s="8"/>
      <c r="CY350" s="8"/>
      <c r="CZ350" s="8"/>
      <c r="DA350" s="8"/>
      <c r="DB350" s="8"/>
      <c r="DC350" s="83"/>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150">
        <f t="shared" si="64"/>
        <v>73000</v>
      </c>
      <c r="EF350" s="151">
        <f t="shared" si="65"/>
        <v>73000</v>
      </c>
      <c r="EG350" s="151">
        <f t="shared" si="66"/>
        <v>73000</v>
      </c>
      <c r="EH350" s="151">
        <f t="shared" si="67"/>
        <v>73000</v>
      </c>
      <c r="EI350" s="152">
        <v>0</v>
      </c>
      <c r="EJ350" s="153">
        <f t="shared" si="69"/>
        <v>0</v>
      </c>
      <c r="EK350" s="154">
        <f t="shared" si="70"/>
        <v>73000</v>
      </c>
      <c r="EL350" s="154">
        <f t="shared" si="71"/>
        <v>73000</v>
      </c>
      <c r="EM350" s="154">
        <f t="shared" si="72"/>
        <v>73000</v>
      </c>
      <c r="EN350" s="154" t="str">
        <f t="shared" si="73"/>
        <v>MENOR VALOR</v>
      </c>
    </row>
    <row r="351" spans="1:144" s="5" customFormat="1" ht="25.5">
      <c r="A351" s="12">
        <v>13</v>
      </c>
      <c r="B351" s="13">
        <v>1186220275</v>
      </c>
      <c r="C351" s="13">
        <v>42203400</v>
      </c>
      <c r="D351" s="13" t="s">
        <v>564</v>
      </c>
      <c r="E351" s="13" t="s">
        <v>565</v>
      </c>
      <c r="F351" s="13" t="s">
        <v>12</v>
      </c>
      <c r="G351" s="6">
        <v>1</v>
      </c>
      <c r="H351" s="74">
        <v>0</v>
      </c>
      <c r="I351" s="7"/>
      <c r="J351" s="8"/>
      <c r="K351" s="8"/>
      <c r="L351" s="8"/>
      <c r="M351" s="8"/>
      <c r="N351" s="8"/>
      <c r="O351" s="8"/>
      <c r="P351" s="8"/>
      <c r="Q351" s="8"/>
      <c r="R351" s="8"/>
      <c r="S351" s="8"/>
      <c r="T351" s="83"/>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78"/>
      <c r="AZ351" s="78"/>
      <c r="BA351" s="78"/>
      <c r="BB351" s="78"/>
      <c r="BC351" s="78"/>
      <c r="BD351" s="78"/>
      <c r="BE351" s="78"/>
      <c r="BF351" s="78"/>
      <c r="BG351" s="78"/>
      <c r="BH351" s="78"/>
      <c r="BI351" s="78"/>
      <c r="BJ351" s="78"/>
      <c r="BK351" s="78"/>
      <c r="BL351" s="78"/>
      <c r="BM351" s="78"/>
      <c r="BN351" s="8"/>
      <c r="BO351" s="8"/>
      <c r="BP351" s="8"/>
      <c r="BQ351" s="8"/>
      <c r="BR351" s="8"/>
      <c r="BS351" s="8"/>
      <c r="BT351" s="8"/>
      <c r="BU351" s="8"/>
      <c r="BV351" s="8"/>
      <c r="BW351" s="8"/>
      <c r="BX351" s="8"/>
      <c r="BY351" s="8"/>
      <c r="BZ351" s="8"/>
      <c r="CA351" s="8"/>
      <c r="CB351" s="8"/>
      <c r="CC351" s="8"/>
      <c r="CD351" s="8"/>
      <c r="CE351" s="8"/>
      <c r="CF351" s="78">
        <v>550000</v>
      </c>
      <c r="CG351" s="78">
        <f t="shared" si="76"/>
        <v>0</v>
      </c>
      <c r="CH351" s="78">
        <f t="shared" si="75"/>
        <v>550000</v>
      </c>
      <c r="CI351" s="8"/>
      <c r="CJ351" s="8"/>
      <c r="CK351" s="8"/>
      <c r="CL351" s="8"/>
      <c r="CM351" s="8"/>
      <c r="CN351" s="8"/>
      <c r="CO351" s="8"/>
      <c r="CP351" s="8"/>
      <c r="CQ351" s="8"/>
      <c r="CR351" s="8"/>
      <c r="CS351" s="8"/>
      <c r="CT351" s="8"/>
      <c r="CU351" s="8"/>
      <c r="CV351" s="8"/>
      <c r="CW351" s="8"/>
      <c r="CX351" s="8"/>
      <c r="CY351" s="8"/>
      <c r="CZ351" s="8"/>
      <c r="DA351" s="8"/>
      <c r="DB351" s="8"/>
      <c r="DC351" s="83"/>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150">
        <f t="shared" si="64"/>
        <v>550000</v>
      </c>
      <c r="EF351" s="151">
        <f t="shared" si="65"/>
        <v>550000</v>
      </c>
      <c r="EG351" s="151">
        <f t="shared" si="66"/>
        <v>550000</v>
      </c>
      <c r="EH351" s="151">
        <f t="shared" si="67"/>
        <v>550000</v>
      </c>
      <c r="EI351" s="152">
        <v>0</v>
      </c>
      <c r="EJ351" s="153">
        <f t="shared" si="69"/>
        <v>0</v>
      </c>
      <c r="EK351" s="154">
        <f t="shared" si="70"/>
        <v>550000</v>
      </c>
      <c r="EL351" s="154">
        <f t="shared" si="71"/>
        <v>550000</v>
      </c>
      <c r="EM351" s="154">
        <f t="shared" si="72"/>
        <v>550000</v>
      </c>
      <c r="EN351" s="154" t="str">
        <f t="shared" si="73"/>
        <v>MENOR VALOR</v>
      </c>
    </row>
    <row r="352" spans="1:144" s="5" customFormat="1" ht="15" customHeight="1">
      <c r="A352" s="12">
        <v>14</v>
      </c>
      <c r="B352" s="13">
        <v>1186220274</v>
      </c>
      <c r="C352" s="13">
        <v>42221500</v>
      </c>
      <c r="D352" s="13" t="s">
        <v>566</v>
      </c>
      <c r="E352" s="13" t="s">
        <v>567</v>
      </c>
      <c r="F352" s="13" t="s">
        <v>12</v>
      </c>
      <c r="G352" s="6">
        <v>1</v>
      </c>
      <c r="H352" s="74">
        <v>0</v>
      </c>
      <c r="I352" s="7"/>
      <c r="J352" s="8"/>
      <c r="K352" s="8"/>
      <c r="L352" s="8"/>
      <c r="M352" s="8"/>
      <c r="N352" s="8"/>
      <c r="O352" s="8"/>
      <c r="P352" s="8"/>
      <c r="Q352" s="8"/>
      <c r="R352" s="8"/>
      <c r="S352" s="8"/>
      <c r="T352" s="83"/>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78"/>
      <c r="AZ352" s="78"/>
      <c r="BA352" s="78"/>
      <c r="BB352" s="78"/>
      <c r="BC352" s="78"/>
      <c r="BD352" s="78"/>
      <c r="BE352" s="78"/>
      <c r="BF352" s="78"/>
      <c r="BG352" s="78"/>
      <c r="BH352" s="78"/>
      <c r="BI352" s="78"/>
      <c r="BJ352" s="78"/>
      <c r="BK352" s="78"/>
      <c r="BL352" s="78"/>
      <c r="BM352" s="78"/>
      <c r="BN352" s="8"/>
      <c r="BO352" s="8"/>
      <c r="BP352" s="8"/>
      <c r="BQ352" s="8"/>
      <c r="BR352" s="8"/>
      <c r="BS352" s="8"/>
      <c r="BT352" s="8"/>
      <c r="BU352" s="8"/>
      <c r="BV352" s="8"/>
      <c r="BW352" s="8"/>
      <c r="BX352" s="8"/>
      <c r="BY352" s="8"/>
      <c r="BZ352" s="8"/>
      <c r="CA352" s="8"/>
      <c r="CB352" s="8"/>
      <c r="CC352" s="8"/>
      <c r="CD352" s="8"/>
      <c r="CE352" s="8"/>
      <c r="CF352" s="78">
        <v>150000</v>
      </c>
      <c r="CG352" s="78">
        <f t="shared" si="76"/>
        <v>0</v>
      </c>
      <c r="CH352" s="78">
        <f t="shared" si="75"/>
        <v>150000</v>
      </c>
      <c r="CI352" s="8"/>
      <c r="CJ352" s="8"/>
      <c r="CK352" s="8"/>
      <c r="CL352" s="8"/>
      <c r="CM352" s="8"/>
      <c r="CN352" s="8"/>
      <c r="CO352" s="8"/>
      <c r="CP352" s="8"/>
      <c r="CQ352" s="8"/>
      <c r="CR352" s="8"/>
      <c r="CS352" s="8"/>
      <c r="CT352" s="8"/>
      <c r="CU352" s="8"/>
      <c r="CV352" s="8"/>
      <c r="CW352" s="8"/>
      <c r="CX352" s="8"/>
      <c r="CY352" s="8"/>
      <c r="CZ352" s="8"/>
      <c r="DA352" s="8"/>
      <c r="DB352" s="8"/>
      <c r="DC352" s="83"/>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150">
        <f t="shared" si="64"/>
        <v>150000</v>
      </c>
      <c r="EF352" s="151">
        <f t="shared" si="65"/>
        <v>150000</v>
      </c>
      <c r="EG352" s="151">
        <f t="shared" si="66"/>
        <v>150000</v>
      </c>
      <c r="EH352" s="151">
        <f t="shared" si="67"/>
        <v>150000</v>
      </c>
      <c r="EI352" s="152">
        <v>0</v>
      </c>
      <c r="EJ352" s="153">
        <f t="shared" si="69"/>
        <v>0</v>
      </c>
      <c r="EK352" s="154">
        <f t="shared" si="70"/>
        <v>150000</v>
      </c>
      <c r="EL352" s="154">
        <f t="shared" si="71"/>
        <v>150000</v>
      </c>
      <c r="EM352" s="154">
        <f t="shared" si="72"/>
        <v>150000</v>
      </c>
      <c r="EN352" s="154" t="str">
        <f t="shared" si="73"/>
        <v>MENOR VALOR</v>
      </c>
    </row>
    <row r="353" spans="1:144" s="5" customFormat="1" ht="12.75">
      <c r="A353" s="12">
        <v>15</v>
      </c>
      <c r="B353" s="13">
        <v>1186220604</v>
      </c>
      <c r="C353" s="13">
        <v>42221500</v>
      </c>
      <c r="D353" s="13" t="s">
        <v>568</v>
      </c>
      <c r="E353" s="13" t="s">
        <v>569</v>
      </c>
      <c r="F353" s="13" t="s">
        <v>12</v>
      </c>
      <c r="G353" s="6">
        <v>1</v>
      </c>
      <c r="H353" s="74">
        <v>0</v>
      </c>
      <c r="I353" s="7"/>
      <c r="J353" s="8"/>
      <c r="K353" s="8"/>
      <c r="L353" s="8"/>
      <c r="M353" s="8"/>
      <c r="N353" s="8"/>
      <c r="O353" s="8"/>
      <c r="P353" s="8"/>
      <c r="Q353" s="8"/>
      <c r="R353" s="8"/>
      <c r="S353" s="8"/>
      <c r="T353" s="83"/>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78"/>
      <c r="AZ353" s="78"/>
      <c r="BA353" s="78"/>
      <c r="BB353" s="78"/>
      <c r="BC353" s="78"/>
      <c r="BD353" s="78"/>
      <c r="BE353" s="78"/>
      <c r="BF353" s="78"/>
      <c r="BG353" s="78"/>
      <c r="BH353" s="78"/>
      <c r="BI353" s="78"/>
      <c r="BJ353" s="78"/>
      <c r="BK353" s="78"/>
      <c r="BL353" s="78"/>
      <c r="BM353" s="78"/>
      <c r="BN353" s="8"/>
      <c r="BO353" s="8"/>
      <c r="BP353" s="8"/>
      <c r="BQ353" s="8"/>
      <c r="BR353" s="8"/>
      <c r="BS353" s="8"/>
      <c r="BT353" s="8"/>
      <c r="BU353" s="8"/>
      <c r="BV353" s="8"/>
      <c r="BW353" s="8"/>
      <c r="BX353" s="8"/>
      <c r="BY353" s="8"/>
      <c r="BZ353" s="8"/>
      <c r="CA353" s="8"/>
      <c r="CB353" s="8"/>
      <c r="CC353" s="8"/>
      <c r="CD353" s="8"/>
      <c r="CE353" s="8"/>
      <c r="CF353" s="78">
        <v>360000</v>
      </c>
      <c r="CG353" s="78">
        <f t="shared" si="76"/>
        <v>0</v>
      </c>
      <c r="CH353" s="78">
        <f t="shared" si="75"/>
        <v>360000</v>
      </c>
      <c r="CI353" s="8"/>
      <c r="CJ353" s="8"/>
      <c r="CK353" s="8"/>
      <c r="CL353" s="8"/>
      <c r="CM353" s="8"/>
      <c r="CN353" s="8"/>
      <c r="CO353" s="8"/>
      <c r="CP353" s="8"/>
      <c r="CQ353" s="8"/>
      <c r="CR353" s="8"/>
      <c r="CS353" s="8"/>
      <c r="CT353" s="8"/>
      <c r="CU353" s="8"/>
      <c r="CV353" s="8"/>
      <c r="CW353" s="8"/>
      <c r="CX353" s="8"/>
      <c r="CY353" s="8"/>
      <c r="CZ353" s="8"/>
      <c r="DA353" s="8"/>
      <c r="DB353" s="8"/>
      <c r="DC353" s="83"/>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150">
        <f t="shared" si="64"/>
        <v>360000</v>
      </c>
      <c r="EF353" s="151">
        <f t="shared" si="65"/>
        <v>360000</v>
      </c>
      <c r="EG353" s="151">
        <f t="shared" si="66"/>
        <v>360000</v>
      </c>
      <c r="EH353" s="151">
        <f t="shared" si="67"/>
        <v>360000</v>
      </c>
      <c r="EI353" s="152">
        <v>0</v>
      </c>
      <c r="EJ353" s="153">
        <f t="shared" si="69"/>
        <v>0</v>
      </c>
      <c r="EK353" s="154">
        <f t="shared" si="70"/>
        <v>360000</v>
      </c>
      <c r="EL353" s="154">
        <f t="shared" si="71"/>
        <v>360000</v>
      </c>
      <c r="EM353" s="154">
        <f t="shared" si="72"/>
        <v>360000</v>
      </c>
      <c r="EN353" s="154" t="str">
        <f t="shared" si="73"/>
        <v>MENOR VALOR</v>
      </c>
    </row>
    <row r="354" spans="1:144" s="5" customFormat="1" ht="12.75">
      <c r="A354" s="16"/>
      <c r="B354" s="12"/>
      <c r="C354" s="12"/>
      <c r="D354" s="12"/>
      <c r="E354" s="12"/>
      <c r="F354" s="12"/>
      <c r="G354" s="6"/>
      <c r="H354" s="7"/>
      <c r="I354" s="7"/>
      <c r="J354" s="8"/>
      <c r="K354" s="8"/>
      <c r="L354" s="8"/>
      <c r="M354" s="8"/>
      <c r="N354" s="8"/>
      <c r="O354" s="8"/>
      <c r="P354" s="8"/>
      <c r="Q354" s="8"/>
      <c r="R354" s="8"/>
      <c r="S354" s="8"/>
      <c r="T354" s="83"/>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78"/>
      <c r="AZ354" s="78"/>
      <c r="BA354" s="78"/>
      <c r="BB354" s="78"/>
      <c r="BC354" s="78"/>
      <c r="BD354" s="78"/>
      <c r="BE354" s="78"/>
      <c r="BF354" s="78"/>
      <c r="BG354" s="78"/>
      <c r="BH354" s="78"/>
      <c r="BI354" s="78"/>
      <c r="BJ354" s="78"/>
      <c r="BK354" s="78"/>
      <c r="BL354" s="78"/>
      <c r="BM354" s="7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3"/>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150"/>
      <c r="EF354" s="151"/>
      <c r="EG354" s="151"/>
      <c r="EH354" s="151"/>
      <c r="EI354" s="152"/>
      <c r="EJ354" s="153"/>
      <c r="EK354" s="154"/>
      <c r="EL354" s="154"/>
      <c r="EM354" s="154"/>
      <c r="EN354" s="154"/>
    </row>
    <row r="355" spans="1:144" s="5" customFormat="1" ht="15" customHeight="1">
      <c r="A355" s="9" t="s">
        <v>532</v>
      </c>
      <c r="B355" s="164" t="s">
        <v>571</v>
      </c>
      <c r="C355" s="162"/>
      <c r="D355" s="162"/>
      <c r="E355" s="163"/>
      <c r="F355" s="10" t="s">
        <v>540</v>
      </c>
      <c r="G355" s="6"/>
      <c r="H355" s="7"/>
      <c r="I355" s="7"/>
      <c r="J355" s="8"/>
      <c r="K355" s="8"/>
      <c r="L355" s="8"/>
      <c r="M355" s="8"/>
      <c r="N355" s="8"/>
      <c r="O355" s="8"/>
      <c r="P355" s="8"/>
      <c r="Q355" s="8"/>
      <c r="R355" s="8"/>
      <c r="S355" s="8"/>
      <c r="T355" s="83"/>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78"/>
      <c r="AZ355" s="78"/>
      <c r="BA355" s="78"/>
      <c r="BB355" s="78"/>
      <c r="BC355" s="78"/>
      <c r="BD355" s="78"/>
      <c r="BE355" s="78"/>
      <c r="BF355" s="78"/>
      <c r="BG355" s="78"/>
      <c r="BH355" s="78"/>
      <c r="BI355" s="78"/>
      <c r="BJ355" s="78"/>
      <c r="BK355" s="78"/>
      <c r="BL355" s="78"/>
      <c r="BM355" s="7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3"/>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150"/>
      <c r="EF355" s="151"/>
      <c r="EG355" s="151"/>
      <c r="EH355" s="151"/>
      <c r="EI355" s="152"/>
      <c r="EJ355" s="153"/>
      <c r="EK355" s="154"/>
      <c r="EL355" s="154"/>
      <c r="EM355" s="154"/>
      <c r="EN355" s="154"/>
    </row>
    <row r="356" spans="1:144" s="5" customFormat="1" ht="12.75">
      <c r="A356" s="11" t="s">
        <v>16</v>
      </c>
      <c r="B356" s="11" t="s">
        <v>7</v>
      </c>
      <c r="C356" s="11" t="s">
        <v>8</v>
      </c>
      <c r="D356" s="11" t="s">
        <v>9</v>
      </c>
      <c r="E356" s="11" t="s">
        <v>17</v>
      </c>
      <c r="F356" s="11" t="s">
        <v>11</v>
      </c>
      <c r="G356" s="6"/>
      <c r="H356" s="7"/>
      <c r="I356" s="7"/>
      <c r="J356" s="8"/>
      <c r="K356" s="8"/>
      <c r="L356" s="8"/>
      <c r="M356" s="8"/>
      <c r="N356" s="8"/>
      <c r="O356" s="8"/>
      <c r="P356" s="8"/>
      <c r="Q356" s="8"/>
      <c r="R356" s="8"/>
      <c r="S356" s="8"/>
      <c r="T356" s="83"/>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78"/>
      <c r="AZ356" s="78"/>
      <c r="BA356" s="78"/>
      <c r="BB356" s="78"/>
      <c r="BC356" s="78"/>
      <c r="BD356" s="78"/>
      <c r="BE356" s="78"/>
      <c r="BF356" s="78"/>
      <c r="BG356" s="78"/>
      <c r="BH356" s="78"/>
      <c r="BI356" s="78"/>
      <c r="BJ356" s="78"/>
      <c r="BK356" s="78"/>
      <c r="BL356" s="78"/>
      <c r="BM356" s="7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3"/>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150"/>
      <c r="EF356" s="151"/>
      <c r="EG356" s="151"/>
      <c r="EH356" s="151"/>
      <c r="EI356" s="152"/>
      <c r="EJ356" s="153"/>
      <c r="EK356" s="154"/>
      <c r="EL356" s="154"/>
      <c r="EM356" s="154"/>
      <c r="EN356" s="154"/>
    </row>
    <row r="357" spans="1:144" s="5" customFormat="1" ht="51">
      <c r="A357" s="12">
        <v>1</v>
      </c>
      <c r="B357" s="22">
        <v>1186220401</v>
      </c>
      <c r="C357" s="22">
        <v>42203400</v>
      </c>
      <c r="D357" s="22" t="s">
        <v>572</v>
      </c>
      <c r="E357" s="23" t="s">
        <v>573</v>
      </c>
      <c r="F357" s="22" t="s">
        <v>46</v>
      </c>
      <c r="G357" s="6">
        <v>1</v>
      </c>
      <c r="H357" s="74">
        <v>0</v>
      </c>
      <c r="I357" s="7"/>
      <c r="J357" s="8"/>
      <c r="K357" s="8"/>
      <c r="L357" s="8"/>
      <c r="M357" s="8"/>
      <c r="N357" s="8"/>
      <c r="O357" s="8"/>
      <c r="P357" s="8"/>
      <c r="Q357" s="8"/>
      <c r="R357" s="8"/>
      <c r="S357" s="8"/>
      <c r="T357" s="83"/>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78"/>
      <c r="AZ357" s="78"/>
      <c r="BA357" s="78"/>
      <c r="BB357" s="78"/>
      <c r="BC357" s="78"/>
      <c r="BD357" s="78"/>
      <c r="BE357" s="78"/>
      <c r="BF357" s="78"/>
      <c r="BG357" s="78"/>
      <c r="BH357" s="78"/>
      <c r="BI357" s="78"/>
      <c r="BJ357" s="78"/>
      <c r="BK357" s="78"/>
      <c r="BL357" s="78"/>
      <c r="BM357" s="78"/>
      <c r="BN357" s="8"/>
      <c r="BO357" s="8"/>
      <c r="BP357" s="8"/>
      <c r="BQ357" s="8"/>
      <c r="BR357" s="8"/>
      <c r="BS357" s="8"/>
      <c r="BT357" s="8"/>
      <c r="BU357" s="8"/>
      <c r="BV357" s="8"/>
      <c r="BW357" s="8"/>
      <c r="BX357" s="8"/>
      <c r="BY357" s="8"/>
      <c r="BZ357" s="8"/>
      <c r="CA357" s="8"/>
      <c r="CB357" s="8"/>
      <c r="CC357" s="8"/>
      <c r="CD357" s="8"/>
      <c r="CE357" s="8"/>
      <c r="CF357" s="78">
        <v>7454500</v>
      </c>
      <c r="CG357" s="8"/>
      <c r="CH357" s="78">
        <f t="shared" ref="CH357:CH359" si="77">CF357+CG357</f>
        <v>7454500</v>
      </c>
      <c r="CI357" s="8"/>
      <c r="CJ357" s="8"/>
      <c r="CK357" s="8"/>
      <c r="CL357" s="8"/>
      <c r="CM357" s="8"/>
      <c r="CN357" s="8"/>
      <c r="CO357" s="8"/>
      <c r="CP357" s="8"/>
      <c r="CQ357" s="8"/>
      <c r="CR357" s="8"/>
      <c r="CS357" s="8"/>
      <c r="CT357" s="8"/>
      <c r="CU357" s="8"/>
      <c r="CV357" s="8"/>
      <c r="CW357" s="8"/>
      <c r="CX357" s="8"/>
      <c r="CY357" s="8"/>
      <c r="CZ357" s="8"/>
      <c r="DA357" s="8"/>
      <c r="DB357" s="8"/>
      <c r="DC357" s="83"/>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150">
        <f t="shared" si="64"/>
        <v>7454500</v>
      </c>
      <c r="EF357" s="151">
        <f t="shared" si="65"/>
        <v>7454500</v>
      </c>
      <c r="EG357" s="151">
        <f t="shared" si="66"/>
        <v>7454500</v>
      </c>
      <c r="EH357" s="151">
        <f t="shared" si="67"/>
        <v>7454500</v>
      </c>
      <c r="EI357" s="152">
        <v>0</v>
      </c>
      <c r="EJ357" s="153">
        <f t="shared" si="69"/>
        <v>0</v>
      </c>
      <c r="EK357" s="154">
        <f t="shared" si="70"/>
        <v>7454500</v>
      </c>
      <c r="EL357" s="154">
        <f t="shared" si="71"/>
        <v>7454500</v>
      </c>
      <c r="EM357" s="154">
        <f t="shared" si="72"/>
        <v>7454500</v>
      </c>
      <c r="EN357" s="154" t="str">
        <f t="shared" si="73"/>
        <v>MENOR VALOR</v>
      </c>
    </row>
    <row r="358" spans="1:144" s="5" customFormat="1" ht="51">
      <c r="A358" s="12">
        <v>2</v>
      </c>
      <c r="B358" s="22">
        <v>1186220402</v>
      </c>
      <c r="C358" s="22">
        <v>42203400</v>
      </c>
      <c r="D358" s="22" t="s">
        <v>574</v>
      </c>
      <c r="E358" s="23" t="s">
        <v>575</v>
      </c>
      <c r="F358" s="22" t="s">
        <v>46</v>
      </c>
      <c r="G358" s="6">
        <v>1</v>
      </c>
      <c r="H358" s="74">
        <v>0</v>
      </c>
      <c r="I358" s="7"/>
      <c r="J358" s="8"/>
      <c r="K358" s="8"/>
      <c r="L358" s="8"/>
      <c r="M358" s="8"/>
      <c r="N358" s="8"/>
      <c r="O358" s="8"/>
      <c r="P358" s="8"/>
      <c r="Q358" s="8"/>
      <c r="R358" s="8"/>
      <c r="S358" s="8"/>
      <c r="T358" s="83"/>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78"/>
      <c r="AZ358" s="78"/>
      <c r="BA358" s="78"/>
      <c r="BB358" s="78"/>
      <c r="BC358" s="78"/>
      <c r="BD358" s="78"/>
      <c r="BE358" s="78"/>
      <c r="BF358" s="78"/>
      <c r="BG358" s="78"/>
      <c r="BH358" s="78"/>
      <c r="BI358" s="78"/>
      <c r="BJ358" s="78"/>
      <c r="BK358" s="78"/>
      <c r="BL358" s="78"/>
      <c r="BM358" s="78"/>
      <c r="BN358" s="8"/>
      <c r="BO358" s="8"/>
      <c r="BP358" s="8"/>
      <c r="BQ358" s="8"/>
      <c r="BR358" s="8"/>
      <c r="BS358" s="8"/>
      <c r="BT358" s="8"/>
      <c r="BU358" s="8"/>
      <c r="BV358" s="8"/>
      <c r="BW358" s="8"/>
      <c r="BX358" s="8"/>
      <c r="BY358" s="8"/>
      <c r="BZ358" s="8"/>
      <c r="CA358" s="8"/>
      <c r="CB358" s="8"/>
      <c r="CC358" s="8"/>
      <c r="CD358" s="8"/>
      <c r="CE358" s="8"/>
      <c r="CF358" s="78">
        <v>1296500</v>
      </c>
      <c r="CG358" s="8"/>
      <c r="CH358" s="78">
        <f t="shared" si="77"/>
        <v>1296500</v>
      </c>
      <c r="CI358" s="8"/>
      <c r="CJ358" s="8"/>
      <c r="CK358" s="8"/>
      <c r="CL358" s="8"/>
      <c r="CM358" s="8"/>
      <c r="CN358" s="8"/>
      <c r="CO358" s="8"/>
      <c r="CP358" s="8"/>
      <c r="CQ358" s="8"/>
      <c r="CR358" s="8"/>
      <c r="CS358" s="8"/>
      <c r="CT358" s="8"/>
      <c r="CU358" s="8"/>
      <c r="CV358" s="8"/>
      <c r="CW358" s="8"/>
      <c r="CX358" s="8"/>
      <c r="CY358" s="8"/>
      <c r="CZ358" s="8"/>
      <c r="DA358" s="8"/>
      <c r="DB358" s="8"/>
      <c r="DC358" s="83"/>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150">
        <f t="shared" si="64"/>
        <v>1296500</v>
      </c>
      <c r="EF358" s="151">
        <f t="shared" si="65"/>
        <v>1296500</v>
      </c>
      <c r="EG358" s="151">
        <f t="shared" si="66"/>
        <v>1296500</v>
      </c>
      <c r="EH358" s="151">
        <f t="shared" si="67"/>
        <v>1296500</v>
      </c>
      <c r="EI358" s="152">
        <v>0</v>
      </c>
      <c r="EJ358" s="153">
        <f t="shared" si="69"/>
        <v>0</v>
      </c>
      <c r="EK358" s="154">
        <f t="shared" si="70"/>
        <v>1296500</v>
      </c>
      <c r="EL358" s="154">
        <f t="shared" si="71"/>
        <v>1296500</v>
      </c>
      <c r="EM358" s="154">
        <f t="shared" si="72"/>
        <v>1296500</v>
      </c>
      <c r="EN358" s="154" t="str">
        <f t="shared" si="73"/>
        <v>MENOR VALOR</v>
      </c>
    </row>
    <row r="359" spans="1:144" s="5" customFormat="1" ht="63.75">
      <c r="A359" s="12">
        <v>3</v>
      </c>
      <c r="B359" s="22">
        <v>1186220403</v>
      </c>
      <c r="C359" s="22">
        <v>42203400</v>
      </c>
      <c r="D359" s="22" t="s">
        <v>576</v>
      </c>
      <c r="E359" s="23" t="s">
        <v>577</v>
      </c>
      <c r="F359" s="22" t="s">
        <v>46</v>
      </c>
      <c r="G359" s="6">
        <v>1</v>
      </c>
      <c r="H359" s="74">
        <v>0.19</v>
      </c>
      <c r="I359" s="7"/>
      <c r="J359" s="8"/>
      <c r="K359" s="8"/>
      <c r="L359" s="8"/>
      <c r="M359" s="8"/>
      <c r="N359" s="8"/>
      <c r="O359" s="8"/>
      <c r="P359" s="8"/>
      <c r="Q359" s="8"/>
      <c r="R359" s="8"/>
      <c r="S359" s="8"/>
      <c r="T359" s="83"/>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78"/>
      <c r="AZ359" s="78"/>
      <c r="BA359" s="78"/>
      <c r="BB359" s="78"/>
      <c r="BC359" s="78"/>
      <c r="BD359" s="78"/>
      <c r="BE359" s="78"/>
      <c r="BF359" s="78"/>
      <c r="BG359" s="78"/>
      <c r="BH359" s="78"/>
      <c r="BI359" s="78"/>
      <c r="BJ359" s="78"/>
      <c r="BK359" s="78"/>
      <c r="BL359" s="78"/>
      <c r="BM359" s="78"/>
      <c r="BN359" s="8"/>
      <c r="BO359" s="8"/>
      <c r="BP359" s="8"/>
      <c r="BQ359" s="8"/>
      <c r="BR359" s="8"/>
      <c r="BS359" s="8"/>
      <c r="BT359" s="8"/>
      <c r="BU359" s="8"/>
      <c r="BV359" s="8"/>
      <c r="BW359" s="8"/>
      <c r="BX359" s="8"/>
      <c r="BY359" s="8"/>
      <c r="BZ359" s="8"/>
      <c r="CA359" s="8"/>
      <c r="CB359" s="8"/>
      <c r="CC359" s="8"/>
      <c r="CD359" s="8"/>
      <c r="CE359" s="8"/>
      <c r="CF359" s="78">
        <v>270000</v>
      </c>
      <c r="CG359" s="78">
        <f t="shared" ref="CG359" si="78">CF359*H359</f>
        <v>51300</v>
      </c>
      <c r="CH359" s="78">
        <f t="shared" si="77"/>
        <v>321300</v>
      </c>
      <c r="CI359" s="8"/>
      <c r="CJ359" s="8"/>
      <c r="CK359" s="8"/>
      <c r="CL359" s="8"/>
      <c r="CM359" s="8"/>
      <c r="CN359" s="8"/>
      <c r="CO359" s="8"/>
      <c r="CP359" s="8"/>
      <c r="CQ359" s="8"/>
      <c r="CR359" s="8"/>
      <c r="CS359" s="8"/>
      <c r="CT359" s="8"/>
      <c r="CU359" s="8"/>
      <c r="CV359" s="8"/>
      <c r="CW359" s="8"/>
      <c r="CX359" s="8"/>
      <c r="CY359" s="8"/>
      <c r="CZ359" s="8"/>
      <c r="DA359" s="8"/>
      <c r="DB359" s="8"/>
      <c r="DC359" s="83"/>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150">
        <f t="shared" si="64"/>
        <v>321300</v>
      </c>
      <c r="EF359" s="151">
        <f t="shared" si="65"/>
        <v>321300</v>
      </c>
      <c r="EG359" s="151">
        <f t="shared" si="66"/>
        <v>321300</v>
      </c>
      <c r="EH359" s="151">
        <f t="shared" si="67"/>
        <v>321300</v>
      </c>
      <c r="EI359" s="152">
        <v>0</v>
      </c>
      <c r="EJ359" s="153">
        <f t="shared" si="69"/>
        <v>0</v>
      </c>
      <c r="EK359" s="154">
        <f t="shared" si="70"/>
        <v>321300</v>
      </c>
      <c r="EL359" s="154">
        <f t="shared" si="71"/>
        <v>321300</v>
      </c>
      <c r="EM359" s="154">
        <f t="shared" si="72"/>
        <v>321300</v>
      </c>
      <c r="EN359" s="154" t="str">
        <f t="shared" si="73"/>
        <v>MENOR VALOR</v>
      </c>
    </row>
    <row r="360" spans="1:144" s="5" customFormat="1" ht="15" customHeight="1">
      <c r="A360" s="16"/>
      <c r="B360" s="12"/>
      <c r="C360" s="12"/>
      <c r="D360" s="12"/>
      <c r="E360" s="12"/>
      <c r="F360" s="12"/>
      <c r="G360" s="6"/>
      <c r="H360" s="7"/>
      <c r="I360" s="7"/>
      <c r="J360" s="8"/>
      <c r="K360" s="8"/>
      <c r="L360" s="8"/>
      <c r="M360" s="8"/>
      <c r="N360" s="8"/>
      <c r="O360" s="8"/>
      <c r="P360" s="8"/>
      <c r="Q360" s="8"/>
      <c r="R360" s="8"/>
      <c r="S360" s="8"/>
      <c r="T360" s="83"/>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78"/>
      <c r="AZ360" s="78"/>
      <c r="BA360" s="78"/>
      <c r="BB360" s="78"/>
      <c r="BC360" s="78"/>
      <c r="BD360" s="78"/>
      <c r="BE360" s="78"/>
      <c r="BF360" s="78"/>
      <c r="BG360" s="78"/>
      <c r="BH360" s="78"/>
      <c r="BI360" s="78"/>
      <c r="BJ360" s="78"/>
      <c r="BK360" s="78"/>
      <c r="BL360" s="78"/>
      <c r="BM360" s="7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3"/>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150"/>
      <c r="EF360" s="151"/>
      <c r="EG360" s="151"/>
      <c r="EH360" s="151"/>
      <c r="EI360" s="152"/>
      <c r="EJ360" s="153"/>
      <c r="EK360" s="154"/>
      <c r="EL360" s="154"/>
      <c r="EM360" s="154"/>
      <c r="EN360" s="154"/>
    </row>
    <row r="361" spans="1:144" s="5" customFormat="1" ht="15">
      <c r="A361" s="9" t="s">
        <v>538</v>
      </c>
      <c r="B361" s="164" t="s">
        <v>579</v>
      </c>
      <c r="C361" s="162"/>
      <c r="D361" s="162"/>
      <c r="E361" s="163"/>
      <c r="F361" s="10" t="s">
        <v>540</v>
      </c>
      <c r="G361" s="6"/>
      <c r="H361" s="7"/>
      <c r="I361" s="7"/>
      <c r="J361" s="8"/>
      <c r="K361" s="8"/>
      <c r="L361" s="8"/>
      <c r="M361" s="8"/>
      <c r="N361" s="8"/>
      <c r="O361" s="8"/>
      <c r="P361" s="8"/>
      <c r="Q361" s="8"/>
      <c r="R361" s="8"/>
      <c r="S361" s="8"/>
      <c r="T361" s="83"/>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78"/>
      <c r="AZ361" s="78"/>
      <c r="BA361" s="78"/>
      <c r="BB361" s="78"/>
      <c r="BC361" s="78"/>
      <c r="BD361" s="78"/>
      <c r="BE361" s="78"/>
      <c r="BF361" s="78"/>
      <c r="BG361" s="78"/>
      <c r="BH361" s="78"/>
      <c r="BI361" s="78"/>
      <c r="BJ361" s="78"/>
      <c r="BK361" s="78"/>
      <c r="BL361" s="78"/>
      <c r="BM361" s="7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3"/>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150"/>
      <c r="EF361" s="151"/>
      <c r="EG361" s="151"/>
      <c r="EH361" s="151"/>
      <c r="EI361" s="152"/>
      <c r="EJ361" s="153"/>
      <c r="EK361" s="154"/>
      <c r="EL361" s="154"/>
      <c r="EM361" s="154"/>
      <c r="EN361" s="154"/>
    </row>
    <row r="362" spans="1:144" s="5" customFormat="1" ht="12.75">
      <c r="A362" s="11" t="s">
        <v>16</v>
      </c>
      <c r="B362" s="11" t="s">
        <v>7</v>
      </c>
      <c r="C362" s="11" t="s">
        <v>8</v>
      </c>
      <c r="D362" s="11" t="s">
        <v>9</v>
      </c>
      <c r="E362" s="11" t="s">
        <v>17</v>
      </c>
      <c r="F362" s="11" t="s">
        <v>11</v>
      </c>
      <c r="G362" s="6"/>
      <c r="H362" s="7"/>
      <c r="I362" s="7"/>
      <c r="J362" s="8"/>
      <c r="K362" s="8"/>
      <c r="L362" s="8"/>
      <c r="M362" s="8"/>
      <c r="N362" s="8"/>
      <c r="O362" s="8"/>
      <c r="P362" s="8"/>
      <c r="Q362" s="8"/>
      <c r="R362" s="8"/>
      <c r="S362" s="8"/>
      <c r="T362" s="83"/>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78"/>
      <c r="AZ362" s="78"/>
      <c r="BA362" s="78"/>
      <c r="BB362" s="78"/>
      <c r="BC362" s="78"/>
      <c r="BD362" s="78"/>
      <c r="BE362" s="78"/>
      <c r="BF362" s="78"/>
      <c r="BG362" s="78"/>
      <c r="BH362" s="78"/>
      <c r="BI362" s="78"/>
      <c r="BJ362" s="78"/>
      <c r="BK362" s="78"/>
      <c r="BL362" s="78"/>
      <c r="BM362" s="7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3"/>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150"/>
      <c r="EF362" s="151"/>
      <c r="EG362" s="151"/>
      <c r="EH362" s="151"/>
      <c r="EI362" s="152"/>
      <c r="EJ362" s="153"/>
      <c r="EK362" s="154"/>
      <c r="EL362" s="154"/>
      <c r="EM362" s="154"/>
      <c r="EN362" s="154"/>
    </row>
    <row r="363" spans="1:144" s="5" customFormat="1" ht="38.25">
      <c r="A363" s="12">
        <v>1</v>
      </c>
      <c r="B363" s="13">
        <v>1186220462</v>
      </c>
      <c r="C363" s="13">
        <v>42203400</v>
      </c>
      <c r="D363" s="13" t="s">
        <v>580</v>
      </c>
      <c r="E363" s="13" t="s">
        <v>581</v>
      </c>
      <c r="F363" s="13" t="s">
        <v>12</v>
      </c>
      <c r="G363" s="6">
        <v>1</v>
      </c>
      <c r="H363" s="74">
        <v>0</v>
      </c>
      <c r="I363" s="7"/>
      <c r="J363" s="8"/>
      <c r="K363" s="8"/>
      <c r="L363" s="8"/>
      <c r="M363" s="8"/>
      <c r="N363" s="8"/>
      <c r="O363" s="8"/>
      <c r="P363" s="8"/>
      <c r="Q363" s="8"/>
      <c r="R363" s="8"/>
      <c r="S363" s="8"/>
      <c r="T363" s="83"/>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78"/>
      <c r="AZ363" s="78"/>
      <c r="BA363" s="78"/>
      <c r="BB363" s="78"/>
      <c r="BC363" s="78"/>
      <c r="BD363" s="78"/>
      <c r="BE363" s="78"/>
      <c r="BF363" s="78"/>
      <c r="BG363" s="78"/>
      <c r="BH363" s="78"/>
      <c r="BI363" s="78"/>
      <c r="BJ363" s="78"/>
      <c r="BK363" s="78"/>
      <c r="BL363" s="78"/>
      <c r="BM363" s="78"/>
      <c r="BN363" s="8"/>
      <c r="BO363" s="8"/>
      <c r="BP363" s="8"/>
      <c r="BQ363" s="8"/>
      <c r="BR363" s="8"/>
      <c r="BS363" s="8"/>
      <c r="BT363" s="8"/>
      <c r="BU363" s="8"/>
      <c r="BV363" s="8"/>
      <c r="BW363" s="8"/>
      <c r="BX363" s="8"/>
      <c r="BY363" s="8"/>
      <c r="BZ363" s="8"/>
      <c r="CA363" s="8"/>
      <c r="CB363" s="8"/>
      <c r="CC363" s="8"/>
      <c r="CD363" s="8"/>
      <c r="CE363" s="8"/>
      <c r="CF363" s="78">
        <v>2677200</v>
      </c>
      <c r="CG363" s="78"/>
      <c r="CH363" s="78">
        <f t="shared" ref="CH363:CH379" si="79">CF363+CG363</f>
        <v>2677200</v>
      </c>
      <c r="CI363" s="8"/>
      <c r="CJ363" s="8"/>
      <c r="CK363" s="8"/>
      <c r="CL363" s="8"/>
      <c r="CM363" s="8"/>
      <c r="CN363" s="8"/>
      <c r="CO363" s="8"/>
      <c r="CP363" s="8"/>
      <c r="CQ363" s="8"/>
      <c r="CR363" s="8"/>
      <c r="CS363" s="8"/>
      <c r="CT363" s="8"/>
      <c r="CU363" s="8"/>
      <c r="CV363" s="8"/>
      <c r="CW363" s="8"/>
      <c r="CX363" s="8"/>
      <c r="CY363" s="8"/>
      <c r="CZ363" s="8"/>
      <c r="DA363" s="8"/>
      <c r="DB363" s="8"/>
      <c r="DC363" s="83"/>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150">
        <f t="shared" si="64"/>
        <v>2677200</v>
      </c>
      <c r="EF363" s="151">
        <f t="shared" si="65"/>
        <v>2677200</v>
      </c>
      <c r="EG363" s="151">
        <f t="shared" si="66"/>
        <v>2677200</v>
      </c>
      <c r="EH363" s="151">
        <f t="shared" si="67"/>
        <v>2677200</v>
      </c>
      <c r="EI363" s="152">
        <v>0</v>
      </c>
      <c r="EJ363" s="153">
        <f t="shared" si="69"/>
        <v>0</v>
      </c>
      <c r="EK363" s="154">
        <f t="shared" si="70"/>
        <v>2677200</v>
      </c>
      <c r="EL363" s="154">
        <f t="shared" si="71"/>
        <v>2677200</v>
      </c>
      <c r="EM363" s="154">
        <f t="shared" si="72"/>
        <v>2677200</v>
      </c>
      <c r="EN363" s="154" t="str">
        <f t="shared" si="73"/>
        <v>MENOR VALOR</v>
      </c>
    </row>
    <row r="364" spans="1:144" s="5" customFormat="1" ht="38.25">
      <c r="A364" s="12">
        <v>2</v>
      </c>
      <c r="B364" s="13">
        <v>1186220422</v>
      </c>
      <c r="C364" s="13">
        <v>42203400</v>
      </c>
      <c r="D364" s="13" t="s">
        <v>582</v>
      </c>
      <c r="E364" s="13" t="s">
        <v>583</v>
      </c>
      <c r="F364" s="13" t="s">
        <v>12</v>
      </c>
      <c r="G364" s="6">
        <v>1</v>
      </c>
      <c r="H364" s="74">
        <v>0</v>
      </c>
      <c r="I364" s="7"/>
      <c r="J364" s="8"/>
      <c r="K364" s="8"/>
      <c r="L364" s="8"/>
      <c r="M364" s="8"/>
      <c r="N364" s="8"/>
      <c r="O364" s="8"/>
      <c r="P364" s="8"/>
      <c r="Q364" s="8"/>
      <c r="R364" s="8"/>
      <c r="S364" s="8"/>
      <c r="T364" s="83"/>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78"/>
      <c r="AZ364" s="78"/>
      <c r="BA364" s="78"/>
      <c r="BB364" s="78"/>
      <c r="BC364" s="78"/>
      <c r="BD364" s="78"/>
      <c r="BE364" s="78"/>
      <c r="BF364" s="78"/>
      <c r="BG364" s="78"/>
      <c r="BH364" s="78"/>
      <c r="BI364" s="78"/>
      <c r="BJ364" s="78"/>
      <c r="BK364" s="78"/>
      <c r="BL364" s="78"/>
      <c r="BM364" s="78"/>
      <c r="BN364" s="8"/>
      <c r="BO364" s="8"/>
      <c r="BP364" s="8"/>
      <c r="BQ364" s="8"/>
      <c r="BR364" s="8"/>
      <c r="BS364" s="8"/>
      <c r="BT364" s="8"/>
      <c r="BU364" s="8"/>
      <c r="BV364" s="8"/>
      <c r="BW364" s="8"/>
      <c r="BX364" s="8"/>
      <c r="BY364" s="8"/>
      <c r="BZ364" s="8"/>
      <c r="CA364" s="8"/>
      <c r="CB364" s="8"/>
      <c r="CC364" s="8"/>
      <c r="CD364" s="8"/>
      <c r="CE364" s="8"/>
      <c r="CF364" s="78">
        <v>8757400</v>
      </c>
      <c r="CG364" s="78"/>
      <c r="CH364" s="78">
        <f t="shared" si="79"/>
        <v>8757400</v>
      </c>
      <c r="CI364" s="8"/>
      <c r="CJ364" s="8"/>
      <c r="CK364" s="8"/>
      <c r="CL364" s="8"/>
      <c r="CM364" s="8"/>
      <c r="CN364" s="8"/>
      <c r="CO364" s="8"/>
      <c r="CP364" s="8"/>
      <c r="CQ364" s="8"/>
      <c r="CR364" s="8"/>
      <c r="CS364" s="8"/>
      <c r="CT364" s="8"/>
      <c r="CU364" s="8"/>
      <c r="CV364" s="8"/>
      <c r="CW364" s="8"/>
      <c r="CX364" s="8"/>
      <c r="CY364" s="8"/>
      <c r="CZ364" s="8"/>
      <c r="DA364" s="8"/>
      <c r="DB364" s="8"/>
      <c r="DC364" s="83"/>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150">
        <f t="shared" si="64"/>
        <v>8757400</v>
      </c>
      <c r="EF364" s="151">
        <f t="shared" si="65"/>
        <v>8757400</v>
      </c>
      <c r="EG364" s="151">
        <f t="shared" si="66"/>
        <v>8757400</v>
      </c>
      <c r="EH364" s="151">
        <f t="shared" si="67"/>
        <v>8757400</v>
      </c>
      <c r="EI364" s="152">
        <v>0</v>
      </c>
      <c r="EJ364" s="153">
        <f t="shared" si="69"/>
        <v>0</v>
      </c>
      <c r="EK364" s="154">
        <f t="shared" si="70"/>
        <v>8757400</v>
      </c>
      <c r="EL364" s="154">
        <f t="shared" si="71"/>
        <v>8757400</v>
      </c>
      <c r="EM364" s="154">
        <f t="shared" si="72"/>
        <v>8757400</v>
      </c>
      <c r="EN364" s="154" t="str">
        <f t="shared" si="73"/>
        <v>MENOR VALOR</v>
      </c>
    </row>
    <row r="365" spans="1:144" s="5" customFormat="1" ht="15" customHeight="1">
      <c r="A365" s="12">
        <v>3</v>
      </c>
      <c r="B365" s="13">
        <v>1186220427</v>
      </c>
      <c r="C365" s="13">
        <v>42203400</v>
      </c>
      <c r="D365" s="13" t="s">
        <v>584</v>
      </c>
      <c r="E365" s="13" t="s">
        <v>585</v>
      </c>
      <c r="F365" s="13" t="s">
        <v>12</v>
      </c>
      <c r="G365" s="6">
        <v>1</v>
      </c>
      <c r="H365" s="74">
        <v>0</v>
      </c>
      <c r="I365" s="7"/>
      <c r="J365" s="8"/>
      <c r="K365" s="8"/>
      <c r="L365" s="8"/>
      <c r="M365" s="8"/>
      <c r="N365" s="8"/>
      <c r="O365" s="8"/>
      <c r="P365" s="8"/>
      <c r="Q365" s="8"/>
      <c r="R365" s="8"/>
      <c r="S365" s="8"/>
      <c r="T365" s="83"/>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78"/>
      <c r="AZ365" s="78"/>
      <c r="BA365" s="78"/>
      <c r="BB365" s="78"/>
      <c r="BC365" s="78"/>
      <c r="BD365" s="78"/>
      <c r="BE365" s="78"/>
      <c r="BF365" s="78"/>
      <c r="BG365" s="78"/>
      <c r="BH365" s="78"/>
      <c r="BI365" s="78"/>
      <c r="BJ365" s="78"/>
      <c r="BK365" s="78"/>
      <c r="BL365" s="78"/>
      <c r="BM365" s="78"/>
      <c r="BN365" s="8"/>
      <c r="BO365" s="8"/>
      <c r="BP365" s="8"/>
      <c r="BQ365" s="8"/>
      <c r="BR365" s="8"/>
      <c r="BS365" s="8"/>
      <c r="BT365" s="8"/>
      <c r="BU365" s="8"/>
      <c r="BV365" s="8"/>
      <c r="BW365" s="8"/>
      <c r="BX365" s="8"/>
      <c r="BY365" s="8"/>
      <c r="BZ365" s="8"/>
      <c r="CA365" s="8"/>
      <c r="CB365" s="8"/>
      <c r="CC365" s="8"/>
      <c r="CD365" s="8"/>
      <c r="CE365" s="8"/>
      <c r="CF365" s="78">
        <v>8158500</v>
      </c>
      <c r="CG365" s="78"/>
      <c r="CH365" s="78">
        <f t="shared" si="79"/>
        <v>8158500</v>
      </c>
      <c r="CI365" s="8"/>
      <c r="CJ365" s="8"/>
      <c r="CK365" s="8"/>
      <c r="CL365" s="8"/>
      <c r="CM365" s="8"/>
      <c r="CN365" s="8"/>
      <c r="CO365" s="8"/>
      <c r="CP365" s="8"/>
      <c r="CQ365" s="8"/>
      <c r="CR365" s="8"/>
      <c r="CS365" s="8"/>
      <c r="CT365" s="8"/>
      <c r="CU365" s="8"/>
      <c r="CV365" s="8"/>
      <c r="CW365" s="8"/>
      <c r="CX365" s="8"/>
      <c r="CY365" s="8"/>
      <c r="CZ365" s="8"/>
      <c r="DA365" s="8"/>
      <c r="DB365" s="8"/>
      <c r="DC365" s="83"/>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150">
        <f t="shared" si="64"/>
        <v>8158500</v>
      </c>
      <c r="EF365" s="151">
        <f t="shared" si="65"/>
        <v>8158500</v>
      </c>
      <c r="EG365" s="151">
        <f t="shared" si="66"/>
        <v>8158500</v>
      </c>
      <c r="EH365" s="151">
        <f t="shared" si="67"/>
        <v>8158500</v>
      </c>
      <c r="EI365" s="152">
        <v>0</v>
      </c>
      <c r="EJ365" s="153">
        <f t="shared" si="69"/>
        <v>0</v>
      </c>
      <c r="EK365" s="154">
        <f t="shared" si="70"/>
        <v>8158500</v>
      </c>
      <c r="EL365" s="154">
        <f t="shared" si="71"/>
        <v>8158500</v>
      </c>
      <c r="EM365" s="154">
        <f t="shared" si="72"/>
        <v>8158500</v>
      </c>
      <c r="EN365" s="154" t="str">
        <f t="shared" si="73"/>
        <v>MENOR VALOR</v>
      </c>
    </row>
    <row r="366" spans="1:144" s="5" customFormat="1" ht="51">
      <c r="A366" s="12">
        <v>4</v>
      </c>
      <c r="B366" s="13">
        <v>1186220907</v>
      </c>
      <c r="C366" s="13">
        <v>42203400</v>
      </c>
      <c r="D366" s="13" t="s">
        <v>586</v>
      </c>
      <c r="E366" s="13" t="s">
        <v>587</v>
      </c>
      <c r="F366" s="13" t="s">
        <v>12</v>
      </c>
      <c r="G366" s="6">
        <v>1</v>
      </c>
      <c r="H366" s="74">
        <v>0</v>
      </c>
      <c r="I366" s="7"/>
      <c r="J366" s="8"/>
      <c r="K366" s="8"/>
      <c r="L366" s="8"/>
      <c r="M366" s="8"/>
      <c r="N366" s="8"/>
      <c r="O366" s="8"/>
      <c r="P366" s="8"/>
      <c r="Q366" s="8"/>
      <c r="R366" s="8"/>
      <c r="S366" s="8"/>
      <c r="T366" s="83"/>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78"/>
      <c r="AZ366" s="78"/>
      <c r="BA366" s="78"/>
      <c r="BB366" s="78"/>
      <c r="BC366" s="78"/>
      <c r="BD366" s="78"/>
      <c r="BE366" s="78"/>
      <c r="BF366" s="78"/>
      <c r="BG366" s="78"/>
      <c r="BH366" s="78"/>
      <c r="BI366" s="78"/>
      <c r="BJ366" s="78"/>
      <c r="BK366" s="78"/>
      <c r="BL366" s="78"/>
      <c r="BM366" s="78"/>
      <c r="BN366" s="8"/>
      <c r="BO366" s="8"/>
      <c r="BP366" s="8"/>
      <c r="BQ366" s="8"/>
      <c r="BR366" s="8"/>
      <c r="BS366" s="8"/>
      <c r="BT366" s="8"/>
      <c r="BU366" s="8"/>
      <c r="BV366" s="8"/>
      <c r="BW366" s="8"/>
      <c r="BX366" s="8"/>
      <c r="BY366" s="8"/>
      <c r="BZ366" s="8"/>
      <c r="CA366" s="8"/>
      <c r="CB366" s="8"/>
      <c r="CC366" s="8"/>
      <c r="CD366" s="8"/>
      <c r="CE366" s="8"/>
      <c r="CF366" s="78">
        <v>6506800</v>
      </c>
      <c r="CG366" s="78"/>
      <c r="CH366" s="78">
        <f t="shared" si="79"/>
        <v>6506800</v>
      </c>
      <c r="CI366" s="8"/>
      <c r="CJ366" s="8"/>
      <c r="CK366" s="8"/>
      <c r="CL366" s="8"/>
      <c r="CM366" s="8"/>
      <c r="CN366" s="8"/>
      <c r="CO366" s="8"/>
      <c r="CP366" s="8"/>
      <c r="CQ366" s="8"/>
      <c r="CR366" s="8"/>
      <c r="CS366" s="8"/>
      <c r="CT366" s="8"/>
      <c r="CU366" s="8"/>
      <c r="CV366" s="8"/>
      <c r="CW366" s="8"/>
      <c r="CX366" s="8"/>
      <c r="CY366" s="8"/>
      <c r="CZ366" s="8"/>
      <c r="DA366" s="8"/>
      <c r="DB366" s="8"/>
      <c r="DC366" s="83"/>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150">
        <f t="shared" si="64"/>
        <v>6506800</v>
      </c>
      <c r="EF366" s="151">
        <f t="shared" si="65"/>
        <v>6506800</v>
      </c>
      <c r="EG366" s="151">
        <f t="shared" si="66"/>
        <v>6506800</v>
      </c>
      <c r="EH366" s="151">
        <f t="shared" si="67"/>
        <v>6506800</v>
      </c>
      <c r="EI366" s="152">
        <v>0</v>
      </c>
      <c r="EJ366" s="153">
        <f t="shared" si="69"/>
        <v>0</v>
      </c>
      <c r="EK366" s="154">
        <f t="shared" si="70"/>
        <v>6506800</v>
      </c>
      <c r="EL366" s="154">
        <f t="shared" si="71"/>
        <v>6506800</v>
      </c>
      <c r="EM366" s="154">
        <f t="shared" si="72"/>
        <v>6506800</v>
      </c>
      <c r="EN366" s="154" t="str">
        <f t="shared" si="73"/>
        <v>MENOR VALOR</v>
      </c>
    </row>
    <row r="367" spans="1:144" s="5" customFormat="1" ht="51">
      <c r="A367" s="12">
        <v>5</v>
      </c>
      <c r="B367" s="13">
        <v>1186220378</v>
      </c>
      <c r="C367" s="13">
        <v>42203400</v>
      </c>
      <c r="D367" s="13" t="s">
        <v>588</v>
      </c>
      <c r="E367" s="13" t="s">
        <v>589</v>
      </c>
      <c r="F367" s="13" t="s">
        <v>12</v>
      </c>
      <c r="G367" s="6">
        <v>1</v>
      </c>
      <c r="H367" s="74">
        <v>0</v>
      </c>
      <c r="I367" s="7"/>
      <c r="J367" s="8"/>
      <c r="K367" s="8"/>
      <c r="L367" s="8"/>
      <c r="M367" s="8"/>
      <c r="N367" s="8"/>
      <c r="O367" s="8"/>
      <c r="P367" s="8"/>
      <c r="Q367" s="8"/>
      <c r="R367" s="8"/>
      <c r="S367" s="8"/>
      <c r="T367" s="83"/>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78"/>
      <c r="AZ367" s="78"/>
      <c r="BA367" s="78"/>
      <c r="BB367" s="78"/>
      <c r="BC367" s="78"/>
      <c r="BD367" s="78"/>
      <c r="BE367" s="78"/>
      <c r="BF367" s="78"/>
      <c r="BG367" s="78"/>
      <c r="BH367" s="78"/>
      <c r="BI367" s="78"/>
      <c r="BJ367" s="78"/>
      <c r="BK367" s="78"/>
      <c r="BL367" s="78"/>
      <c r="BM367" s="78"/>
      <c r="BN367" s="8"/>
      <c r="BO367" s="8"/>
      <c r="BP367" s="8"/>
      <c r="BQ367" s="8"/>
      <c r="BR367" s="8"/>
      <c r="BS367" s="8"/>
      <c r="BT367" s="8"/>
      <c r="BU367" s="8"/>
      <c r="BV367" s="8"/>
      <c r="BW367" s="8"/>
      <c r="BX367" s="8"/>
      <c r="BY367" s="8"/>
      <c r="BZ367" s="8"/>
      <c r="CA367" s="8"/>
      <c r="CB367" s="8"/>
      <c r="CC367" s="8"/>
      <c r="CD367" s="8"/>
      <c r="CE367" s="8"/>
      <c r="CF367" s="78">
        <v>3993000</v>
      </c>
      <c r="CG367" s="78"/>
      <c r="CH367" s="78">
        <f t="shared" si="79"/>
        <v>3993000</v>
      </c>
      <c r="CI367" s="8"/>
      <c r="CJ367" s="8"/>
      <c r="CK367" s="8"/>
      <c r="CL367" s="8"/>
      <c r="CM367" s="8"/>
      <c r="CN367" s="8"/>
      <c r="CO367" s="8"/>
      <c r="CP367" s="8"/>
      <c r="CQ367" s="8"/>
      <c r="CR367" s="8"/>
      <c r="CS367" s="8"/>
      <c r="CT367" s="8"/>
      <c r="CU367" s="8"/>
      <c r="CV367" s="8"/>
      <c r="CW367" s="8"/>
      <c r="CX367" s="8"/>
      <c r="CY367" s="8"/>
      <c r="CZ367" s="8"/>
      <c r="DA367" s="8"/>
      <c r="DB367" s="8"/>
      <c r="DC367" s="83"/>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150">
        <f t="shared" si="64"/>
        <v>3993000</v>
      </c>
      <c r="EF367" s="151">
        <f t="shared" si="65"/>
        <v>3993000</v>
      </c>
      <c r="EG367" s="151">
        <f t="shared" si="66"/>
        <v>3993000</v>
      </c>
      <c r="EH367" s="151">
        <f t="shared" si="67"/>
        <v>3993000</v>
      </c>
      <c r="EI367" s="152">
        <v>0</v>
      </c>
      <c r="EJ367" s="153">
        <f t="shared" si="69"/>
        <v>0</v>
      </c>
      <c r="EK367" s="154">
        <f t="shared" si="70"/>
        <v>3993000</v>
      </c>
      <c r="EL367" s="154">
        <f t="shared" si="71"/>
        <v>3993000</v>
      </c>
      <c r="EM367" s="154">
        <f t="shared" si="72"/>
        <v>3993000</v>
      </c>
      <c r="EN367" s="154" t="str">
        <f t="shared" si="73"/>
        <v>MENOR VALOR</v>
      </c>
    </row>
    <row r="368" spans="1:144" s="5" customFormat="1" ht="12.75">
      <c r="A368" s="12">
        <v>6</v>
      </c>
      <c r="B368" s="13">
        <v>1186220500</v>
      </c>
      <c r="C368" s="13">
        <v>42203400</v>
      </c>
      <c r="D368" s="13" t="s">
        <v>590</v>
      </c>
      <c r="E368" s="13" t="s">
        <v>591</v>
      </c>
      <c r="F368" s="13" t="s">
        <v>12</v>
      </c>
      <c r="G368" s="6">
        <v>1</v>
      </c>
      <c r="H368" s="74">
        <v>0</v>
      </c>
      <c r="I368" s="7"/>
      <c r="J368" s="8"/>
      <c r="K368" s="8"/>
      <c r="L368" s="8"/>
      <c r="M368" s="8"/>
      <c r="N368" s="8"/>
      <c r="O368" s="8"/>
      <c r="P368" s="8"/>
      <c r="Q368" s="8"/>
      <c r="R368" s="8"/>
      <c r="S368" s="8"/>
      <c r="T368" s="83"/>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78"/>
      <c r="AZ368" s="78"/>
      <c r="BA368" s="78"/>
      <c r="BB368" s="78"/>
      <c r="BC368" s="78"/>
      <c r="BD368" s="78"/>
      <c r="BE368" s="78"/>
      <c r="BF368" s="78"/>
      <c r="BG368" s="78"/>
      <c r="BH368" s="78"/>
      <c r="BI368" s="78"/>
      <c r="BJ368" s="78"/>
      <c r="BK368" s="78"/>
      <c r="BL368" s="78"/>
      <c r="BM368" s="78"/>
      <c r="BN368" s="8"/>
      <c r="BO368" s="8"/>
      <c r="BP368" s="8"/>
      <c r="BQ368" s="8"/>
      <c r="BR368" s="8"/>
      <c r="BS368" s="8"/>
      <c r="BT368" s="8"/>
      <c r="BU368" s="8"/>
      <c r="BV368" s="8"/>
      <c r="BW368" s="8"/>
      <c r="BX368" s="8"/>
      <c r="BY368" s="8"/>
      <c r="BZ368" s="8"/>
      <c r="CA368" s="8"/>
      <c r="CB368" s="8"/>
      <c r="CC368" s="8"/>
      <c r="CD368" s="8"/>
      <c r="CE368" s="8"/>
      <c r="CF368" s="78">
        <v>1706100</v>
      </c>
      <c r="CG368" s="78"/>
      <c r="CH368" s="78">
        <f t="shared" si="79"/>
        <v>1706100</v>
      </c>
      <c r="CI368" s="8"/>
      <c r="CJ368" s="8"/>
      <c r="CK368" s="8"/>
      <c r="CL368" s="8"/>
      <c r="CM368" s="8"/>
      <c r="CN368" s="8"/>
      <c r="CO368" s="8"/>
      <c r="CP368" s="8"/>
      <c r="CQ368" s="8"/>
      <c r="CR368" s="8"/>
      <c r="CS368" s="8"/>
      <c r="CT368" s="8"/>
      <c r="CU368" s="8"/>
      <c r="CV368" s="8"/>
      <c r="CW368" s="8"/>
      <c r="CX368" s="8"/>
      <c r="CY368" s="8"/>
      <c r="CZ368" s="8"/>
      <c r="DA368" s="8"/>
      <c r="DB368" s="8"/>
      <c r="DC368" s="83"/>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150">
        <f t="shared" si="64"/>
        <v>1706100</v>
      </c>
      <c r="EF368" s="151">
        <f t="shared" si="65"/>
        <v>1706100</v>
      </c>
      <c r="EG368" s="151">
        <f t="shared" si="66"/>
        <v>1706100</v>
      </c>
      <c r="EH368" s="151">
        <f t="shared" si="67"/>
        <v>1706100</v>
      </c>
      <c r="EI368" s="152">
        <v>0</v>
      </c>
      <c r="EJ368" s="153">
        <f t="shared" si="69"/>
        <v>0</v>
      </c>
      <c r="EK368" s="154">
        <f t="shared" si="70"/>
        <v>1706100</v>
      </c>
      <c r="EL368" s="154">
        <f t="shared" si="71"/>
        <v>1706100</v>
      </c>
      <c r="EM368" s="154">
        <f t="shared" si="72"/>
        <v>1706100</v>
      </c>
      <c r="EN368" s="154" t="str">
        <f t="shared" si="73"/>
        <v>MENOR VALOR</v>
      </c>
    </row>
    <row r="369" spans="1:144" s="5" customFormat="1" ht="25.5">
      <c r="A369" s="12">
        <v>7</v>
      </c>
      <c r="B369" s="13">
        <v>1186220449</v>
      </c>
      <c r="C369" s="13">
        <v>42203400</v>
      </c>
      <c r="D369" s="13" t="s">
        <v>592</v>
      </c>
      <c r="E369" s="13" t="s">
        <v>593</v>
      </c>
      <c r="F369" s="13" t="s">
        <v>12</v>
      </c>
      <c r="G369" s="6">
        <v>1</v>
      </c>
      <c r="H369" s="74">
        <v>0</v>
      </c>
      <c r="I369" s="7"/>
      <c r="J369" s="8"/>
      <c r="K369" s="8"/>
      <c r="L369" s="8"/>
      <c r="M369" s="8"/>
      <c r="N369" s="8"/>
      <c r="O369" s="8"/>
      <c r="P369" s="8"/>
      <c r="Q369" s="8"/>
      <c r="R369" s="8"/>
      <c r="S369" s="8"/>
      <c r="T369" s="83"/>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78"/>
      <c r="AZ369" s="78"/>
      <c r="BA369" s="78"/>
      <c r="BB369" s="78"/>
      <c r="BC369" s="78"/>
      <c r="BD369" s="78"/>
      <c r="BE369" s="78"/>
      <c r="BF369" s="78"/>
      <c r="BG369" s="78"/>
      <c r="BH369" s="78"/>
      <c r="BI369" s="78"/>
      <c r="BJ369" s="78"/>
      <c r="BK369" s="78"/>
      <c r="BL369" s="78"/>
      <c r="BM369" s="78"/>
      <c r="BN369" s="8"/>
      <c r="BO369" s="8"/>
      <c r="BP369" s="8"/>
      <c r="BQ369" s="8"/>
      <c r="BR369" s="8"/>
      <c r="BS369" s="8"/>
      <c r="BT369" s="8"/>
      <c r="BU369" s="8"/>
      <c r="BV369" s="8"/>
      <c r="BW369" s="8"/>
      <c r="BX369" s="8"/>
      <c r="BY369" s="8"/>
      <c r="BZ369" s="8"/>
      <c r="CA369" s="8"/>
      <c r="CB369" s="8"/>
      <c r="CC369" s="8"/>
      <c r="CD369" s="8"/>
      <c r="CE369" s="8"/>
      <c r="CF369" s="78">
        <v>1706100</v>
      </c>
      <c r="CG369" s="78"/>
      <c r="CH369" s="78">
        <f t="shared" si="79"/>
        <v>1706100</v>
      </c>
      <c r="CI369" s="8"/>
      <c r="CJ369" s="8"/>
      <c r="CK369" s="8"/>
      <c r="CL369" s="8"/>
      <c r="CM369" s="8"/>
      <c r="CN369" s="8"/>
      <c r="CO369" s="8"/>
      <c r="CP369" s="8"/>
      <c r="CQ369" s="8"/>
      <c r="CR369" s="8"/>
      <c r="CS369" s="8"/>
      <c r="CT369" s="8"/>
      <c r="CU369" s="8"/>
      <c r="CV369" s="8"/>
      <c r="CW369" s="8"/>
      <c r="CX369" s="8"/>
      <c r="CY369" s="8"/>
      <c r="CZ369" s="8"/>
      <c r="DA369" s="8"/>
      <c r="DB369" s="8"/>
      <c r="DC369" s="83"/>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150">
        <f t="shared" si="64"/>
        <v>1706100</v>
      </c>
      <c r="EF369" s="151">
        <f t="shared" si="65"/>
        <v>1706100</v>
      </c>
      <c r="EG369" s="151">
        <f t="shared" si="66"/>
        <v>1706100</v>
      </c>
      <c r="EH369" s="151">
        <f t="shared" si="67"/>
        <v>1706100</v>
      </c>
      <c r="EI369" s="152">
        <v>0</v>
      </c>
      <c r="EJ369" s="153">
        <f t="shared" si="69"/>
        <v>0</v>
      </c>
      <c r="EK369" s="154">
        <f t="shared" si="70"/>
        <v>1706100</v>
      </c>
      <c r="EL369" s="154">
        <f t="shared" si="71"/>
        <v>1706100</v>
      </c>
      <c r="EM369" s="154">
        <f t="shared" si="72"/>
        <v>1706100</v>
      </c>
      <c r="EN369" s="154" t="str">
        <f t="shared" si="73"/>
        <v>MENOR VALOR</v>
      </c>
    </row>
    <row r="370" spans="1:144" s="5" customFormat="1" ht="25.5">
      <c r="A370" s="12">
        <v>8</v>
      </c>
      <c r="B370" s="13">
        <v>1186220422</v>
      </c>
      <c r="C370" s="13">
        <v>42203400</v>
      </c>
      <c r="D370" s="13" t="s">
        <v>594</v>
      </c>
      <c r="E370" s="13" t="s">
        <v>595</v>
      </c>
      <c r="F370" s="13" t="s">
        <v>12</v>
      </c>
      <c r="G370" s="6">
        <v>1</v>
      </c>
      <c r="H370" s="74">
        <v>0</v>
      </c>
      <c r="I370" s="7"/>
      <c r="J370" s="8"/>
      <c r="K370" s="8"/>
      <c r="L370" s="8"/>
      <c r="M370" s="8"/>
      <c r="N370" s="8"/>
      <c r="O370" s="8"/>
      <c r="P370" s="8"/>
      <c r="Q370" s="8"/>
      <c r="R370" s="8"/>
      <c r="S370" s="8"/>
      <c r="T370" s="83"/>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78"/>
      <c r="AZ370" s="78"/>
      <c r="BA370" s="78"/>
      <c r="BB370" s="78"/>
      <c r="BC370" s="78"/>
      <c r="BD370" s="78"/>
      <c r="BE370" s="78"/>
      <c r="BF370" s="78"/>
      <c r="BG370" s="78"/>
      <c r="BH370" s="78"/>
      <c r="BI370" s="78"/>
      <c r="BJ370" s="78"/>
      <c r="BK370" s="78"/>
      <c r="BL370" s="78"/>
      <c r="BM370" s="78"/>
      <c r="BN370" s="8"/>
      <c r="BO370" s="8"/>
      <c r="BP370" s="8"/>
      <c r="BQ370" s="8"/>
      <c r="BR370" s="8"/>
      <c r="BS370" s="8"/>
      <c r="BT370" s="8"/>
      <c r="BU370" s="8"/>
      <c r="BV370" s="8"/>
      <c r="BW370" s="8"/>
      <c r="BX370" s="8"/>
      <c r="BY370" s="8"/>
      <c r="BZ370" s="8"/>
      <c r="CA370" s="8"/>
      <c r="CB370" s="8"/>
      <c r="CC370" s="8"/>
      <c r="CD370" s="8"/>
      <c r="CE370" s="8"/>
      <c r="CF370" s="78">
        <v>2677200</v>
      </c>
      <c r="CG370" s="78"/>
      <c r="CH370" s="78">
        <f t="shared" si="79"/>
        <v>2677200</v>
      </c>
      <c r="CI370" s="8"/>
      <c r="CJ370" s="8"/>
      <c r="CK370" s="8"/>
      <c r="CL370" s="8"/>
      <c r="CM370" s="8"/>
      <c r="CN370" s="8"/>
      <c r="CO370" s="8"/>
      <c r="CP370" s="8"/>
      <c r="CQ370" s="8"/>
      <c r="CR370" s="8"/>
      <c r="CS370" s="8"/>
      <c r="CT370" s="8"/>
      <c r="CU370" s="8"/>
      <c r="CV370" s="8"/>
      <c r="CW370" s="8"/>
      <c r="CX370" s="8"/>
      <c r="CY370" s="8"/>
      <c r="CZ370" s="8"/>
      <c r="DA370" s="8"/>
      <c r="DB370" s="8"/>
      <c r="DC370" s="83"/>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150">
        <f t="shared" si="64"/>
        <v>2677200</v>
      </c>
      <c r="EF370" s="151">
        <f t="shared" si="65"/>
        <v>2677200</v>
      </c>
      <c r="EG370" s="151">
        <f t="shared" si="66"/>
        <v>2677200</v>
      </c>
      <c r="EH370" s="151">
        <f t="shared" si="67"/>
        <v>2677200</v>
      </c>
      <c r="EI370" s="152">
        <v>0</v>
      </c>
      <c r="EJ370" s="153">
        <f t="shared" si="69"/>
        <v>0</v>
      </c>
      <c r="EK370" s="154">
        <f t="shared" si="70"/>
        <v>2677200</v>
      </c>
      <c r="EL370" s="154">
        <f t="shared" si="71"/>
        <v>2677200</v>
      </c>
      <c r="EM370" s="154">
        <f t="shared" si="72"/>
        <v>2677200</v>
      </c>
      <c r="EN370" s="154" t="str">
        <f t="shared" si="73"/>
        <v>MENOR VALOR</v>
      </c>
    </row>
    <row r="371" spans="1:144" s="5" customFormat="1" ht="51">
      <c r="A371" s="12">
        <v>9</v>
      </c>
      <c r="B371" s="13">
        <v>1186220254</v>
      </c>
      <c r="C371" s="13">
        <v>42203400</v>
      </c>
      <c r="D371" s="13" t="s">
        <v>596</v>
      </c>
      <c r="E371" s="13" t="s">
        <v>597</v>
      </c>
      <c r="F371" s="13" t="s">
        <v>12</v>
      </c>
      <c r="G371" s="6">
        <v>1</v>
      </c>
      <c r="H371" s="74">
        <v>0</v>
      </c>
      <c r="I371" s="7"/>
      <c r="J371" s="8"/>
      <c r="K371" s="8"/>
      <c r="L371" s="8"/>
      <c r="M371" s="8"/>
      <c r="N371" s="8"/>
      <c r="O371" s="8"/>
      <c r="P371" s="8"/>
      <c r="Q371" s="8"/>
      <c r="R371" s="8"/>
      <c r="S371" s="8"/>
      <c r="T371" s="83"/>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78"/>
      <c r="AZ371" s="78"/>
      <c r="BA371" s="78"/>
      <c r="BB371" s="78"/>
      <c r="BC371" s="78"/>
      <c r="BD371" s="78"/>
      <c r="BE371" s="78"/>
      <c r="BF371" s="78"/>
      <c r="BG371" s="78"/>
      <c r="BH371" s="78"/>
      <c r="BI371" s="78"/>
      <c r="BJ371" s="78"/>
      <c r="BK371" s="78"/>
      <c r="BL371" s="78"/>
      <c r="BM371" s="78"/>
      <c r="BN371" s="8"/>
      <c r="BO371" s="8"/>
      <c r="BP371" s="8"/>
      <c r="BQ371" s="8"/>
      <c r="BR371" s="8"/>
      <c r="BS371" s="8"/>
      <c r="BT371" s="8"/>
      <c r="BU371" s="8"/>
      <c r="BV371" s="8"/>
      <c r="BW371" s="8"/>
      <c r="BX371" s="8"/>
      <c r="BY371" s="8"/>
      <c r="BZ371" s="8"/>
      <c r="CA371" s="8"/>
      <c r="CB371" s="8"/>
      <c r="CC371" s="8"/>
      <c r="CD371" s="8"/>
      <c r="CE371" s="8"/>
      <c r="CF371" s="78">
        <v>2677200</v>
      </c>
      <c r="CG371" s="78"/>
      <c r="CH371" s="78">
        <f t="shared" si="79"/>
        <v>2677200</v>
      </c>
      <c r="CI371" s="8"/>
      <c r="CJ371" s="8"/>
      <c r="CK371" s="8"/>
      <c r="CL371" s="8"/>
      <c r="CM371" s="8"/>
      <c r="CN371" s="8"/>
      <c r="CO371" s="8"/>
      <c r="CP371" s="8"/>
      <c r="CQ371" s="8"/>
      <c r="CR371" s="8"/>
      <c r="CS371" s="8"/>
      <c r="CT371" s="8"/>
      <c r="CU371" s="8"/>
      <c r="CV371" s="8"/>
      <c r="CW371" s="8"/>
      <c r="CX371" s="8"/>
      <c r="CY371" s="8"/>
      <c r="CZ371" s="8"/>
      <c r="DA371" s="8"/>
      <c r="DB371" s="8"/>
      <c r="DC371" s="83"/>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150">
        <f t="shared" si="64"/>
        <v>2677200</v>
      </c>
      <c r="EF371" s="151">
        <f t="shared" si="65"/>
        <v>2677200</v>
      </c>
      <c r="EG371" s="151">
        <f t="shared" si="66"/>
        <v>2677200</v>
      </c>
      <c r="EH371" s="151">
        <f t="shared" si="67"/>
        <v>2677200</v>
      </c>
      <c r="EI371" s="152">
        <v>0</v>
      </c>
      <c r="EJ371" s="153">
        <f t="shared" si="69"/>
        <v>0</v>
      </c>
      <c r="EK371" s="154">
        <f t="shared" si="70"/>
        <v>2677200</v>
      </c>
      <c r="EL371" s="154">
        <f t="shared" si="71"/>
        <v>2677200</v>
      </c>
      <c r="EM371" s="154">
        <f t="shared" si="72"/>
        <v>2677200</v>
      </c>
      <c r="EN371" s="154" t="str">
        <f t="shared" si="73"/>
        <v>MENOR VALOR</v>
      </c>
    </row>
    <row r="372" spans="1:144" s="5" customFormat="1" ht="25.5">
      <c r="A372" s="12">
        <v>10</v>
      </c>
      <c r="B372" s="13">
        <v>1186220273</v>
      </c>
      <c r="C372" s="13">
        <v>42203400</v>
      </c>
      <c r="D372" s="13" t="s">
        <v>598</v>
      </c>
      <c r="E372" s="13" t="s">
        <v>599</v>
      </c>
      <c r="F372" s="13" t="s">
        <v>12</v>
      </c>
      <c r="G372" s="6">
        <v>1</v>
      </c>
      <c r="H372" s="74">
        <v>0</v>
      </c>
      <c r="I372" s="7"/>
      <c r="J372" s="8"/>
      <c r="K372" s="8"/>
      <c r="L372" s="8"/>
      <c r="M372" s="8"/>
      <c r="N372" s="8"/>
      <c r="O372" s="8"/>
      <c r="P372" s="8"/>
      <c r="Q372" s="8"/>
      <c r="R372" s="8"/>
      <c r="S372" s="8"/>
      <c r="T372" s="83"/>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78"/>
      <c r="AZ372" s="78"/>
      <c r="BA372" s="78"/>
      <c r="BB372" s="78"/>
      <c r="BC372" s="78"/>
      <c r="BD372" s="78"/>
      <c r="BE372" s="78"/>
      <c r="BF372" s="78"/>
      <c r="BG372" s="78"/>
      <c r="BH372" s="78"/>
      <c r="BI372" s="78"/>
      <c r="BJ372" s="78"/>
      <c r="BK372" s="78"/>
      <c r="BL372" s="78"/>
      <c r="BM372" s="78"/>
      <c r="BN372" s="8"/>
      <c r="BO372" s="8"/>
      <c r="BP372" s="8"/>
      <c r="BQ372" s="8"/>
      <c r="BR372" s="8"/>
      <c r="BS372" s="8"/>
      <c r="BT372" s="8"/>
      <c r="BU372" s="8"/>
      <c r="BV372" s="8"/>
      <c r="BW372" s="8"/>
      <c r="BX372" s="8"/>
      <c r="BY372" s="8"/>
      <c r="BZ372" s="8"/>
      <c r="CA372" s="8"/>
      <c r="CB372" s="8"/>
      <c r="CC372" s="8"/>
      <c r="CD372" s="8"/>
      <c r="CE372" s="8"/>
      <c r="CF372" s="78">
        <v>2265000</v>
      </c>
      <c r="CG372" s="78"/>
      <c r="CH372" s="78">
        <f t="shared" si="79"/>
        <v>2265000</v>
      </c>
      <c r="CI372" s="8"/>
      <c r="CJ372" s="8"/>
      <c r="CK372" s="8"/>
      <c r="CL372" s="8"/>
      <c r="CM372" s="8"/>
      <c r="CN372" s="8"/>
      <c r="CO372" s="8"/>
      <c r="CP372" s="8"/>
      <c r="CQ372" s="8"/>
      <c r="CR372" s="8"/>
      <c r="CS372" s="8"/>
      <c r="CT372" s="8"/>
      <c r="CU372" s="8"/>
      <c r="CV372" s="8"/>
      <c r="CW372" s="8"/>
      <c r="CX372" s="8"/>
      <c r="CY372" s="8"/>
      <c r="CZ372" s="8"/>
      <c r="DA372" s="8"/>
      <c r="DB372" s="8"/>
      <c r="DC372" s="83"/>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150">
        <f t="shared" si="64"/>
        <v>2265000</v>
      </c>
      <c r="EF372" s="151">
        <f t="shared" si="65"/>
        <v>2265000</v>
      </c>
      <c r="EG372" s="151">
        <f t="shared" si="66"/>
        <v>2265000</v>
      </c>
      <c r="EH372" s="151">
        <f t="shared" si="67"/>
        <v>2265000</v>
      </c>
      <c r="EI372" s="152">
        <v>0</v>
      </c>
      <c r="EJ372" s="153">
        <f t="shared" si="69"/>
        <v>0</v>
      </c>
      <c r="EK372" s="154">
        <f t="shared" si="70"/>
        <v>2265000</v>
      </c>
      <c r="EL372" s="154">
        <f t="shared" si="71"/>
        <v>2265000</v>
      </c>
      <c r="EM372" s="154">
        <f t="shared" si="72"/>
        <v>2265000</v>
      </c>
      <c r="EN372" s="154" t="str">
        <f t="shared" si="73"/>
        <v>MENOR VALOR</v>
      </c>
    </row>
    <row r="373" spans="1:144" s="5" customFormat="1" ht="12.75">
      <c r="A373" s="12">
        <v>11</v>
      </c>
      <c r="B373" s="13">
        <v>1186220276</v>
      </c>
      <c r="C373" s="13">
        <v>42203400</v>
      </c>
      <c r="D373" s="13" t="s">
        <v>600</v>
      </c>
      <c r="E373" s="13" t="s">
        <v>601</v>
      </c>
      <c r="F373" s="13" t="s">
        <v>12</v>
      </c>
      <c r="G373" s="6">
        <v>1</v>
      </c>
      <c r="H373" s="74">
        <v>0</v>
      </c>
      <c r="I373" s="7"/>
      <c r="J373" s="8"/>
      <c r="K373" s="8"/>
      <c r="L373" s="8"/>
      <c r="M373" s="8"/>
      <c r="N373" s="8"/>
      <c r="O373" s="8"/>
      <c r="P373" s="8"/>
      <c r="Q373" s="8"/>
      <c r="R373" s="8"/>
      <c r="S373" s="8"/>
      <c r="T373" s="83"/>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78"/>
      <c r="AZ373" s="78"/>
      <c r="BA373" s="78"/>
      <c r="BB373" s="78"/>
      <c r="BC373" s="78"/>
      <c r="BD373" s="78"/>
      <c r="BE373" s="78"/>
      <c r="BF373" s="78"/>
      <c r="BG373" s="78"/>
      <c r="BH373" s="78"/>
      <c r="BI373" s="78"/>
      <c r="BJ373" s="78"/>
      <c r="BK373" s="78">
        <v>1618000</v>
      </c>
      <c r="BL373" s="78">
        <v>307420</v>
      </c>
      <c r="BM373" s="78">
        <v>1925420</v>
      </c>
      <c r="BN373" s="8"/>
      <c r="BO373" s="8"/>
      <c r="BP373" s="8"/>
      <c r="BQ373" s="8"/>
      <c r="BR373" s="8"/>
      <c r="BS373" s="8"/>
      <c r="BT373" s="8"/>
      <c r="BU373" s="8"/>
      <c r="BV373" s="8"/>
      <c r="BW373" s="8"/>
      <c r="BX373" s="8"/>
      <c r="BY373" s="8"/>
      <c r="BZ373" s="8"/>
      <c r="CA373" s="8"/>
      <c r="CB373" s="8"/>
      <c r="CC373" s="8"/>
      <c r="CD373" s="8"/>
      <c r="CE373" s="8"/>
      <c r="CF373" s="78">
        <v>1780000</v>
      </c>
      <c r="CG373" s="78"/>
      <c r="CH373" s="78">
        <f t="shared" si="79"/>
        <v>1780000</v>
      </c>
      <c r="CI373" s="8"/>
      <c r="CJ373" s="8"/>
      <c r="CK373" s="8"/>
      <c r="CL373" s="8"/>
      <c r="CM373" s="8"/>
      <c r="CN373" s="8"/>
      <c r="CO373" s="8"/>
      <c r="CP373" s="8"/>
      <c r="CQ373" s="8"/>
      <c r="CR373" s="8"/>
      <c r="CS373" s="8"/>
      <c r="CT373" s="8"/>
      <c r="CU373" s="8"/>
      <c r="CV373" s="8"/>
      <c r="CW373" s="8"/>
      <c r="CX373" s="8"/>
      <c r="CY373" s="8"/>
      <c r="CZ373" s="8"/>
      <c r="DA373" s="8"/>
      <c r="DB373" s="8"/>
      <c r="DC373" s="83"/>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150">
        <f t="shared" si="64"/>
        <v>1780000</v>
      </c>
      <c r="EF373" s="151">
        <f t="shared" si="65"/>
        <v>1852710</v>
      </c>
      <c r="EG373" s="151">
        <f t="shared" si="66"/>
        <v>1852710</v>
      </c>
      <c r="EH373" s="151">
        <f t="shared" si="67"/>
        <v>1851282.69046086</v>
      </c>
      <c r="EI373" s="152">
        <f t="shared" si="68"/>
        <v>102827.46812014774</v>
      </c>
      <c r="EJ373" s="153">
        <f t="shared" si="69"/>
        <v>5.550111356885197E-2</v>
      </c>
      <c r="EK373" s="154">
        <f t="shared" si="70"/>
        <v>1780000</v>
      </c>
      <c r="EL373" s="154">
        <f t="shared" si="71"/>
        <v>1780000</v>
      </c>
      <c r="EM373" s="154">
        <f t="shared" si="72"/>
        <v>1780000</v>
      </c>
      <c r="EN373" s="154" t="str">
        <f t="shared" si="73"/>
        <v>MENOR VALOR</v>
      </c>
    </row>
    <row r="374" spans="1:144" s="5" customFormat="1" ht="51">
      <c r="A374" s="12">
        <v>12</v>
      </c>
      <c r="B374" s="13">
        <v>1186220277</v>
      </c>
      <c r="C374" s="13">
        <v>42203400</v>
      </c>
      <c r="D374" s="13" t="s">
        <v>602</v>
      </c>
      <c r="E374" s="13" t="s">
        <v>603</v>
      </c>
      <c r="F374" s="13" t="s">
        <v>12</v>
      </c>
      <c r="G374" s="6">
        <v>1</v>
      </c>
      <c r="H374" s="74">
        <v>0</v>
      </c>
      <c r="I374" s="7"/>
      <c r="J374" s="8"/>
      <c r="K374" s="8"/>
      <c r="L374" s="8"/>
      <c r="M374" s="8"/>
      <c r="N374" s="8"/>
      <c r="O374" s="8"/>
      <c r="P374" s="8"/>
      <c r="Q374" s="8"/>
      <c r="R374" s="8"/>
      <c r="S374" s="8"/>
      <c r="T374" s="83"/>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78"/>
      <c r="AZ374" s="78"/>
      <c r="BA374" s="78"/>
      <c r="BB374" s="78"/>
      <c r="BC374" s="78"/>
      <c r="BD374" s="78"/>
      <c r="BE374" s="78"/>
      <c r="BF374" s="78"/>
      <c r="BG374" s="78"/>
      <c r="BH374" s="78"/>
      <c r="BI374" s="78"/>
      <c r="BJ374" s="78"/>
      <c r="BK374" s="78"/>
      <c r="BL374" s="78"/>
      <c r="BM374" s="78"/>
      <c r="BN374" s="8"/>
      <c r="BO374" s="8"/>
      <c r="BP374" s="8"/>
      <c r="BQ374" s="8"/>
      <c r="BR374" s="8"/>
      <c r="BS374" s="8"/>
      <c r="BT374" s="8"/>
      <c r="BU374" s="8"/>
      <c r="BV374" s="8"/>
      <c r="BW374" s="8"/>
      <c r="BX374" s="8"/>
      <c r="BY374" s="8"/>
      <c r="BZ374" s="8"/>
      <c r="CA374" s="8"/>
      <c r="CB374" s="8"/>
      <c r="CC374" s="8"/>
      <c r="CD374" s="8"/>
      <c r="CE374" s="8"/>
      <c r="CF374" s="78">
        <v>1887600</v>
      </c>
      <c r="CG374" s="78"/>
      <c r="CH374" s="78">
        <f t="shared" si="79"/>
        <v>1887600</v>
      </c>
      <c r="CI374" s="8"/>
      <c r="CJ374" s="8"/>
      <c r="CK374" s="8"/>
      <c r="CL374" s="8"/>
      <c r="CM374" s="8"/>
      <c r="CN374" s="8"/>
      <c r="CO374" s="8"/>
      <c r="CP374" s="8"/>
      <c r="CQ374" s="8"/>
      <c r="CR374" s="8"/>
      <c r="CS374" s="8"/>
      <c r="CT374" s="8"/>
      <c r="CU374" s="8"/>
      <c r="CV374" s="8"/>
      <c r="CW374" s="8"/>
      <c r="CX374" s="8"/>
      <c r="CY374" s="8"/>
      <c r="CZ374" s="8"/>
      <c r="DA374" s="8"/>
      <c r="DB374" s="8"/>
      <c r="DC374" s="83"/>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150">
        <f t="shared" si="64"/>
        <v>1887600</v>
      </c>
      <c r="EF374" s="151">
        <f t="shared" si="65"/>
        <v>1887600</v>
      </c>
      <c r="EG374" s="151">
        <f t="shared" si="66"/>
        <v>1887600</v>
      </c>
      <c r="EH374" s="151">
        <f t="shared" si="67"/>
        <v>1887600</v>
      </c>
      <c r="EI374" s="152">
        <v>0</v>
      </c>
      <c r="EJ374" s="153">
        <f t="shared" si="69"/>
        <v>0</v>
      </c>
      <c r="EK374" s="154">
        <f t="shared" si="70"/>
        <v>1887600</v>
      </c>
      <c r="EL374" s="154">
        <f t="shared" si="71"/>
        <v>1887600</v>
      </c>
      <c r="EM374" s="154">
        <f t="shared" si="72"/>
        <v>1887600</v>
      </c>
      <c r="EN374" s="154" t="str">
        <f t="shared" si="73"/>
        <v>MENOR VALOR</v>
      </c>
    </row>
    <row r="375" spans="1:144" s="5" customFormat="1" ht="38.25">
      <c r="A375" s="12">
        <v>13</v>
      </c>
      <c r="B375" s="13">
        <v>1186220905</v>
      </c>
      <c r="C375" s="13">
        <v>42203400</v>
      </c>
      <c r="D375" s="13" t="s">
        <v>604</v>
      </c>
      <c r="E375" s="13" t="s">
        <v>605</v>
      </c>
      <c r="F375" s="13" t="s">
        <v>12</v>
      </c>
      <c r="G375" s="6">
        <v>1</v>
      </c>
      <c r="H375" s="74">
        <v>0</v>
      </c>
      <c r="I375" s="7"/>
      <c r="J375" s="8"/>
      <c r="K375" s="8"/>
      <c r="L375" s="8"/>
      <c r="M375" s="8"/>
      <c r="N375" s="8"/>
      <c r="O375" s="8"/>
      <c r="P375" s="8"/>
      <c r="Q375" s="8"/>
      <c r="R375" s="8"/>
      <c r="S375" s="8"/>
      <c r="T375" s="83"/>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78"/>
      <c r="AZ375" s="78"/>
      <c r="BA375" s="78"/>
      <c r="BB375" s="78"/>
      <c r="BC375" s="78"/>
      <c r="BD375" s="78"/>
      <c r="BE375" s="78"/>
      <c r="BF375" s="78"/>
      <c r="BG375" s="78"/>
      <c r="BH375" s="78"/>
      <c r="BI375" s="78"/>
      <c r="BJ375" s="78"/>
      <c r="BK375" s="78"/>
      <c r="BL375" s="78"/>
      <c r="BM375" s="78"/>
      <c r="BN375" s="8"/>
      <c r="BO375" s="8"/>
      <c r="BP375" s="8"/>
      <c r="BQ375" s="8"/>
      <c r="BR375" s="8"/>
      <c r="BS375" s="8"/>
      <c r="BT375" s="8"/>
      <c r="BU375" s="8"/>
      <c r="BV375" s="8"/>
      <c r="BW375" s="8"/>
      <c r="BX375" s="8"/>
      <c r="BY375" s="8"/>
      <c r="BZ375" s="8"/>
      <c r="CA375" s="8"/>
      <c r="CB375" s="8"/>
      <c r="CC375" s="8"/>
      <c r="CD375" s="8"/>
      <c r="CE375" s="8"/>
      <c r="CF375" s="78">
        <v>382500</v>
      </c>
      <c r="CG375" s="78"/>
      <c r="CH375" s="78">
        <f t="shared" si="79"/>
        <v>382500</v>
      </c>
      <c r="CI375" s="8"/>
      <c r="CJ375" s="8"/>
      <c r="CK375" s="8"/>
      <c r="CL375" s="8"/>
      <c r="CM375" s="8"/>
      <c r="CN375" s="8"/>
      <c r="CO375" s="8"/>
      <c r="CP375" s="8"/>
      <c r="CQ375" s="8"/>
      <c r="CR375" s="8"/>
      <c r="CS375" s="8"/>
      <c r="CT375" s="8"/>
      <c r="CU375" s="8"/>
      <c r="CV375" s="8"/>
      <c r="CW375" s="8"/>
      <c r="CX375" s="8"/>
      <c r="CY375" s="8"/>
      <c r="CZ375" s="8"/>
      <c r="DA375" s="8"/>
      <c r="DB375" s="8"/>
      <c r="DC375" s="83"/>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150">
        <f t="shared" si="64"/>
        <v>382500</v>
      </c>
      <c r="EF375" s="151">
        <f t="shared" si="65"/>
        <v>382500</v>
      </c>
      <c r="EG375" s="151">
        <f t="shared" si="66"/>
        <v>382500</v>
      </c>
      <c r="EH375" s="151">
        <f t="shared" si="67"/>
        <v>382500</v>
      </c>
      <c r="EI375" s="152">
        <v>0</v>
      </c>
      <c r="EJ375" s="153">
        <f t="shared" si="69"/>
        <v>0</v>
      </c>
      <c r="EK375" s="154">
        <f t="shared" si="70"/>
        <v>382500</v>
      </c>
      <c r="EL375" s="154">
        <f t="shared" si="71"/>
        <v>382500</v>
      </c>
      <c r="EM375" s="154">
        <f t="shared" si="72"/>
        <v>382500</v>
      </c>
      <c r="EN375" s="154" t="str">
        <f t="shared" si="73"/>
        <v>MENOR VALOR</v>
      </c>
    </row>
    <row r="376" spans="1:144" s="5" customFormat="1" ht="25.5">
      <c r="A376" s="12">
        <v>14</v>
      </c>
      <c r="B376" s="13">
        <v>1186220905</v>
      </c>
      <c r="C376" s="13">
        <v>42203400</v>
      </c>
      <c r="D376" s="13" t="s">
        <v>606</v>
      </c>
      <c r="E376" s="13" t="s">
        <v>607</v>
      </c>
      <c r="F376" s="13" t="s">
        <v>12</v>
      </c>
      <c r="G376" s="6">
        <v>1</v>
      </c>
      <c r="H376" s="74">
        <v>0</v>
      </c>
      <c r="I376" s="7"/>
      <c r="J376" s="8"/>
      <c r="K376" s="8"/>
      <c r="L376" s="8"/>
      <c r="M376" s="8"/>
      <c r="N376" s="8"/>
      <c r="O376" s="8"/>
      <c r="P376" s="8"/>
      <c r="Q376" s="8"/>
      <c r="R376" s="8"/>
      <c r="S376" s="8"/>
      <c r="T376" s="83"/>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78"/>
      <c r="AZ376" s="78"/>
      <c r="BA376" s="78"/>
      <c r="BB376" s="78"/>
      <c r="BC376" s="78"/>
      <c r="BD376" s="78"/>
      <c r="BE376" s="78"/>
      <c r="BF376" s="78"/>
      <c r="BG376" s="78"/>
      <c r="BH376" s="78"/>
      <c r="BI376" s="78"/>
      <c r="BJ376" s="78"/>
      <c r="BK376" s="78"/>
      <c r="BL376" s="78"/>
      <c r="BM376" s="78"/>
      <c r="BN376" s="8"/>
      <c r="BO376" s="8"/>
      <c r="BP376" s="8"/>
      <c r="BQ376" s="8"/>
      <c r="BR376" s="8"/>
      <c r="BS376" s="8"/>
      <c r="BT376" s="8"/>
      <c r="BU376" s="8"/>
      <c r="BV376" s="8"/>
      <c r="BW376" s="8"/>
      <c r="BX376" s="8"/>
      <c r="BY376" s="8"/>
      <c r="BZ376" s="8"/>
      <c r="CA376" s="8"/>
      <c r="CB376" s="8"/>
      <c r="CC376" s="8"/>
      <c r="CD376" s="8"/>
      <c r="CE376" s="8"/>
      <c r="CF376" s="78">
        <v>382500</v>
      </c>
      <c r="CG376" s="78"/>
      <c r="CH376" s="78">
        <f t="shared" si="79"/>
        <v>382500</v>
      </c>
      <c r="CI376" s="8"/>
      <c r="CJ376" s="8"/>
      <c r="CK376" s="8"/>
      <c r="CL376" s="8"/>
      <c r="CM376" s="8"/>
      <c r="CN376" s="8"/>
      <c r="CO376" s="8"/>
      <c r="CP376" s="8"/>
      <c r="CQ376" s="8"/>
      <c r="CR376" s="8"/>
      <c r="CS376" s="8"/>
      <c r="CT376" s="8"/>
      <c r="CU376" s="8"/>
      <c r="CV376" s="8"/>
      <c r="CW376" s="8"/>
      <c r="CX376" s="8"/>
      <c r="CY376" s="8"/>
      <c r="CZ376" s="8"/>
      <c r="DA376" s="8"/>
      <c r="DB376" s="8"/>
      <c r="DC376" s="83"/>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150">
        <f t="shared" si="64"/>
        <v>382500</v>
      </c>
      <c r="EF376" s="151">
        <f t="shared" si="65"/>
        <v>382500</v>
      </c>
      <c r="EG376" s="151">
        <f t="shared" si="66"/>
        <v>382500</v>
      </c>
      <c r="EH376" s="151">
        <f t="shared" si="67"/>
        <v>382500</v>
      </c>
      <c r="EI376" s="152">
        <v>0</v>
      </c>
      <c r="EJ376" s="153">
        <f t="shared" si="69"/>
        <v>0</v>
      </c>
      <c r="EK376" s="154">
        <f t="shared" si="70"/>
        <v>382500</v>
      </c>
      <c r="EL376" s="154">
        <f t="shared" si="71"/>
        <v>382500</v>
      </c>
      <c r="EM376" s="154">
        <f t="shared" si="72"/>
        <v>382500</v>
      </c>
      <c r="EN376" s="154" t="str">
        <f t="shared" si="73"/>
        <v>MENOR VALOR</v>
      </c>
    </row>
    <row r="377" spans="1:144" s="5" customFormat="1" ht="25.5">
      <c r="A377" s="12">
        <v>15</v>
      </c>
      <c r="B377" s="13">
        <v>1186220678</v>
      </c>
      <c r="C377" s="13">
        <v>42203400</v>
      </c>
      <c r="D377" s="13" t="s">
        <v>608</v>
      </c>
      <c r="E377" s="13" t="s">
        <v>609</v>
      </c>
      <c r="F377" s="13" t="s">
        <v>12</v>
      </c>
      <c r="G377" s="6">
        <v>1</v>
      </c>
      <c r="H377" s="74">
        <v>0.19</v>
      </c>
      <c r="I377" s="7"/>
      <c r="J377" s="8"/>
      <c r="K377" s="8"/>
      <c r="L377" s="8"/>
      <c r="M377" s="8"/>
      <c r="N377" s="8"/>
      <c r="O377" s="8"/>
      <c r="P377" s="8"/>
      <c r="Q377" s="8"/>
      <c r="R377" s="8"/>
      <c r="S377" s="8"/>
      <c r="T377" s="83"/>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78"/>
      <c r="AZ377" s="78"/>
      <c r="BA377" s="78"/>
      <c r="BB377" s="78"/>
      <c r="BC377" s="78"/>
      <c r="BD377" s="78"/>
      <c r="BE377" s="78"/>
      <c r="BF377" s="78"/>
      <c r="BG377" s="78"/>
      <c r="BH377" s="78"/>
      <c r="BI377" s="78"/>
      <c r="BJ377" s="78"/>
      <c r="BK377" s="78"/>
      <c r="BL377" s="78"/>
      <c r="BM377" s="78"/>
      <c r="BN377" s="8"/>
      <c r="BO377" s="8"/>
      <c r="BP377" s="8"/>
      <c r="BQ377" s="8"/>
      <c r="BR377" s="8"/>
      <c r="BS377" s="8"/>
      <c r="BT377" s="8"/>
      <c r="BU377" s="8"/>
      <c r="BV377" s="8"/>
      <c r="BW377" s="8"/>
      <c r="BX377" s="8"/>
      <c r="BY377" s="8"/>
      <c r="BZ377" s="8"/>
      <c r="CA377" s="8"/>
      <c r="CB377" s="8"/>
      <c r="CC377" s="8"/>
      <c r="CD377" s="8"/>
      <c r="CE377" s="8"/>
      <c r="CF377" s="78">
        <v>322000</v>
      </c>
      <c r="CG377" s="78">
        <f>CF377*H377</f>
        <v>61180</v>
      </c>
      <c r="CH377" s="78">
        <f t="shared" si="79"/>
        <v>383180</v>
      </c>
      <c r="CI377" s="8"/>
      <c r="CJ377" s="8"/>
      <c r="CK377" s="8"/>
      <c r="CL377" s="8"/>
      <c r="CM377" s="8"/>
      <c r="CN377" s="8"/>
      <c r="CO377" s="8"/>
      <c r="CP377" s="8"/>
      <c r="CQ377" s="8"/>
      <c r="CR377" s="8"/>
      <c r="CS377" s="8"/>
      <c r="CT377" s="8"/>
      <c r="CU377" s="8"/>
      <c r="CV377" s="8"/>
      <c r="CW377" s="8"/>
      <c r="CX377" s="8"/>
      <c r="CY377" s="8"/>
      <c r="CZ377" s="8"/>
      <c r="DA377" s="8"/>
      <c r="DB377" s="8"/>
      <c r="DC377" s="83"/>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150">
        <f t="shared" si="64"/>
        <v>383180</v>
      </c>
      <c r="EF377" s="151">
        <f t="shared" si="65"/>
        <v>383180</v>
      </c>
      <c r="EG377" s="151">
        <f t="shared" si="66"/>
        <v>383180</v>
      </c>
      <c r="EH377" s="151">
        <f t="shared" si="67"/>
        <v>383180</v>
      </c>
      <c r="EI377" s="152">
        <v>0</v>
      </c>
      <c r="EJ377" s="153">
        <f t="shared" si="69"/>
        <v>0</v>
      </c>
      <c r="EK377" s="154">
        <f t="shared" si="70"/>
        <v>383180</v>
      </c>
      <c r="EL377" s="154">
        <f t="shared" si="71"/>
        <v>383180</v>
      </c>
      <c r="EM377" s="154">
        <f t="shared" si="72"/>
        <v>383180</v>
      </c>
      <c r="EN377" s="154" t="str">
        <f t="shared" si="73"/>
        <v>MENOR VALOR</v>
      </c>
    </row>
    <row r="378" spans="1:144" s="5" customFormat="1" ht="38.25">
      <c r="A378" s="12">
        <v>16</v>
      </c>
      <c r="B378" s="13">
        <v>1186220679</v>
      </c>
      <c r="C378" s="13">
        <v>42203400</v>
      </c>
      <c r="D378" s="13" t="s">
        <v>610</v>
      </c>
      <c r="E378" s="13" t="s">
        <v>611</v>
      </c>
      <c r="F378" s="13" t="s">
        <v>12</v>
      </c>
      <c r="G378" s="6">
        <v>1</v>
      </c>
      <c r="H378" s="74">
        <v>0.19</v>
      </c>
      <c r="I378" s="7"/>
      <c r="J378" s="8"/>
      <c r="K378" s="8"/>
      <c r="L378" s="8"/>
      <c r="M378" s="8"/>
      <c r="N378" s="8"/>
      <c r="O378" s="8"/>
      <c r="P378" s="8"/>
      <c r="Q378" s="8"/>
      <c r="R378" s="8"/>
      <c r="S378" s="8"/>
      <c r="T378" s="83"/>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78"/>
      <c r="AZ378" s="78"/>
      <c r="BA378" s="78"/>
      <c r="BB378" s="78"/>
      <c r="BC378" s="78"/>
      <c r="BD378" s="78"/>
      <c r="BE378" s="78"/>
      <c r="BF378" s="78"/>
      <c r="BG378" s="78"/>
      <c r="BH378" s="78"/>
      <c r="BI378" s="78"/>
      <c r="BJ378" s="78"/>
      <c r="BK378" s="78"/>
      <c r="BL378" s="78"/>
      <c r="BM378" s="78"/>
      <c r="BN378" s="8"/>
      <c r="BO378" s="8"/>
      <c r="BP378" s="8"/>
      <c r="BQ378" s="8"/>
      <c r="BR378" s="8"/>
      <c r="BS378" s="8"/>
      <c r="BT378" s="8"/>
      <c r="BU378" s="8"/>
      <c r="BV378" s="8"/>
      <c r="BW378" s="8"/>
      <c r="BX378" s="8"/>
      <c r="BY378" s="8"/>
      <c r="BZ378" s="8"/>
      <c r="CA378" s="8"/>
      <c r="CB378" s="8"/>
      <c r="CC378" s="8"/>
      <c r="CD378" s="8"/>
      <c r="CE378" s="8"/>
      <c r="CF378" s="78">
        <v>722900</v>
      </c>
      <c r="CG378" s="78">
        <f t="shared" ref="CG378:CG379" si="80">CF378*H378</f>
        <v>137351</v>
      </c>
      <c r="CH378" s="78">
        <f t="shared" si="79"/>
        <v>860251</v>
      </c>
      <c r="CI378" s="8"/>
      <c r="CJ378" s="8"/>
      <c r="CK378" s="8"/>
      <c r="CL378" s="8"/>
      <c r="CM378" s="8"/>
      <c r="CN378" s="8"/>
      <c r="CO378" s="8"/>
      <c r="CP378" s="8"/>
      <c r="CQ378" s="8"/>
      <c r="CR378" s="8"/>
      <c r="CS378" s="8"/>
      <c r="CT378" s="8"/>
      <c r="CU378" s="8"/>
      <c r="CV378" s="8"/>
      <c r="CW378" s="8"/>
      <c r="CX378" s="8"/>
      <c r="CY378" s="8"/>
      <c r="CZ378" s="8"/>
      <c r="DA378" s="8"/>
      <c r="DB378" s="8"/>
      <c r="DC378" s="83"/>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150">
        <f t="shared" si="64"/>
        <v>860251</v>
      </c>
      <c r="EF378" s="151">
        <f t="shared" si="65"/>
        <v>860251</v>
      </c>
      <c r="EG378" s="151">
        <f t="shared" si="66"/>
        <v>860251</v>
      </c>
      <c r="EH378" s="151">
        <f t="shared" si="67"/>
        <v>860251</v>
      </c>
      <c r="EI378" s="152">
        <v>0</v>
      </c>
      <c r="EJ378" s="153">
        <f t="shared" si="69"/>
        <v>0</v>
      </c>
      <c r="EK378" s="154">
        <f t="shared" si="70"/>
        <v>860251</v>
      </c>
      <c r="EL378" s="154">
        <f t="shared" si="71"/>
        <v>860251</v>
      </c>
      <c r="EM378" s="154">
        <f t="shared" si="72"/>
        <v>860251</v>
      </c>
      <c r="EN378" s="154" t="str">
        <f t="shared" si="73"/>
        <v>MENOR VALOR</v>
      </c>
    </row>
    <row r="379" spans="1:144" s="5" customFormat="1" ht="25.5">
      <c r="A379" s="12">
        <v>17</v>
      </c>
      <c r="B379" s="13">
        <v>1186290712</v>
      </c>
      <c r="C379" s="13">
        <v>42203400</v>
      </c>
      <c r="D379" s="13" t="s">
        <v>612</v>
      </c>
      <c r="E379" s="13" t="s">
        <v>613</v>
      </c>
      <c r="F379" s="13" t="s">
        <v>12</v>
      </c>
      <c r="G379" s="6">
        <v>1</v>
      </c>
      <c r="H379" s="74">
        <v>0.19</v>
      </c>
      <c r="I379" s="7"/>
      <c r="J379" s="8"/>
      <c r="K379" s="8"/>
      <c r="L379" s="8"/>
      <c r="M379" s="8"/>
      <c r="N379" s="8"/>
      <c r="O379" s="8"/>
      <c r="P379" s="8"/>
      <c r="Q379" s="8"/>
      <c r="R379" s="8"/>
      <c r="S379" s="8"/>
      <c r="T379" s="83"/>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78"/>
      <c r="AZ379" s="78"/>
      <c r="BA379" s="78"/>
      <c r="BB379" s="78"/>
      <c r="BC379" s="78"/>
      <c r="BD379" s="78"/>
      <c r="BE379" s="78"/>
      <c r="BF379" s="78"/>
      <c r="BG379" s="78"/>
      <c r="BH379" s="78"/>
      <c r="BI379" s="78"/>
      <c r="BJ379" s="78"/>
      <c r="BK379" s="78"/>
      <c r="BL379" s="78"/>
      <c r="BM379" s="78"/>
      <c r="BN379" s="8"/>
      <c r="BO379" s="8"/>
      <c r="BP379" s="8"/>
      <c r="BQ379" s="8"/>
      <c r="BR379" s="8"/>
      <c r="BS379" s="8"/>
      <c r="BT379" s="8"/>
      <c r="BU379" s="8"/>
      <c r="BV379" s="8"/>
      <c r="BW379" s="8"/>
      <c r="BX379" s="8"/>
      <c r="BY379" s="8"/>
      <c r="BZ379" s="8"/>
      <c r="CA379" s="8"/>
      <c r="CB379" s="8"/>
      <c r="CC379" s="8"/>
      <c r="CD379" s="8"/>
      <c r="CE379" s="8"/>
      <c r="CF379" s="78">
        <v>256800</v>
      </c>
      <c r="CG379" s="78">
        <f t="shared" si="80"/>
        <v>48792</v>
      </c>
      <c r="CH379" s="78">
        <f t="shared" si="79"/>
        <v>305592</v>
      </c>
      <c r="CI379" s="8"/>
      <c r="CJ379" s="8"/>
      <c r="CK379" s="8"/>
      <c r="CL379" s="8"/>
      <c r="CM379" s="8"/>
      <c r="CN379" s="8"/>
      <c r="CO379" s="8"/>
      <c r="CP379" s="8"/>
      <c r="CQ379" s="8"/>
      <c r="CR379" s="8"/>
      <c r="CS379" s="8"/>
      <c r="CT379" s="8"/>
      <c r="CU379" s="8"/>
      <c r="CV379" s="8"/>
      <c r="CW379" s="8"/>
      <c r="CX379" s="8"/>
      <c r="CY379" s="8"/>
      <c r="CZ379" s="8"/>
      <c r="DA379" s="8"/>
      <c r="DB379" s="8"/>
      <c r="DC379" s="83"/>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150">
        <f t="shared" si="64"/>
        <v>305592</v>
      </c>
      <c r="EF379" s="151">
        <f t="shared" si="65"/>
        <v>305592</v>
      </c>
      <c r="EG379" s="151">
        <f t="shared" si="66"/>
        <v>305592</v>
      </c>
      <c r="EH379" s="151">
        <f t="shared" si="67"/>
        <v>305592</v>
      </c>
      <c r="EI379" s="152">
        <v>0</v>
      </c>
      <c r="EJ379" s="153">
        <f t="shared" si="69"/>
        <v>0</v>
      </c>
      <c r="EK379" s="154">
        <f t="shared" si="70"/>
        <v>305592</v>
      </c>
      <c r="EL379" s="154">
        <f t="shared" si="71"/>
        <v>305592</v>
      </c>
      <c r="EM379" s="154">
        <f t="shared" si="72"/>
        <v>305592</v>
      </c>
      <c r="EN379" s="154" t="str">
        <f t="shared" si="73"/>
        <v>MENOR VALOR</v>
      </c>
    </row>
    <row r="380" spans="1:144" s="5" customFormat="1" ht="15" customHeight="1">
      <c r="A380" s="16"/>
      <c r="B380" s="12"/>
      <c r="C380" s="12"/>
      <c r="D380" s="12"/>
      <c r="E380" s="12"/>
      <c r="F380" s="12"/>
      <c r="G380" s="6"/>
      <c r="H380" s="7"/>
      <c r="I380" s="7"/>
      <c r="J380" s="8"/>
      <c r="K380" s="8"/>
      <c r="L380" s="8"/>
      <c r="M380" s="8"/>
      <c r="N380" s="8"/>
      <c r="O380" s="8"/>
      <c r="P380" s="8"/>
      <c r="Q380" s="8"/>
      <c r="R380" s="8"/>
      <c r="S380" s="8"/>
      <c r="T380" s="83"/>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78"/>
      <c r="AZ380" s="78"/>
      <c r="BA380" s="78"/>
      <c r="BB380" s="78"/>
      <c r="BC380" s="78"/>
      <c r="BD380" s="78"/>
      <c r="BE380" s="78"/>
      <c r="BF380" s="78"/>
      <c r="BG380" s="78"/>
      <c r="BH380" s="78"/>
      <c r="BI380" s="78"/>
      <c r="BJ380" s="78"/>
      <c r="BK380" s="78"/>
      <c r="BL380" s="78"/>
      <c r="BM380" s="7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3"/>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150"/>
      <c r="EF380" s="151"/>
      <c r="EG380" s="151"/>
      <c r="EH380" s="151"/>
      <c r="EI380" s="152"/>
      <c r="EJ380" s="153"/>
      <c r="EK380" s="154"/>
      <c r="EL380" s="154"/>
      <c r="EM380" s="154"/>
      <c r="EN380" s="154"/>
    </row>
    <row r="381" spans="1:144" s="5" customFormat="1" ht="15">
      <c r="A381" s="9" t="s">
        <v>570</v>
      </c>
      <c r="B381" s="164" t="s">
        <v>615</v>
      </c>
      <c r="C381" s="162"/>
      <c r="D381" s="162"/>
      <c r="E381" s="163"/>
      <c r="F381" s="10" t="s">
        <v>616</v>
      </c>
      <c r="G381" s="6"/>
      <c r="H381" s="7"/>
      <c r="I381" s="7"/>
      <c r="J381" s="8"/>
      <c r="K381" s="8"/>
      <c r="L381" s="8"/>
      <c r="M381" s="8"/>
      <c r="N381" s="8"/>
      <c r="O381" s="8"/>
      <c r="P381" s="8"/>
      <c r="Q381" s="8"/>
      <c r="R381" s="8"/>
      <c r="S381" s="8"/>
      <c r="T381" s="83"/>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78"/>
      <c r="AZ381" s="78"/>
      <c r="BA381" s="78"/>
      <c r="BB381" s="78"/>
      <c r="BC381" s="78"/>
      <c r="BD381" s="78"/>
      <c r="BE381" s="78"/>
      <c r="BF381" s="78"/>
      <c r="BG381" s="78"/>
      <c r="BH381" s="78"/>
      <c r="BI381" s="78"/>
      <c r="BJ381" s="78"/>
      <c r="BK381" s="78"/>
      <c r="BL381" s="78"/>
      <c r="BM381" s="7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3"/>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150"/>
      <c r="EF381" s="151"/>
      <c r="EG381" s="151"/>
      <c r="EH381" s="151"/>
      <c r="EI381" s="152"/>
      <c r="EJ381" s="153"/>
      <c r="EK381" s="154"/>
      <c r="EL381" s="154"/>
      <c r="EM381" s="154"/>
      <c r="EN381" s="154"/>
    </row>
    <row r="382" spans="1:144" s="5" customFormat="1" ht="12.75">
      <c r="A382" s="11" t="s">
        <v>16</v>
      </c>
      <c r="B382" s="11" t="s">
        <v>7</v>
      </c>
      <c r="C382" s="11" t="s">
        <v>8</v>
      </c>
      <c r="D382" s="11" t="s">
        <v>9</v>
      </c>
      <c r="E382" s="11" t="s">
        <v>17</v>
      </c>
      <c r="F382" s="11" t="s">
        <v>11</v>
      </c>
      <c r="G382" s="6"/>
      <c r="H382" s="7"/>
      <c r="I382" s="7"/>
      <c r="J382" s="8"/>
      <c r="K382" s="8"/>
      <c r="L382" s="8"/>
      <c r="M382" s="8"/>
      <c r="N382" s="8"/>
      <c r="O382" s="8"/>
      <c r="P382" s="8"/>
      <c r="Q382" s="8"/>
      <c r="R382" s="8"/>
      <c r="S382" s="8"/>
      <c r="T382" s="83"/>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78"/>
      <c r="AZ382" s="78"/>
      <c r="BA382" s="78"/>
      <c r="BB382" s="78"/>
      <c r="BC382" s="78"/>
      <c r="BD382" s="78"/>
      <c r="BE382" s="78"/>
      <c r="BF382" s="78"/>
      <c r="BG382" s="78"/>
      <c r="BH382" s="78"/>
      <c r="BI382" s="78"/>
      <c r="BJ382" s="78"/>
      <c r="BK382" s="78"/>
      <c r="BL382" s="78"/>
      <c r="BM382" s="7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3"/>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150"/>
      <c r="EF382" s="151"/>
      <c r="EG382" s="151"/>
      <c r="EH382" s="151"/>
      <c r="EI382" s="152"/>
      <c r="EJ382" s="153"/>
      <c r="EK382" s="154"/>
      <c r="EL382" s="154"/>
      <c r="EM382" s="154"/>
      <c r="EN382" s="154"/>
    </row>
    <row r="383" spans="1:144" s="5" customFormat="1" ht="63.75">
      <c r="A383" s="12">
        <v>1</v>
      </c>
      <c r="B383" s="13">
        <v>1196491825</v>
      </c>
      <c r="C383" s="13">
        <v>42295143</v>
      </c>
      <c r="D383" s="15" t="s">
        <v>617</v>
      </c>
      <c r="E383" s="15" t="s">
        <v>617</v>
      </c>
      <c r="F383" s="13" t="s">
        <v>46</v>
      </c>
      <c r="G383" s="6">
        <v>1</v>
      </c>
      <c r="H383" s="7"/>
      <c r="I383" s="7"/>
      <c r="J383" s="8"/>
      <c r="K383" s="8"/>
      <c r="L383" s="8"/>
      <c r="M383" s="8"/>
      <c r="N383" s="8"/>
      <c r="O383" s="8"/>
      <c r="P383" s="8"/>
      <c r="Q383" s="8"/>
      <c r="R383" s="8"/>
      <c r="S383" s="8"/>
      <c r="T383" s="83"/>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78"/>
      <c r="AZ383" s="78"/>
      <c r="BA383" s="78"/>
      <c r="BB383" s="78"/>
      <c r="BC383" s="78"/>
      <c r="BD383" s="78"/>
      <c r="BE383" s="78"/>
      <c r="BF383" s="78"/>
      <c r="BG383" s="78"/>
      <c r="BH383" s="78"/>
      <c r="BI383" s="78"/>
      <c r="BJ383" s="78"/>
      <c r="BK383" s="78"/>
      <c r="BL383" s="78"/>
      <c r="BM383" s="7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3"/>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139">
        <v>855116</v>
      </c>
      <c r="EC383" s="139">
        <v>162472.04</v>
      </c>
      <c r="ED383" s="139">
        <v>1017588.04</v>
      </c>
      <c r="EE383" s="150">
        <f t="shared" si="64"/>
        <v>1017588.04</v>
      </c>
      <c r="EF383" s="151">
        <f t="shared" si="65"/>
        <v>1017588.04</v>
      </c>
      <c r="EG383" s="151">
        <f t="shared" si="66"/>
        <v>1017588.04</v>
      </c>
      <c r="EH383" s="151">
        <f t="shared" si="67"/>
        <v>1017588.04</v>
      </c>
      <c r="EI383" s="152">
        <v>0</v>
      </c>
      <c r="EJ383" s="153">
        <f t="shared" si="69"/>
        <v>0</v>
      </c>
      <c r="EK383" s="154">
        <f t="shared" si="70"/>
        <v>1017588.04</v>
      </c>
      <c r="EL383" s="154">
        <f t="shared" si="71"/>
        <v>1017588</v>
      </c>
      <c r="EM383" s="154">
        <f t="shared" si="72"/>
        <v>1017588</v>
      </c>
      <c r="EN383" s="154" t="str">
        <f t="shared" si="73"/>
        <v>MENOR VALOR</v>
      </c>
    </row>
    <row r="384" spans="1:144" s="5" customFormat="1" ht="12.75">
      <c r="A384" s="16"/>
      <c r="B384" s="12"/>
      <c r="C384" s="12"/>
      <c r="D384" s="12"/>
      <c r="E384" s="12"/>
      <c r="F384" s="12"/>
      <c r="G384" s="6"/>
      <c r="H384" s="7"/>
      <c r="I384" s="7"/>
      <c r="J384" s="8"/>
      <c r="K384" s="8"/>
      <c r="L384" s="8"/>
      <c r="M384" s="8"/>
      <c r="N384" s="8"/>
      <c r="O384" s="8"/>
      <c r="P384" s="8"/>
      <c r="Q384" s="8"/>
      <c r="R384" s="8"/>
      <c r="S384" s="8"/>
      <c r="T384" s="83"/>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78"/>
      <c r="AZ384" s="78"/>
      <c r="BA384" s="78"/>
      <c r="BB384" s="78"/>
      <c r="BC384" s="78"/>
      <c r="BD384" s="78"/>
      <c r="BE384" s="78"/>
      <c r="BF384" s="78"/>
      <c r="BG384" s="78"/>
      <c r="BH384" s="78"/>
      <c r="BI384" s="78"/>
      <c r="BJ384" s="78"/>
      <c r="BK384" s="78"/>
      <c r="BL384" s="78"/>
      <c r="BM384" s="7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3"/>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150"/>
      <c r="EF384" s="151"/>
      <c r="EG384" s="151"/>
      <c r="EH384" s="151"/>
      <c r="EI384" s="152"/>
      <c r="EJ384" s="153"/>
      <c r="EK384" s="154"/>
      <c r="EL384" s="154"/>
      <c r="EM384" s="154"/>
      <c r="EN384" s="154"/>
    </row>
    <row r="385" spans="1:144" s="5" customFormat="1" ht="15">
      <c r="A385" s="9" t="s">
        <v>578</v>
      </c>
      <c r="B385" s="161" t="s">
        <v>619</v>
      </c>
      <c r="C385" s="162"/>
      <c r="D385" s="162"/>
      <c r="E385" s="163"/>
      <c r="F385" s="10" t="s">
        <v>620</v>
      </c>
      <c r="G385" s="6"/>
      <c r="H385" s="7"/>
      <c r="I385" s="7"/>
      <c r="J385" s="8"/>
      <c r="K385" s="8"/>
      <c r="L385" s="8"/>
      <c r="M385" s="8"/>
      <c r="N385" s="8"/>
      <c r="O385" s="8"/>
      <c r="P385" s="8"/>
      <c r="Q385" s="8"/>
      <c r="R385" s="8"/>
      <c r="S385" s="8"/>
      <c r="T385" s="83"/>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78"/>
      <c r="AZ385" s="78"/>
      <c r="BA385" s="78"/>
      <c r="BB385" s="78"/>
      <c r="BC385" s="78"/>
      <c r="BD385" s="78"/>
      <c r="BE385" s="78"/>
      <c r="BF385" s="78"/>
      <c r="BG385" s="78"/>
      <c r="BH385" s="78"/>
      <c r="BI385" s="78"/>
      <c r="BJ385" s="78"/>
      <c r="BK385" s="78"/>
      <c r="BL385" s="78"/>
      <c r="BM385" s="7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3"/>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150"/>
      <c r="EF385" s="151"/>
      <c r="EG385" s="151"/>
      <c r="EH385" s="151"/>
      <c r="EI385" s="152"/>
      <c r="EJ385" s="153"/>
      <c r="EK385" s="154"/>
      <c r="EL385" s="154"/>
      <c r="EM385" s="154"/>
      <c r="EN385" s="154"/>
    </row>
    <row r="386" spans="1:144" s="5" customFormat="1" ht="15" customHeight="1">
      <c r="A386" s="11" t="s">
        <v>16</v>
      </c>
      <c r="B386" s="11" t="s">
        <v>7</v>
      </c>
      <c r="C386" s="11" t="s">
        <v>8</v>
      </c>
      <c r="D386" s="11" t="s">
        <v>9</v>
      </c>
      <c r="E386" s="11" t="s">
        <v>35</v>
      </c>
      <c r="F386" s="11" t="s">
        <v>11</v>
      </c>
      <c r="G386" s="6"/>
      <c r="H386" s="7"/>
      <c r="I386" s="7"/>
      <c r="J386" s="8"/>
      <c r="K386" s="8"/>
      <c r="L386" s="8"/>
      <c r="M386" s="8"/>
      <c r="N386" s="8"/>
      <c r="O386" s="8"/>
      <c r="P386" s="8"/>
      <c r="Q386" s="8"/>
      <c r="R386" s="8"/>
      <c r="S386" s="8"/>
      <c r="T386" s="83"/>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78"/>
      <c r="AZ386" s="78"/>
      <c r="BA386" s="78"/>
      <c r="BB386" s="78"/>
      <c r="BC386" s="78"/>
      <c r="BD386" s="78"/>
      <c r="BE386" s="78"/>
      <c r="BF386" s="78"/>
      <c r="BG386" s="78"/>
      <c r="BH386" s="78"/>
      <c r="BI386" s="78"/>
      <c r="BJ386" s="78"/>
      <c r="BK386" s="78"/>
      <c r="BL386" s="78"/>
      <c r="BM386" s="7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3"/>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150"/>
      <c r="EF386" s="151"/>
      <c r="EG386" s="151"/>
      <c r="EH386" s="151"/>
      <c r="EI386" s="152"/>
      <c r="EJ386" s="153"/>
      <c r="EK386" s="154"/>
      <c r="EL386" s="154"/>
      <c r="EM386" s="154"/>
      <c r="EN386" s="154"/>
    </row>
    <row r="387" spans="1:144" s="5" customFormat="1" ht="127.5">
      <c r="A387" s="18">
        <v>1</v>
      </c>
      <c r="B387" s="18">
        <v>1196460422</v>
      </c>
      <c r="C387" s="18">
        <v>42295905</v>
      </c>
      <c r="D387" s="19" t="s">
        <v>621</v>
      </c>
      <c r="E387" s="20" t="s">
        <v>622</v>
      </c>
      <c r="F387" s="12" t="s">
        <v>81</v>
      </c>
      <c r="G387" s="6">
        <v>1</v>
      </c>
      <c r="H387" s="74">
        <v>0.19</v>
      </c>
      <c r="I387" s="7"/>
      <c r="J387" s="8"/>
      <c r="K387" s="8"/>
      <c r="L387" s="8"/>
      <c r="M387" s="8"/>
      <c r="N387" s="8"/>
      <c r="O387" s="8"/>
      <c r="P387" s="8"/>
      <c r="Q387" s="8"/>
      <c r="R387" s="8"/>
      <c r="S387" s="8"/>
      <c r="T387" s="83"/>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78"/>
      <c r="AZ387" s="78"/>
      <c r="BA387" s="78"/>
      <c r="BB387" s="78"/>
      <c r="BC387" s="78"/>
      <c r="BD387" s="78"/>
      <c r="BE387" s="78"/>
      <c r="BF387" s="78"/>
      <c r="BG387" s="78"/>
      <c r="BH387" s="78"/>
      <c r="BI387" s="78"/>
      <c r="BJ387" s="78"/>
      <c r="BK387" s="78"/>
      <c r="BL387" s="78"/>
      <c r="BM387" s="7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3"/>
      <c r="DD387" s="8"/>
      <c r="DE387" s="8"/>
      <c r="DF387" s="8"/>
      <c r="DG387" s="8"/>
      <c r="DH387" s="8"/>
      <c r="DI387" s="8"/>
      <c r="DJ387" s="78">
        <v>51140000</v>
      </c>
      <c r="DK387" s="78">
        <v>634600</v>
      </c>
      <c r="DL387" s="78">
        <v>51774600</v>
      </c>
      <c r="DM387" s="8"/>
      <c r="DN387" s="8"/>
      <c r="DO387" s="8"/>
      <c r="DP387" s="8"/>
      <c r="DQ387" s="8"/>
      <c r="DR387" s="8"/>
      <c r="DS387" s="78">
        <v>55500000</v>
      </c>
      <c r="DT387" s="78">
        <v>0</v>
      </c>
      <c r="DU387" s="78">
        <v>55500000</v>
      </c>
      <c r="DV387" s="8"/>
      <c r="DW387" s="8"/>
      <c r="DX387" s="8"/>
      <c r="DY387" s="8"/>
      <c r="DZ387" s="8"/>
      <c r="EA387" s="8"/>
      <c r="EB387" s="8"/>
      <c r="EC387" s="8"/>
      <c r="ED387" s="8"/>
      <c r="EE387" s="150">
        <f t="shared" si="64"/>
        <v>51774600</v>
      </c>
      <c r="EF387" s="151">
        <f t="shared" si="65"/>
        <v>53637300</v>
      </c>
      <c r="EG387" s="151">
        <f t="shared" si="66"/>
        <v>53637300</v>
      </c>
      <c r="EH387" s="151">
        <f t="shared" si="67"/>
        <v>53604946.600103989</v>
      </c>
      <c r="EI387" s="152">
        <f t="shared" si="68"/>
        <v>2634255.6026323643</v>
      </c>
      <c r="EJ387" s="153">
        <f t="shared" si="69"/>
        <v>4.9112382663414535E-2</v>
      </c>
      <c r="EK387" s="154">
        <f t="shared" si="70"/>
        <v>51774600</v>
      </c>
      <c r="EL387" s="154">
        <f t="shared" si="71"/>
        <v>51774600</v>
      </c>
      <c r="EM387" s="154">
        <f t="shared" si="72"/>
        <v>51774600</v>
      </c>
      <c r="EN387" s="154" t="str">
        <f t="shared" si="73"/>
        <v>MENOR VALOR</v>
      </c>
    </row>
    <row r="388" spans="1:144" s="5" customFormat="1" ht="51">
      <c r="A388" s="18">
        <v>2</v>
      </c>
      <c r="B388" s="18">
        <v>1186290099</v>
      </c>
      <c r="C388" s="18">
        <v>42295905</v>
      </c>
      <c r="D388" s="19" t="s">
        <v>623</v>
      </c>
      <c r="E388" s="20" t="s">
        <v>623</v>
      </c>
      <c r="F388" s="12" t="s">
        <v>12</v>
      </c>
      <c r="G388" s="6">
        <v>1</v>
      </c>
      <c r="H388" s="74">
        <v>0</v>
      </c>
      <c r="I388" s="7"/>
      <c r="J388" s="8"/>
      <c r="K388" s="8"/>
      <c r="L388" s="8"/>
      <c r="M388" s="8"/>
      <c r="N388" s="8"/>
      <c r="O388" s="8"/>
      <c r="P388" s="8"/>
      <c r="Q388" s="8"/>
      <c r="R388" s="8"/>
      <c r="S388" s="8"/>
      <c r="T388" s="83"/>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78"/>
      <c r="AZ388" s="78"/>
      <c r="BA388" s="78"/>
      <c r="BB388" s="78"/>
      <c r="BC388" s="78"/>
      <c r="BD388" s="78"/>
      <c r="BE388" s="78"/>
      <c r="BF388" s="78"/>
      <c r="BG388" s="78"/>
      <c r="BH388" s="78"/>
      <c r="BI388" s="78"/>
      <c r="BJ388" s="78"/>
      <c r="BK388" s="78"/>
      <c r="BL388" s="78"/>
      <c r="BM388" s="7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3"/>
      <c r="DD388" s="8"/>
      <c r="DE388" s="8"/>
      <c r="DF388" s="8"/>
      <c r="DG388" s="8"/>
      <c r="DH388" s="8"/>
      <c r="DI388" s="8"/>
      <c r="DJ388" s="78">
        <v>18000000</v>
      </c>
      <c r="DK388" s="78">
        <v>0</v>
      </c>
      <c r="DL388" s="78">
        <v>18000000</v>
      </c>
      <c r="DM388" s="8"/>
      <c r="DN388" s="8"/>
      <c r="DO388" s="8"/>
      <c r="DP388" s="8"/>
      <c r="DQ388" s="8"/>
      <c r="DR388" s="8"/>
      <c r="DS388" s="78">
        <v>9807000</v>
      </c>
      <c r="DT388" s="78">
        <v>0</v>
      </c>
      <c r="DU388" s="78">
        <v>9807000</v>
      </c>
      <c r="DV388" s="8"/>
      <c r="DW388" s="8"/>
      <c r="DX388" s="8"/>
      <c r="DY388" s="8"/>
      <c r="DZ388" s="8"/>
      <c r="EA388" s="8"/>
      <c r="EB388" s="8"/>
      <c r="EC388" s="8"/>
      <c r="ED388" s="8"/>
      <c r="EE388" s="150">
        <f t="shared" si="64"/>
        <v>9807000</v>
      </c>
      <c r="EF388" s="151">
        <f t="shared" si="65"/>
        <v>13903500</v>
      </c>
      <c r="EG388" s="151">
        <f t="shared" si="66"/>
        <v>13903500</v>
      </c>
      <c r="EH388" s="151">
        <f t="shared" si="67"/>
        <v>13286308.742461165</v>
      </c>
      <c r="EI388" s="152">
        <f t="shared" si="68"/>
        <v>5793325.8582613841</v>
      </c>
      <c r="EJ388" s="153">
        <f t="shared" si="69"/>
        <v>0.4166811132636663</v>
      </c>
      <c r="EK388" s="154">
        <f t="shared" si="70"/>
        <v>9807000</v>
      </c>
      <c r="EL388" s="154">
        <f t="shared" si="71"/>
        <v>9807000</v>
      </c>
      <c r="EM388" s="154">
        <f t="shared" si="72"/>
        <v>9807000</v>
      </c>
      <c r="EN388" s="154" t="str">
        <f t="shared" si="73"/>
        <v>MENOR VALOR</v>
      </c>
    </row>
    <row r="389" spans="1:144" s="5" customFormat="1" ht="15" customHeight="1">
      <c r="A389" s="18">
        <v>3</v>
      </c>
      <c r="B389" s="18">
        <v>1186290139</v>
      </c>
      <c r="C389" s="18">
        <v>42295905</v>
      </c>
      <c r="D389" s="19" t="s">
        <v>624</v>
      </c>
      <c r="E389" s="20" t="s">
        <v>625</v>
      </c>
      <c r="F389" s="12" t="s">
        <v>12</v>
      </c>
      <c r="G389" s="6">
        <v>1</v>
      </c>
      <c r="H389" s="74">
        <v>0</v>
      </c>
      <c r="I389" s="7"/>
      <c r="J389" s="8"/>
      <c r="K389" s="8"/>
      <c r="L389" s="8"/>
      <c r="M389" s="8"/>
      <c r="N389" s="8"/>
      <c r="O389" s="8"/>
      <c r="P389" s="8"/>
      <c r="Q389" s="8"/>
      <c r="R389" s="8"/>
      <c r="S389" s="8"/>
      <c r="T389" s="83"/>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78"/>
      <c r="AZ389" s="78"/>
      <c r="BA389" s="78"/>
      <c r="BB389" s="78"/>
      <c r="BC389" s="78"/>
      <c r="BD389" s="78"/>
      <c r="BE389" s="78"/>
      <c r="BF389" s="78"/>
      <c r="BG389" s="78"/>
      <c r="BH389" s="78"/>
      <c r="BI389" s="78"/>
      <c r="BJ389" s="78"/>
      <c r="BK389" s="78"/>
      <c r="BL389" s="78"/>
      <c r="BM389" s="7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3"/>
      <c r="DD389" s="8"/>
      <c r="DE389" s="8"/>
      <c r="DF389" s="8"/>
      <c r="DG389" s="8"/>
      <c r="DH389" s="8"/>
      <c r="DI389" s="8"/>
      <c r="DJ389" s="78">
        <v>18000000</v>
      </c>
      <c r="DK389" s="78">
        <v>0</v>
      </c>
      <c r="DL389" s="78">
        <v>18000000</v>
      </c>
      <c r="DM389" s="8"/>
      <c r="DN389" s="8"/>
      <c r="DO389" s="8"/>
      <c r="DP389" s="8"/>
      <c r="DQ389" s="8"/>
      <c r="DR389" s="8"/>
      <c r="DS389" s="78">
        <v>10295000</v>
      </c>
      <c r="DT389" s="78">
        <v>0</v>
      </c>
      <c r="DU389" s="78">
        <v>10295000</v>
      </c>
      <c r="DV389" s="8"/>
      <c r="DW389" s="8"/>
      <c r="DX389" s="8"/>
      <c r="DY389" s="8"/>
      <c r="DZ389" s="8"/>
      <c r="EA389" s="8"/>
      <c r="EB389" s="8"/>
      <c r="EC389" s="8"/>
      <c r="ED389" s="8"/>
      <c r="EE389" s="150">
        <f t="shared" si="64"/>
        <v>10295000</v>
      </c>
      <c r="EF389" s="151">
        <f t="shared" si="65"/>
        <v>14147500</v>
      </c>
      <c r="EG389" s="151">
        <f t="shared" si="66"/>
        <v>14147500</v>
      </c>
      <c r="EH389" s="151">
        <f t="shared" si="67"/>
        <v>13612861.565446112</v>
      </c>
      <c r="EI389" s="152">
        <f t="shared" si="68"/>
        <v>5448257.7490423489</v>
      </c>
      <c r="EJ389" s="153">
        <f t="shared" si="69"/>
        <v>0.38510392288689516</v>
      </c>
      <c r="EK389" s="154">
        <f t="shared" si="70"/>
        <v>10295000</v>
      </c>
      <c r="EL389" s="154">
        <f t="shared" si="71"/>
        <v>10295000</v>
      </c>
      <c r="EM389" s="154">
        <f t="shared" si="72"/>
        <v>10295000</v>
      </c>
      <c r="EN389" s="154" t="str">
        <f t="shared" si="73"/>
        <v>MENOR VALOR</v>
      </c>
    </row>
    <row r="390" spans="1:144" s="5" customFormat="1" ht="12.75">
      <c r="A390" s="28"/>
      <c r="B390" s="18"/>
      <c r="C390" s="18"/>
      <c r="D390" s="18"/>
      <c r="E390" s="18"/>
      <c r="F390" s="18"/>
      <c r="G390" s="6"/>
      <c r="H390" s="7"/>
      <c r="I390" s="7"/>
      <c r="J390" s="8"/>
      <c r="K390" s="8"/>
      <c r="L390" s="8"/>
      <c r="M390" s="8"/>
      <c r="N390" s="8"/>
      <c r="O390" s="8"/>
      <c r="P390" s="8"/>
      <c r="Q390" s="8"/>
      <c r="R390" s="8"/>
      <c r="S390" s="8"/>
      <c r="T390" s="83"/>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78"/>
      <c r="AZ390" s="78"/>
      <c r="BA390" s="78"/>
      <c r="BB390" s="78"/>
      <c r="BC390" s="78"/>
      <c r="BD390" s="78"/>
      <c r="BE390" s="78"/>
      <c r="BF390" s="78"/>
      <c r="BG390" s="78"/>
      <c r="BH390" s="78"/>
      <c r="BI390" s="78"/>
      <c r="BJ390" s="78"/>
      <c r="BK390" s="78"/>
      <c r="BL390" s="78"/>
      <c r="BM390" s="7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3"/>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150"/>
      <c r="EF390" s="151"/>
      <c r="EG390" s="151"/>
      <c r="EH390" s="151"/>
      <c r="EI390" s="152"/>
      <c r="EJ390" s="153"/>
      <c r="EK390" s="154"/>
      <c r="EL390" s="154"/>
      <c r="EM390" s="154"/>
      <c r="EN390" s="154"/>
    </row>
    <row r="391" spans="1:144" s="5" customFormat="1" ht="15">
      <c r="A391" s="9" t="s">
        <v>614</v>
      </c>
      <c r="B391" s="161" t="s">
        <v>627</v>
      </c>
      <c r="C391" s="162"/>
      <c r="D391" s="162"/>
      <c r="E391" s="163"/>
      <c r="F391" s="10" t="s">
        <v>628</v>
      </c>
      <c r="G391" s="6"/>
      <c r="H391" s="7"/>
      <c r="I391" s="7"/>
      <c r="J391" s="8"/>
      <c r="K391" s="8"/>
      <c r="L391" s="8"/>
      <c r="M391" s="8"/>
      <c r="N391" s="8"/>
      <c r="O391" s="8"/>
      <c r="P391" s="8"/>
      <c r="Q391" s="8"/>
      <c r="R391" s="8"/>
      <c r="S391" s="8"/>
      <c r="T391" s="83"/>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78"/>
      <c r="AZ391" s="78"/>
      <c r="BA391" s="78"/>
      <c r="BB391" s="78"/>
      <c r="BC391" s="78"/>
      <c r="BD391" s="78"/>
      <c r="BE391" s="78"/>
      <c r="BF391" s="78"/>
      <c r="BG391" s="78"/>
      <c r="BH391" s="78"/>
      <c r="BI391" s="78"/>
      <c r="BJ391" s="78"/>
      <c r="BK391" s="78"/>
      <c r="BL391" s="78"/>
      <c r="BM391" s="7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3"/>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150"/>
      <c r="EF391" s="151"/>
      <c r="EG391" s="151"/>
      <c r="EH391" s="151"/>
      <c r="EI391" s="152"/>
      <c r="EJ391" s="153"/>
      <c r="EK391" s="154"/>
      <c r="EL391" s="154"/>
      <c r="EM391" s="154"/>
      <c r="EN391" s="154"/>
    </row>
    <row r="392" spans="1:144" s="5" customFormat="1" ht="12.75">
      <c r="A392" s="11" t="s">
        <v>16</v>
      </c>
      <c r="B392" s="11" t="s">
        <v>7</v>
      </c>
      <c r="C392" s="11" t="s">
        <v>8</v>
      </c>
      <c r="D392" s="11" t="s">
        <v>9</v>
      </c>
      <c r="E392" s="11" t="s">
        <v>17</v>
      </c>
      <c r="F392" s="11" t="s">
        <v>11</v>
      </c>
      <c r="G392" s="6"/>
      <c r="H392" s="7"/>
      <c r="I392" s="7"/>
      <c r="J392" s="8"/>
      <c r="K392" s="8"/>
      <c r="L392" s="8"/>
      <c r="M392" s="8"/>
      <c r="N392" s="8"/>
      <c r="O392" s="8"/>
      <c r="P392" s="8"/>
      <c r="Q392" s="8"/>
      <c r="R392" s="8"/>
      <c r="S392" s="8"/>
      <c r="T392" s="83"/>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78"/>
      <c r="AZ392" s="78"/>
      <c r="BA392" s="78"/>
      <c r="BB392" s="78"/>
      <c r="BC392" s="78"/>
      <c r="BD392" s="78"/>
      <c r="BE392" s="78"/>
      <c r="BF392" s="78"/>
      <c r="BG392" s="78"/>
      <c r="BH392" s="78"/>
      <c r="BI392" s="78"/>
      <c r="BJ392" s="78"/>
      <c r="BK392" s="78"/>
      <c r="BL392" s="78"/>
      <c r="BM392" s="7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3"/>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150"/>
      <c r="EF392" s="151"/>
      <c r="EG392" s="151"/>
      <c r="EH392" s="151"/>
      <c r="EI392" s="152"/>
      <c r="EJ392" s="153"/>
      <c r="EK392" s="154"/>
      <c r="EL392" s="154"/>
      <c r="EM392" s="154"/>
      <c r="EN392" s="154"/>
    </row>
    <row r="393" spans="1:144" s="5" customFormat="1" ht="89.25">
      <c r="A393" s="18">
        <v>1</v>
      </c>
      <c r="B393" s="17">
        <v>1196420095</v>
      </c>
      <c r="C393" s="17">
        <v>42295300</v>
      </c>
      <c r="D393" s="14" t="s">
        <v>629</v>
      </c>
      <c r="E393" s="15" t="s">
        <v>630</v>
      </c>
      <c r="F393" s="13" t="s">
        <v>12</v>
      </c>
      <c r="G393" s="6">
        <v>1</v>
      </c>
      <c r="H393" s="74">
        <v>0</v>
      </c>
      <c r="I393" s="7"/>
      <c r="J393" s="8"/>
      <c r="K393" s="8"/>
      <c r="L393" s="8"/>
      <c r="M393" s="8"/>
      <c r="N393" s="8"/>
      <c r="O393" s="8"/>
      <c r="P393" s="8"/>
      <c r="Q393" s="8"/>
      <c r="R393" s="8"/>
      <c r="S393" s="8"/>
      <c r="T393" s="83"/>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78"/>
      <c r="AZ393" s="78"/>
      <c r="BA393" s="78"/>
      <c r="BB393" s="78"/>
      <c r="BC393" s="78"/>
      <c r="BD393" s="78"/>
      <c r="BE393" s="78"/>
      <c r="BF393" s="78"/>
      <c r="BG393" s="78"/>
      <c r="BH393" s="78"/>
      <c r="BI393" s="78"/>
      <c r="BJ393" s="78"/>
      <c r="BK393" s="78"/>
      <c r="BL393" s="78"/>
      <c r="BM393" s="7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3"/>
      <c r="DD393" s="8"/>
      <c r="DE393" s="8"/>
      <c r="DF393" s="8"/>
      <c r="DG393" s="8"/>
      <c r="DH393" s="8"/>
      <c r="DI393" s="8"/>
      <c r="DJ393" s="8"/>
      <c r="DK393" s="8"/>
      <c r="DL393" s="8"/>
      <c r="DM393" s="8"/>
      <c r="DN393" s="8"/>
      <c r="DO393" s="8"/>
      <c r="DP393" s="78">
        <v>2022800</v>
      </c>
      <c r="DQ393" s="78">
        <v>0</v>
      </c>
      <c r="DR393" s="78">
        <v>2022800</v>
      </c>
      <c r="DS393" s="8"/>
      <c r="DT393" s="8"/>
      <c r="DU393" s="8"/>
      <c r="DV393" s="8"/>
      <c r="DW393" s="8"/>
      <c r="DX393" s="8"/>
      <c r="DY393" s="8"/>
      <c r="DZ393" s="8"/>
      <c r="EA393" s="8"/>
      <c r="EB393" s="8"/>
      <c r="EC393" s="8"/>
      <c r="ED393" s="8"/>
      <c r="EE393" s="150">
        <f t="shared" ref="EE393:EE453" si="81">MIN(K393,N393,Q393,T393,W393,Z393,AC393,AF393,AI393,AL393,AO393,AR393,AU393,AX393,BA393,BD393,BG393,BJ393,BM393,BP393,BS393,BV393,BY393,CB393,CE393,CH393,CK393,CN393,CQ393,CT393,CW393,CZ393,DC393,DF393,DI393,DL393,DO393,DR393,DU393,DX393,EA393,ED393)</f>
        <v>2022800</v>
      </c>
      <c r="EF393" s="151">
        <f t="shared" ref="EF393:EF453" si="82">MEDIAN(K393,N393,Q393,T393,W393,Z393,AC393,AF393,AI393,AL393,AO393,AR393,AU393,AX393,BA393,BD393,BG393,BJ393,BM393,BP393,BS393,BV393,BY393,CB393,CE393,CH393,CK393,CN393,CQ393,CT393,CW393,CZ393,DC393,DF393,DI393,DL393,DO393,DR393,DU393,DX393,EA393,ED393)</f>
        <v>2022800</v>
      </c>
      <c r="EG393" s="151">
        <f t="shared" ref="EG393:EG453" si="83">AVERAGE(K393,N393,Q393,T393,W393,Z393,AC393,AF393,AI393,AL393,AO393,AR393,AU393,AX393,BA393,BD393,BG393,BJ393,BM393,BP393,BS393,BV393,BY393,CB393,CE393,CH393,CK393,CN393,CQ393,CT393,CW393,CZ393,DC393,DF393,DI393,DL393,DO393,DR393,DU393,DX393,EA393,ED393)</f>
        <v>2022800</v>
      </c>
      <c r="EH393" s="151">
        <f t="shared" ref="EH393:EH453" si="84">GEOMEAN(K393,N393,Q393,T393,W393,Z393,AC393,AF393,AI393,AL393,AO393,AR393,AU393,AX393,BA393,BD393,BG393,BJ393,BM393,BP393,BS393,BV393,BY393,CB393,CE393,CH393,CK393,CN393,CQ393,CT393,CW393,CZ393,DC393,DF393,DI393,DL393,DO393,DR393,DU393,DX393,EA393,ED393)</f>
        <v>2022800</v>
      </c>
      <c r="EI393" s="152">
        <v>0</v>
      </c>
      <c r="EJ393" s="153">
        <f t="shared" ref="EJ393:EJ453" si="85">+EI393/EG393</f>
        <v>0</v>
      </c>
      <c r="EK393" s="154">
        <f t="shared" ref="EK393:EK453" si="86">+EE393</f>
        <v>2022800</v>
      </c>
      <c r="EL393" s="154">
        <f t="shared" ref="EL393:EL453" si="87">ROUND(EK393,0)</f>
        <v>2022800</v>
      </c>
      <c r="EM393" s="154">
        <f t="shared" ref="EM393:EM453" si="88">+EL393*G393</f>
        <v>2022800</v>
      </c>
      <c r="EN393" s="154" t="str">
        <f t="shared" ref="EN393:EN453" si="89">IF(EK393=EE393,"MENOR VALOR","MEDIANA")</f>
        <v>MENOR VALOR</v>
      </c>
    </row>
    <row r="394" spans="1:144" s="5" customFormat="1" ht="76.5">
      <c r="A394" s="17">
        <v>2</v>
      </c>
      <c r="B394" s="17">
        <v>1196491067</v>
      </c>
      <c r="C394" s="13">
        <v>42221600</v>
      </c>
      <c r="D394" s="14" t="s">
        <v>631</v>
      </c>
      <c r="E394" s="15" t="s">
        <v>631</v>
      </c>
      <c r="F394" s="13" t="s">
        <v>12</v>
      </c>
      <c r="G394" s="6">
        <v>1</v>
      </c>
      <c r="H394" s="74">
        <v>0</v>
      </c>
      <c r="I394" s="7"/>
      <c r="J394" s="8"/>
      <c r="K394" s="8"/>
      <c r="L394" s="8"/>
      <c r="M394" s="8"/>
      <c r="N394" s="8"/>
      <c r="O394" s="8"/>
      <c r="P394" s="8"/>
      <c r="Q394" s="8"/>
      <c r="R394" s="8"/>
      <c r="S394" s="8"/>
      <c r="T394" s="83"/>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78"/>
      <c r="AZ394" s="78"/>
      <c r="BA394" s="78"/>
      <c r="BB394" s="78"/>
      <c r="BC394" s="78"/>
      <c r="BD394" s="78"/>
      <c r="BE394" s="78"/>
      <c r="BF394" s="78"/>
      <c r="BG394" s="78"/>
      <c r="BH394" s="78"/>
      <c r="BI394" s="78"/>
      <c r="BJ394" s="78"/>
      <c r="BK394" s="78"/>
      <c r="BL394" s="78"/>
      <c r="BM394" s="7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3"/>
      <c r="DD394" s="8"/>
      <c r="DE394" s="8"/>
      <c r="DF394" s="8"/>
      <c r="DG394" s="8"/>
      <c r="DH394" s="8"/>
      <c r="DI394" s="8"/>
      <c r="DJ394" s="8"/>
      <c r="DK394" s="8"/>
      <c r="DL394" s="8"/>
      <c r="DM394" s="8"/>
      <c r="DN394" s="8"/>
      <c r="DO394" s="8"/>
      <c r="DP394" s="78">
        <v>458900</v>
      </c>
      <c r="DQ394" s="78">
        <v>0</v>
      </c>
      <c r="DR394" s="78">
        <v>458900</v>
      </c>
      <c r="DS394" s="8"/>
      <c r="DT394" s="8"/>
      <c r="DU394" s="8"/>
      <c r="DV394" s="8"/>
      <c r="DW394" s="8"/>
      <c r="DX394" s="8"/>
      <c r="DY394" s="8"/>
      <c r="DZ394" s="8"/>
      <c r="EA394" s="8"/>
      <c r="EB394" s="8"/>
      <c r="EC394" s="8"/>
      <c r="ED394" s="8"/>
      <c r="EE394" s="150">
        <f t="shared" si="81"/>
        <v>458900</v>
      </c>
      <c r="EF394" s="151">
        <f t="shared" si="82"/>
        <v>458900</v>
      </c>
      <c r="EG394" s="151">
        <f t="shared" si="83"/>
        <v>458900</v>
      </c>
      <c r="EH394" s="151">
        <f t="shared" si="84"/>
        <v>458900</v>
      </c>
      <c r="EI394" s="152">
        <v>0</v>
      </c>
      <c r="EJ394" s="153">
        <f t="shared" si="85"/>
        <v>0</v>
      </c>
      <c r="EK394" s="154">
        <f t="shared" si="86"/>
        <v>458900</v>
      </c>
      <c r="EL394" s="154">
        <f t="shared" si="87"/>
        <v>458900</v>
      </c>
      <c r="EM394" s="154">
        <f t="shared" si="88"/>
        <v>458900</v>
      </c>
      <c r="EN394" s="154" t="str">
        <f t="shared" si="89"/>
        <v>MENOR VALOR</v>
      </c>
    </row>
    <row r="395" spans="1:144" s="5" customFormat="1" ht="25.5">
      <c r="A395" s="18">
        <v>4</v>
      </c>
      <c r="B395" s="17">
        <v>1197010001</v>
      </c>
      <c r="C395" s="17">
        <v>42221600</v>
      </c>
      <c r="D395" s="14" t="s">
        <v>632</v>
      </c>
      <c r="E395" s="15" t="s">
        <v>633</v>
      </c>
      <c r="F395" s="13" t="s">
        <v>12</v>
      </c>
      <c r="G395" s="6">
        <v>1</v>
      </c>
      <c r="H395" s="74">
        <v>0</v>
      </c>
      <c r="I395" s="7"/>
      <c r="J395" s="8"/>
      <c r="K395" s="8"/>
      <c r="L395" s="8"/>
      <c r="M395" s="8"/>
      <c r="N395" s="8"/>
      <c r="O395" s="8"/>
      <c r="P395" s="8"/>
      <c r="Q395" s="8"/>
      <c r="R395" s="8"/>
      <c r="S395" s="8"/>
      <c r="T395" s="83"/>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78"/>
      <c r="AZ395" s="78"/>
      <c r="BA395" s="78"/>
      <c r="BB395" s="78"/>
      <c r="BC395" s="78"/>
      <c r="BD395" s="78"/>
      <c r="BE395" s="78"/>
      <c r="BF395" s="78"/>
      <c r="BG395" s="78"/>
      <c r="BH395" s="78"/>
      <c r="BI395" s="78"/>
      <c r="BJ395" s="78"/>
      <c r="BK395" s="78"/>
      <c r="BL395" s="78"/>
      <c r="BM395" s="7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3"/>
      <c r="DD395" s="8"/>
      <c r="DE395" s="8"/>
      <c r="DF395" s="8"/>
      <c r="DG395" s="8"/>
      <c r="DH395" s="8"/>
      <c r="DI395" s="8"/>
      <c r="DJ395" s="8"/>
      <c r="DK395" s="8"/>
      <c r="DL395" s="8"/>
      <c r="DM395" s="8"/>
      <c r="DN395" s="8"/>
      <c r="DO395" s="8"/>
      <c r="DP395" s="78">
        <v>2307500</v>
      </c>
      <c r="DQ395" s="78">
        <v>0</v>
      </c>
      <c r="DR395" s="78">
        <v>2307500</v>
      </c>
      <c r="DS395" s="8"/>
      <c r="DT395" s="8"/>
      <c r="DU395" s="8"/>
      <c r="DV395" s="8"/>
      <c r="DW395" s="8"/>
      <c r="DX395" s="8"/>
      <c r="DY395" s="8"/>
      <c r="DZ395" s="8"/>
      <c r="EA395" s="8"/>
      <c r="EB395" s="8"/>
      <c r="EC395" s="8"/>
      <c r="ED395" s="8"/>
      <c r="EE395" s="150">
        <f t="shared" si="81"/>
        <v>2307500</v>
      </c>
      <c r="EF395" s="151">
        <f t="shared" si="82"/>
        <v>2307500</v>
      </c>
      <c r="EG395" s="151">
        <f t="shared" si="83"/>
        <v>2307500</v>
      </c>
      <c r="EH395" s="151">
        <f t="shared" si="84"/>
        <v>2307500</v>
      </c>
      <c r="EI395" s="152">
        <v>0</v>
      </c>
      <c r="EJ395" s="153">
        <f t="shared" si="85"/>
        <v>0</v>
      </c>
      <c r="EK395" s="154">
        <f t="shared" si="86"/>
        <v>2307500</v>
      </c>
      <c r="EL395" s="154">
        <f t="shared" si="87"/>
        <v>2307500</v>
      </c>
      <c r="EM395" s="154">
        <f t="shared" si="88"/>
        <v>2307500</v>
      </c>
      <c r="EN395" s="154" t="str">
        <f t="shared" si="89"/>
        <v>MENOR VALOR</v>
      </c>
    </row>
    <row r="396" spans="1:144" s="5" customFormat="1" ht="12.75">
      <c r="A396" s="28"/>
      <c r="B396" s="18"/>
      <c r="C396" s="18"/>
      <c r="D396" s="18"/>
      <c r="E396" s="18"/>
      <c r="F396" s="18"/>
      <c r="G396" s="6"/>
      <c r="H396" s="74"/>
      <c r="I396" s="7"/>
      <c r="J396" s="8"/>
      <c r="K396" s="8"/>
      <c r="L396" s="8"/>
      <c r="M396" s="8"/>
      <c r="N396" s="8"/>
      <c r="O396" s="8"/>
      <c r="P396" s="8"/>
      <c r="Q396" s="8"/>
      <c r="R396" s="8"/>
      <c r="S396" s="8"/>
      <c r="T396" s="83"/>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78"/>
      <c r="AZ396" s="78"/>
      <c r="BA396" s="78"/>
      <c r="BB396" s="78"/>
      <c r="BC396" s="78"/>
      <c r="BD396" s="78"/>
      <c r="BE396" s="78"/>
      <c r="BF396" s="78"/>
      <c r="BG396" s="78"/>
      <c r="BH396" s="78"/>
      <c r="BI396" s="78"/>
      <c r="BJ396" s="78"/>
      <c r="BK396" s="78"/>
      <c r="BL396" s="78"/>
      <c r="BM396" s="7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3"/>
      <c r="DD396" s="8"/>
      <c r="DE396" s="8"/>
      <c r="DF396" s="8"/>
      <c r="DG396" s="8"/>
      <c r="DH396" s="8"/>
      <c r="DI396" s="8"/>
      <c r="DJ396" s="8"/>
      <c r="DK396" s="8"/>
      <c r="DL396" s="8"/>
      <c r="DM396" s="8"/>
      <c r="DN396" s="8"/>
      <c r="DO396" s="8"/>
      <c r="DP396" s="78"/>
      <c r="DQ396" s="78"/>
      <c r="DR396" s="78"/>
      <c r="DS396" s="8"/>
      <c r="DT396" s="8"/>
      <c r="DU396" s="8"/>
      <c r="DV396" s="8"/>
      <c r="DW396" s="8"/>
      <c r="DX396" s="8"/>
      <c r="DY396" s="8"/>
      <c r="DZ396" s="8"/>
      <c r="EA396" s="8"/>
      <c r="EB396" s="8"/>
      <c r="EC396" s="8"/>
      <c r="ED396" s="8"/>
      <c r="EE396" s="150"/>
      <c r="EF396" s="151"/>
      <c r="EG396" s="151"/>
      <c r="EH396" s="151"/>
      <c r="EI396" s="152"/>
      <c r="EJ396" s="153"/>
      <c r="EK396" s="154"/>
      <c r="EL396" s="154"/>
      <c r="EM396" s="154"/>
      <c r="EN396" s="154"/>
    </row>
    <row r="397" spans="1:144" s="5" customFormat="1" ht="15">
      <c r="A397" s="9" t="s">
        <v>618</v>
      </c>
      <c r="B397" s="161" t="s">
        <v>635</v>
      </c>
      <c r="C397" s="162"/>
      <c r="D397" s="162"/>
      <c r="E397" s="163"/>
      <c r="F397" s="10" t="s">
        <v>628</v>
      </c>
      <c r="G397" s="6"/>
      <c r="H397" s="74"/>
      <c r="I397" s="7"/>
      <c r="J397" s="8"/>
      <c r="K397" s="8"/>
      <c r="L397" s="8"/>
      <c r="M397" s="8"/>
      <c r="N397" s="8"/>
      <c r="O397" s="8"/>
      <c r="P397" s="8"/>
      <c r="Q397" s="8"/>
      <c r="R397" s="8"/>
      <c r="S397" s="8"/>
      <c r="T397" s="83"/>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78"/>
      <c r="AZ397" s="78"/>
      <c r="BA397" s="78"/>
      <c r="BB397" s="78"/>
      <c r="BC397" s="78"/>
      <c r="BD397" s="78"/>
      <c r="BE397" s="78"/>
      <c r="BF397" s="78"/>
      <c r="BG397" s="78"/>
      <c r="BH397" s="78"/>
      <c r="BI397" s="78"/>
      <c r="BJ397" s="78"/>
      <c r="BK397" s="78"/>
      <c r="BL397" s="78"/>
      <c r="BM397" s="7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3"/>
      <c r="DD397" s="8"/>
      <c r="DE397" s="8"/>
      <c r="DF397" s="8"/>
      <c r="DG397" s="8"/>
      <c r="DH397" s="8"/>
      <c r="DI397" s="8"/>
      <c r="DJ397" s="8"/>
      <c r="DK397" s="8"/>
      <c r="DL397" s="8"/>
      <c r="DM397" s="8"/>
      <c r="DN397" s="8"/>
      <c r="DO397" s="8"/>
      <c r="DP397" s="78"/>
      <c r="DQ397" s="78"/>
      <c r="DR397" s="78"/>
      <c r="DS397" s="8"/>
      <c r="DT397" s="8"/>
      <c r="DU397" s="8"/>
      <c r="DV397" s="8"/>
      <c r="DW397" s="8"/>
      <c r="DX397" s="8"/>
      <c r="DY397" s="8"/>
      <c r="DZ397" s="8"/>
      <c r="EA397" s="8"/>
      <c r="EB397" s="8"/>
      <c r="EC397" s="8"/>
      <c r="ED397" s="8"/>
      <c r="EE397" s="150"/>
      <c r="EF397" s="151"/>
      <c r="EG397" s="151"/>
      <c r="EH397" s="151"/>
      <c r="EI397" s="152"/>
      <c r="EJ397" s="153"/>
      <c r="EK397" s="154"/>
      <c r="EL397" s="154"/>
      <c r="EM397" s="154"/>
      <c r="EN397" s="154"/>
    </row>
    <row r="398" spans="1:144" s="5" customFormat="1" ht="12.75">
      <c r="A398" s="11" t="s">
        <v>16</v>
      </c>
      <c r="B398" s="11" t="s">
        <v>7</v>
      </c>
      <c r="C398" s="11" t="s">
        <v>8</v>
      </c>
      <c r="D398" s="11" t="s">
        <v>9</v>
      </c>
      <c r="E398" s="11" t="s">
        <v>17</v>
      </c>
      <c r="F398" s="11" t="s">
        <v>11</v>
      </c>
      <c r="G398" s="6"/>
      <c r="H398" s="74"/>
      <c r="I398" s="7"/>
      <c r="J398" s="8"/>
      <c r="K398" s="8"/>
      <c r="L398" s="8"/>
      <c r="M398" s="8"/>
      <c r="N398" s="8"/>
      <c r="O398" s="8"/>
      <c r="P398" s="8"/>
      <c r="Q398" s="8"/>
      <c r="R398" s="8"/>
      <c r="S398" s="8"/>
      <c r="T398" s="83"/>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78"/>
      <c r="AZ398" s="78"/>
      <c r="BA398" s="78"/>
      <c r="BB398" s="78"/>
      <c r="BC398" s="78"/>
      <c r="BD398" s="78"/>
      <c r="BE398" s="78"/>
      <c r="BF398" s="78"/>
      <c r="BG398" s="78"/>
      <c r="BH398" s="78"/>
      <c r="BI398" s="78"/>
      <c r="BJ398" s="78"/>
      <c r="BK398" s="78"/>
      <c r="BL398" s="78"/>
      <c r="BM398" s="7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3"/>
      <c r="DD398" s="8"/>
      <c r="DE398" s="8"/>
      <c r="DF398" s="8"/>
      <c r="DG398" s="8"/>
      <c r="DH398" s="8"/>
      <c r="DI398" s="8"/>
      <c r="DJ398" s="8"/>
      <c r="DK398" s="8"/>
      <c r="DL398" s="8"/>
      <c r="DM398" s="8"/>
      <c r="DN398" s="8"/>
      <c r="DO398" s="8"/>
      <c r="DP398" s="78"/>
      <c r="DQ398" s="78"/>
      <c r="DR398" s="78"/>
      <c r="DS398" s="8"/>
      <c r="DT398" s="8"/>
      <c r="DU398" s="8"/>
      <c r="DV398" s="8"/>
      <c r="DW398" s="8"/>
      <c r="DX398" s="8"/>
      <c r="DY398" s="8"/>
      <c r="DZ398" s="8"/>
      <c r="EA398" s="8"/>
      <c r="EB398" s="8"/>
      <c r="EC398" s="8"/>
      <c r="ED398" s="8"/>
      <c r="EE398" s="150"/>
      <c r="EF398" s="151"/>
      <c r="EG398" s="151"/>
      <c r="EH398" s="151"/>
      <c r="EI398" s="152"/>
      <c r="EJ398" s="153"/>
      <c r="EK398" s="154"/>
      <c r="EL398" s="154"/>
      <c r="EM398" s="154"/>
      <c r="EN398" s="154"/>
    </row>
    <row r="399" spans="1:144" s="5" customFormat="1" ht="38.25">
      <c r="A399" s="13">
        <v>1</v>
      </c>
      <c r="B399" s="17">
        <v>1196420122</v>
      </c>
      <c r="C399" s="13">
        <v>42295900</v>
      </c>
      <c r="D399" s="42" t="s">
        <v>636</v>
      </c>
      <c r="E399" s="42" t="s">
        <v>637</v>
      </c>
      <c r="F399" s="10" t="s">
        <v>12</v>
      </c>
      <c r="G399" s="6">
        <v>1</v>
      </c>
      <c r="H399" s="74">
        <v>0</v>
      </c>
      <c r="I399" s="7"/>
      <c r="J399" s="8"/>
      <c r="K399" s="8"/>
      <c r="L399" s="8"/>
      <c r="M399" s="8"/>
      <c r="N399" s="8"/>
      <c r="O399" s="8"/>
      <c r="P399" s="8"/>
      <c r="Q399" s="8"/>
      <c r="R399" s="8"/>
      <c r="S399" s="8"/>
      <c r="T399" s="83"/>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78"/>
      <c r="AZ399" s="78"/>
      <c r="BA399" s="78"/>
      <c r="BB399" s="78"/>
      <c r="BC399" s="78"/>
      <c r="BD399" s="78"/>
      <c r="BE399" s="78"/>
      <c r="BF399" s="78"/>
      <c r="BG399" s="78"/>
      <c r="BH399" s="78"/>
      <c r="BI399" s="78"/>
      <c r="BJ399" s="78"/>
      <c r="BK399" s="78"/>
      <c r="BL399" s="78"/>
      <c r="BM399" s="7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3"/>
      <c r="DD399" s="8"/>
      <c r="DE399" s="8"/>
      <c r="DF399" s="8"/>
      <c r="DG399" s="8"/>
      <c r="DH399" s="8"/>
      <c r="DI399" s="8"/>
      <c r="DJ399" s="8"/>
      <c r="DK399" s="8"/>
      <c r="DL399" s="8"/>
      <c r="DM399" s="8"/>
      <c r="DN399" s="8"/>
      <c r="DO399" s="8"/>
      <c r="DP399" s="78">
        <v>2634000</v>
      </c>
      <c r="DQ399" s="78">
        <v>0</v>
      </c>
      <c r="DR399" s="78">
        <v>2634000</v>
      </c>
      <c r="DS399" s="8"/>
      <c r="DT399" s="8"/>
      <c r="DU399" s="8"/>
      <c r="DV399" s="8"/>
      <c r="DW399" s="8"/>
      <c r="DX399" s="8"/>
      <c r="DY399" s="8"/>
      <c r="DZ399" s="8"/>
      <c r="EA399" s="8"/>
      <c r="EB399" s="8"/>
      <c r="EC399" s="8"/>
      <c r="ED399" s="8"/>
      <c r="EE399" s="150">
        <f t="shared" si="81"/>
        <v>2634000</v>
      </c>
      <c r="EF399" s="151">
        <f t="shared" si="82"/>
        <v>2634000</v>
      </c>
      <c r="EG399" s="151">
        <f t="shared" si="83"/>
        <v>2634000</v>
      </c>
      <c r="EH399" s="151">
        <f t="shared" si="84"/>
        <v>2634000</v>
      </c>
      <c r="EI399" s="152">
        <v>0</v>
      </c>
      <c r="EJ399" s="153">
        <f t="shared" si="85"/>
        <v>0</v>
      </c>
      <c r="EK399" s="154">
        <f t="shared" si="86"/>
        <v>2634000</v>
      </c>
      <c r="EL399" s="154">
        <f t="shared" si="87"/>
        <v>2634000</v>
      </c>
      <c r="EM399" s="154">
        <f t="shared" si="88"/>
        <v>2634000</v>
      </c>
      <c r="EN399" s="154" t="str">
        <f t="shared" si="89"/>
        <v>MENOR VALOR</v>
      </c>
    </row>
    <row r="400" spans="1:144" s="5" customFormat="1" ht="38.25">
      <c r="A400" s="18">
        <v>2</v>
      </c>
      <c r="B400" s="17">
        <v>1196420060</v>
      </c>
      <c r="C400" s="17">
        <v>42295900</v>
      </c>
      <c r="D400" s="14" t="s">
        <v>638</v>
      </c>
      <c r="E400" s="15" t="s">
        <v>639</v>
      </c>
      <c r="F400" s="13" t="s">
        <v>12</v>
      </c>
      <c r="G400" s="6">
        <v>1</v>
      </c>
      <c r="H400" s="74">
        <v>0</v>
      </c>
      <c r="I400" s="7"/>
      <c r="J400" s="8"/>
      <c r="K400" s="8"/>
      <c r="L400" s="8"/>
      <c r="M400" s="8"/>
      <c r="N400" s="8"/>
      <c r="O400" s="8"/>
      <c r="P400" s="8"/>
      <c r="Q400" s="8"/>
      <c r="R400" s="8"/>
      <c r="S400" s="8"/>
      <c r="T400" s="83"/>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78"/>
      <c r="AZ400" s="78"/>
      <c r="BA400" s="78"/>
      <c r="BB400" s="78"/>
      <c r="BC400" s="78"/>
      <c r="BD400" s="78"/>
      <c r="BE400" s="78"/>
      <c r="BF400" s="78"/>
      <c r="BG400" s="78"/>
      <c r="BH400" s="78"/>
      <c r="BI400" s="78"/>
      <c r="BJ400" s="78"/>
      <c r="BK400" s="78"/>
      <c r="BL400" s="78"/>
      <c r="BM400" s="7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3"/>
      <c r="DD400" s="8"/>
      <c r="DE400" s="8"/>
      <c r="DF400" s="8"/>
      <c r="DG400" s="8"/>
      <c r="DH400" s="8"/>
      <c r="DI400" s="8"/>
      <c r="DJ400" s="8"/>
      <c r="DK400" s="8"/>
      <c r="DL400" s="8"/>
      <c r="DM400" s="8"/>
      <c r="DN400" s="8"/>
      <c r="DO400" s="8"/>
      <c r="DP400" s="78">
        <v>2522000</v>
      </c>
      <c r="DQ400" s="78">
        <v>0</v>
      </c>
      <c r="DR400" s="78">
        <v>2522000</v>
      </c>
      <c r="DS400" s="8"/>
      <c r="DT400" s="8"/>
      <c r="DU400" s="8"/>
      <c r="DV400" s="8"/>
      <c r="DW400" s="8"/>
      <c r="DX400" s="8"/>
      <c r="DY400" s="8"/>
      <c r="DZ400" s="8"/>
      <c r="EA400" s="8"/>
      <c r="EB400" s="8"/>
      <c r="EC400" s="8"/>
      <c r="ED400" s="8"/>
      <c r="EE400" s="150">
        <f t="shared" si="81"/>
        <v>2522000</v>
      </c>
      <c r="EF400" s="151">
        <f t="shared" si="82"/>
        <v>2522000</v>
      </c>
      <c r="EG400" s="151">
        <f t="shared" si="83"/>
        <v>2522000</v>
      </c>
      <c r="EH400" s="151">
        <f t="shared" si="84"/>
        <v>2522000</v>
      </c>
      <c r="EI400" s="152">
        <v>0</v>
      </c>
      <c r="EJ400" s="153">
        <f t="shared" si="85"/>
        <v>0</v>
      </c>
      <c r="EK400" s="154">
        <f t="shared" si="86"/>
        <v>2522000</v>
      </c>
      <c r="EL400" s="154">
        <f t="shared" si="87"/>
        <v>2522000</v>
      </c>
      <c r="EM400" s="154">
        <f t="shared" si="88"/>
        <v>2522000</v>
      </c>
      <c r="EN400" s="154" t="str">
        <f t="shared" si="89"/>
        <v>MENOR VALOR</v>
      </c>
    </row>
    <row r="401" spans="1:144" s="5" customFormat="1" ht="38.25">
      <c r="A401" s="18">
        <v>3</v>
      </c>
      <c r="B401" s="17">
        <v>1196420121</v>
      </c>
      <c r="C401" s="17">
        <v>42295900</v>
      </c>
      <c r="D401" s="14" t="s">
        <v>640</v>
      </c>
      <c r="E401" s="15" t="s">
        <v>641</v>
      </c>
      <c r="F401" s="13" t="s">
        <v>12</v>
      </c>
      <c r="G401" s="6">
        <v>1</v>
      </c>
      <c r="H401" s="74">
        <v>0</v>
      </c>
      <c r="I401" s="7"/>
      <c r="J401" s="8"/>
      <c r="K401" s="8"/>
      <c r="L401" s="8"/>
      <c r="M401" s="8"/>
      <c r="N401" s="8"/>
      <c r="O401" s="8"/>
      <c r="P401" s="8"/>
      <c r="Q401" s="8"/>
      <c r="R401" s="8"/>
      <c r="S401" s="8"/>
      <c r="T401" s="83"/>
      <c r="U401" s="8"/>
      <c r="V401" s="8"/>
      <c r="W401" s="8"/>
      <c r="X401" s="8"/>
      <c r="Y401" s="8"/>
      <c r="Z401" s="8"/>
      <c r="AA401" s="78">
        <v>2902600</v>
      </c>
      <c r="AB401" s="78">
        <v>0</v>
      </c>
      <c r="AC401" s="78">
        <v>2902600</v>
      </c>
      <c r="AD401" s="8"/>
      <c r="AE401" s="8"/>
      <c r="AF401" s="8"/>
      <c r="AG401" s="8"/>
      <c r="AH401" s="8"/>
      <c r="AI401" s="8"/>
      <c r="AJ401" s="8"/>
      <c r="AK401" s="8"/>
      <c r="AL401" s="8"/>
      <c r="AM401" s="8"/>
      <c r="AN401" s="8"/>
      <c r="AO401" s="8"/>
      <c r="AP401" s="8"/>
      <c r="AQ401" s="8"/>
      <c r="AR401" s="8"/>
      <c r="AS401" s="8"/>
      <c r="AT401" s="8"/>
      <c r="AU401" s="8"/>
      <c r="AV401" s="8"/>
      <c r="AW401" s="8"/>
      <c r="AX401" s="8"/>
      <c r="AY401" s="78"/>
      <c r="AZ401" s="78"/>
      <c r="BA401" s="78"/>
      <c r="BB401" s="78"/>
      <c r="BC401" s="78"/>
      <c r="BD401" s="78"/>
      <c r="BE401" s="78"/>
      <c r="BF401" s="78"/>
      <c r="BG401" s="78"/>
      <c r="BH401" s="78"/>
      <c r="BI401" s="78"/>
      <c r="BJ401" s="78"/>
      <c r="BK401" s="78"/>
      <c r="BL401" s="78"/>
      <c r="BM401" s="7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3"/>
      <c r="DD401" s="8"/>
      <c r="DE401" s="8"/>
      <c r="DF401" s="8"/>
      <c r="DG401" s="8"/>
      <c r="DH401" s="8"/>
      <c r="DI401" s="8"/>
      <c r="DJ401" s="8"/>
      <c r="DK401" s="8"/>
      <c r="DL401" s="8"/>
      <c r="DM401" s="8"/>
      <c r="DN401" s="8"/>
      <c r="DO401" s="8"/>
      <c r="DP401" s="78">
        <v>2378500</v>
      </c>
      <c r="DQ401" s="78">
        <v>0</v>
      </c>
      <c r="DR401" s="78">
        <v>2378500</v>
      </c>
      <c r="DS401" s="8"/>
      <c r="DT401" s="8"/>
      <c r="DU401" s="8"/>
      <c r="DV401" s="8"/>
      <c r="DW401" s="8"/>
      <c r="DX401" s="8"/>
      <c r="DY401" s="8"/>
      <c r="DZ401" s="8"/>
      <c r="EA401" s="8"/>
      <c r="EB401" s="8"/>
      <c r="EC401" s="8"/>
      <c r="ED401" s="8"/>
      <c r="EE401" s="150">
        <f t="shared" si="81"/>
        <v>2378500</v>
      </c>
      <c r="EF401" s="151">
        <f t="shared" si="82"/>
        <v>2640550</v>
      </c>
      <c r="EG401" s="151">
        <f t="shared" si="83"/>
        <v>2640550</v>
      </c>
      <c r="EH401" s="151">
        <f t="shared" si="84"/>
        <v>2627514.814420653</v>
      </c>
      <c r="EI401" s="152">
        <f t="shared" ref="EI401:EI446" si="90">STDEVA(K401,N401,Q401,T401,W401,Z401,AC401,AF401,AI401,AL401,AO401,AR401,AU401,AX401,BA401,BD401,BG401,BJ401,BM401,BP401,BS401,BV401,BY401,CB401,CE401,CH401,CK401,CN401,CQ401,CT401,CW401,CZ401,DC401,DF401,DI401,DL401,DO401,DR401,DU401,DX401,EA401,ED401)</f>
        <v>370594.66401986958</v>
      </c>
      <c r="EJ401" s="153">
        <f t="shared" si="85"/>
        <v>0.1403475276059418</v>
      </c>
      <c r="EK401" s="154">
        <f t="shared" si="86"/>
        <v>2378500</v>
      </c>
      <c r="EL401" s="154">
        <f t="shared" si="87"/>
        <v>2378500</v>
      </c>
      <c r="EM401" s="154">
        <f t="shared" si="88"/>
        <v>2378500</v>
      </c>
      <c r="EN401" s="154" t="str">
        <f t="shared" si="89"/>
        <v>MENOR VALOR</v>
      </c>
    </row>
    <row r="402" spans="1:144" s="5" customFormat="1" ht="25.5">
      <c r="A402" s="18">
        <v>4</v>
      </c>
      <c r="B402" s="17">
        <v>1196420122</v>
      </c>
      <c r="C402" s="17">
        <v>42295900</v>
      </c>
      <c r="D402" s="14" t="s">
        <v>642</v>
      </c>
      <c r="E402" s="15" t="s">
        <v>643</v>
      </c>
      <c r="F402" s="13" t="s">
        <v>12</v>
      </c>
      <c r="G402" s="6">
        <v>1</v>
      </c>
      <c r="H402" s="74">
        <v>0</v>
      </c>
      <c r="I402" s="7"/>
      <c r="J402" s="8"/>
      <c r="K402" s="8"/>
      <c r="L402" s="8"/>
      <c r="M402" s="8"/>
      <c r="N402" s="8"/>
      <c r="O402" s="8"/>
      <c r="P402" s="8"/>
      <c r="Q402" s="8"/>
      <c r="R402" s="8"/>
      <c r="S402" s="8"/>
      <c r="T402" s="83"/>
      <c r="U402" s="8"/>
      <c r="V402" s="8"/>
      <c r="W402" s="8"/>
      <c r="X402" s="8"/>
      <c r="Y402" s="8"/>
      <c r="Z402" s="8"/>
      <c r="AA402" s="78"/>
      <c r="AB402" s="78"/>
      <c r="AC402" s="78"/>
      <c r="AD402" s="8"/>
      <c r="AE402" s="8"/>
      <c r="AF402" s="8"/>
      <c r="AG402" s="8"/>
      <c r="AH402" s="8"/>
      <c r="AI402" s="8"/>
      <c r="AJ402" s="8"/>
      <c r="AK402" s="8"/>
      <c r="AL402" s="8"/>
      <c r="AM402" s="8"/>
      <c r="AN402" s="8"/>
      <c r="AO402" s="8"/>
      <c r="AP402" s="8"/>
      <c r="AQ402" s="8"/>
      <c r="AR402" s="8"/>
      <c r="AS402" s="8"/>
      <c r="AT402" s="8"/>
      <c r="AU402" s="8"/>
      <c r="AV402" s="8"/>
      <c r="AW402" s="8"/>
      <c r="AX402" s="8"/>
      <c r="AY402" s="78"/>
      <c r="AZ402" s="78"/>
      <c r="BA402" s="78"/>
      <c r="BB402" s="78"/>
      <c r="BC402" s="78"/>
      <c r="BD402" s="78"/>
      <c r="BE402" s="78"/>
      <c r="BF402" s="78"/>
      <c r="BG402" s="78"/>
      <c r="BH402" s="78"/>
      <c r="BI402" s="78"/>
      <c r="BJ402" s="78"/>
      <c r="BK402" s="78"/>
      <c r="BL402" s="78"/>
      <c r="BM402" s="7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3"/>
      <c r="DD402" s="8"/>
      <c r="DE402" s="8"/>
      <c r="DF402" s="8"/>
      <c r="DG402" s="8"/>
      <c r="DH402" s="8"/>
      <c r="DI402" s="8"/>
      <c r="DJ402" s="8"/>
      <c r="DK402" s="8"/>
      <c r="DL402" s="8"/>
      <c r="DM402" s="8"/>
      <c r="DN402" s="8"/>
      <c r="DO402" s="8"/>
      <c r="DP402" s="78">
        <v>2372167</v>
      </c>
      <c r="DQ402" s="78">
        <v>0</v>
      </c>
      <c r="DR402" s="78">
        <v>2372167</v>
      </c>
      <c r="DS402" s="8"/>
      <c r="DT402" s="8"/>
      <c r="DU402" s="8"/>
      <c r="DV402" s="8"/>
      <c r="DW402" s="8"/>
      <c r="DX402" s="8"/>
      <c r="DY402" s="8"/>
      <c r="DZ402" s="8"/>
      <c r="EA402" s="8"/>
      <c r="EB402" s="8"/>
      <c r="EC402" s="8"/>
      <c r="ED402" s="8"/>
      <c r="EE402" s="150">
        <f t="shared" si="81"/>
        <v>2372167</v>
      </c>
      <c r="EF402" s="151">
        <f t="shared" si="82"/>
        <v>2372167</v>
      </c>
      <c r="EG402" s="151">
        <f t="shared" si="83"/>
        <v>2372167</v>
      </c>
      <c r="EH402" s="151">
        <f t="shared" si="84"/>
        <v>2372167</v>
      </c>
      <c r="EI402" s="152">
        <v>0</v>
      </c>
      <c r="EJ402" s="153">
        <f t="shared" si="85"/>
        <v>0</v>
      </c>
      <c r="EK402" s="154">
        <f t="shared" si="86"/>
        <v>2372167</v>
      </c>
      <c r="EL402" s="154">
        <f t="shared" si="87"/>
        <v>2372167</v>
      </c>
      <c r="EM402" s="154">
        <f t="shared" si="88"/>
        <v>2372167</v>
      </c>
      <c r="EN402" s="154" t="str">
        <f t="shared" si="89"/>
        <v>MENOR VALOR</v>
      </c>
    </row>
    <row r="403" spans="1:144" s="5" customFormat="1" ht="25.5">
      <c r="A403" s="13">
        <v>5</v>
      </c>
      <c r="B403" s="17">
        <v>1196420123</v>
      </c>
      <c r="C403" s="17">
        <v>42295900</v>
      </c>
      <c r="D403" s="14" t="s">
        <v>644</v>
      </c>
      <c r="E403" s="15" t="s">
        <v>645</v>
      </c>
      <c r="F403" s="13" t="s">
        <v>12</v>
      </c>
      <c r="G403" s="6">
        <v>1</v>
      </c>
      <c r="H403" s="74">
        <v>0</v>
      </c>
      <c r="I403" s="7"/>
      <c r="J403" s="8"/>
      <c r="K403" s="8"/>
      <c r="L403" s="8"/>
      <c r="M403" s="8"/>
      <c r="N403" s="8"/>
      <c r="O403" s="8"/>
      <c r="P403" s="8"/>
      <c r="Q403" s="8"/>
      <c r="R403" s="8"/>
      <c r="S403" s="8"/>
      <c r="T403" s="83"/>
      <c r="U403" s="8"/>
      <c r="V403" s="8"/>
      <c r="W403" s="8"/>
      <c r="X403" s="8"/>
      <c r="Y403" s="8"/>
      <c r="Z403" s="8"/>
      <c r="AA403" s="78">
        <v>2879100</v>
      </c>
      <c r="AB403" s="78">
        <v>0</v>
      </c>
      <c r="AC403" s="78">
        <v>2879100</v>
      </c>
      <c r="AD403" s="8"/>
      <c r="AE403" s="8"/>
      <c r="AF403" s="8"/>
      <c r="AG403" s="8"/>
      <c r="AH403" s="8"/>
      <c r="AI403" s="8"/>
      <c r="AJ403" s="8"/>
      <c r="AK403" s="8"/>
      <c r="AL403" s="8"/>
      <c r="AM403" s="8"/>
      <c r="AN403" s="8"/>
      <c r="AO403" s="8"/>
      <c r="AP403" s="8"/>
      <c r="AQ403" s="8"/>
      <c r="AR403" s="8"/>
      <c r="AS403" s="8"/>
      <c r="AT403" s="8"/>
      <c r="AU403" s="8"/>
      <c r="AV403" s="8"/>
      <c r="AW403" s="8"/>
      <c r="AX403" s="8"/>
      <c r="AY403" s="78"/>
      <c r="AZ403" s="78"/>
      <c r="BA403" s="78"/>
      <c r="BB403" s="78"/>
      <c r="BC403" s="78"/>
      <c r="BD403" s="78"/>
      <c r="BE403" s="78"/>
      <c r="BF403" s="78"/>
      <c r="BG403" s="78"/>
      <c r="BH403" s="78"/>
      <c r="BI403" s="78"/>
      <c r="BJ403" s="78"/>
      <c r="BK403" s="78"/>
      <c r="BL403" s="78"/>
      <c r="BM403" s="7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3"/>
      <c r="DD403" s="8"/>
      <c r="DE403" s="8"/>
      <c r="DF403" s="8"/>
      <c r="DG403" s="8"/>
      <c r="DH403" s="8"/>
      <c r="DI403" s="8"/>
      <c r="DJ403" s="8"/>
      <c r="DK403" s="8"/>
      <c r="DL403" s="8"/>
      <c r="DM403" s="8"/>
      <c r="DN403" s="8"/>
      <c r="DO403" s="8"/>
      <c r="DP403" s="78">
        <v>2372167</v>
      </c>
      <c r="DQ403" s="78">
        <v>0</v>
      </c>
      <c r="DR403" s="78">
        <v>2372167</v>
      </c>
      <c r="DS403" s="8"/>
      <c r="DT403" s="8"/>
      <c r="DU403" s="8"/>
      <c r="DV403" s="8"/>
      <c r="DW403" s="8"/>
      <c r="DX403" s="8"/>
      <c r="DY403" s="8"/>
      <c r="DZ403" s="8"/>
      <c r="EA403" s="8"/>
      <c r="EB403" s="8"/>
      <c r="EC403" s="8"/>
      <c r="ED403" s="8"/>
      <c r="EE403" s="150">
        <f t="shared" si="81"/>
        <v>2372167</v>
      </c>
      <c r="EF403" s="151">
        <f t="shared" si="82"/>
        <v>2625633.5</v>
      </c>
      <c r="EG403" s="151">
        <f t="shared" si="83"/>
        <v>2625633.5</v>
      </c>
      <c r="EH403" s="151">
        <f t="shared" si="84"/>
        <v>2613370.6223381329</v>
      </c>
      <c r="EI403" s="152">
        <f t="shared" si="90"/>
        <v>358455.76190724008</v>
      </c>
      <c r="EJ403" s="153">
        <f t="shared" si="85"/>
        <v>0.13652162874492579</v>
      </c>
      <c r="EK403" s="154">
        <f t="shared" si="86"/>
        <v>2372167</v>
      </c>
      <c r="EL403" s="154">
        <f t="shared" si="87"/>
        <v>2372167</v>
      </c>
      <c r="EM403" s="154">
        <f t="shared" si="88"/>
        <v>2372167</v>
      </c>
      <c r="EN403" s="154" t="str">
        <f t="shared" si="89"/>
        <v>MENOR VALOR</v>
      </c>
    </row>
    <row r="404" spans="1:144" s="5" customFormat="1" ht="38.25">
      <c r="A404" s="18">
        <v>6</v>
      </c>
      <c r="B404" s="17">
        <v>1196420088</v>
      </c>
      <c r="C404" s="17">
        <v>42295900</v>
      </c>
      <c r="D404" s="14" t="s">
        <v>646</v>
      </c>
      <c r="E404" s="15" t="s">
        <v>647</v>
      </c>
      <c r="F404" s="13" t="s">
        <v>12</v>
      </c>
      <c r="G404" s="6">
        <v>1</v>
      </c>
      <c r="H404" s="74">
        <v>0</v>
      </c>
      <c r="I404" s="7"/>
      <c r="J404" s="8"/>
      <c r="K404" s="8"/>
      <c r="L404" s="8"/>
      <c r="M404" s="8"/>
      <c r="N404" s="8"/>
      <c r="O404" s="8"/>
      <c r="P404" s="8"/>
      <c r="Q404" s="8"/>
      <c r="R404" s="8"/>
      <c r="S404" s="8"/>
      <c r="T404" s="83"/>
      <c r="U404" s="8"/>
      <c r="V404" s="8"/>
      <c r="W404" s="8"/>
      <c r="X404" s="8"/>
      <c r="Y404" s="8"/>
      <c r="Z404" s="8"/>
      <c r="AA404" s="78">
        <v>3206700</v>
      </c>
      <c r="AB404" s="78">
        <v>0</v>
      </c>
      <c r="AC404" s="78">
        <v>3206700</v>
      </c>
      <c r="AD404" s="8"/>
      <c r="AE404" s="8"/>
      <c r="AF404" s="8"/>
      <c r="AG404" s="8"/>
      <c r="AH404" s="8"/>
      <c r="AI404" s="8"/>
      <c r="AJ404" s="8"/>
      <c r="AK404" s="8"/>
      <c r="AL404" s="8"/>
      <c r="AM404" s="8"/>
      <c r="AN404" s="8"/>
      <c r="AO404" s="8"/>
      <c r="AP404" s="8"/>
      <c r="AQ404" s="8"/>
      <c r="AR404" s="8"/>
      <c r="AS404" s="8"/>
      <c r="AT404" s="8"/>
      <c r="AU404" s="8"/>
      <c r="AV404" s="8"/>
      <c r="AW404" s="8"/>
      <c r="AX404" s="8"/>
      <c r="AY404" s="78"/>
      <c r="AZ404" s="78"/>
      <c r="BA404" s="78"/>
      <c r="BB404" s="78"/>
      <c r="BC404" s="78"/>
      <c r="BD404" s="78"/>
      <c r="BE404" s="78"/>
      <c r="BF404" s="78"/>
      <c r="BG404" s="78"/>
      <c r="BH404" s="78"/>
      <c r="BI404" s="78"/>
      <c r="BJ404" s="78"/>
      <c r="BK404" s="78"/>
      <c r="BL404" s="78"/>
      <c r="BM404" s="7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3"/>
      <c r="DD404" s="8"/>
      <c r="DE404" s="8"/>
      <c r="DF404" s="8"/>
      <c r="DG404" s="8"/>
      <c r="DH404" s="8"/>
      <c r="DI404" s="8"/>
      <c r="DJ404" s="8"/>
      <c r="DK404" s="8"/>
      <c r="DL404" s="8"/>
      <c r="DM404" s="8"/>
      <c r="DN404" s="8"/>
      <c r="DO404" s="8"/>
      <c r="DP404" s="78">
        <v>3159833</v>
      </c>
      <c r="DQ404" s="78">
        <v>0</v>
      </c>
      <c r="DR404" s="78">
        <v>3159833</v>
      </c>
      <c r="DS404" s="8"/>
      <c r="DT404" s="8"/>
      <c r="DU404" s="8"/>
      <c r="DV404" s="8"/>
      <c r="DW404" s="8"/>
      <c r="DX404" s="8"/>
      <c r="DY404" s="8"/>
      <c r="DZ404" s="8"/>
      <c r="EA404" s="8"/>
      <c r="EB404" s="8"/>
      <c r="EC404" s="8"/>
      <c r="ED404" s="8"/>
      <c r="EE404" s="150">
        <f t="shared" si="81"/>
        <v>3159833</v>
      </c>
      <c r="EF404" s="151">
        <f t="shared" si="82"/>
        <v>3183266.5</v>
      </c>
      <c r="EG404" s="151">
        <f t="shared" si="83"/>
        <v>3183266.5</v>
      </c>
      <c r="EH404" s="151">
        <f t="shared" si="84"/>
        <v>3183180.2464045291</v>
      </c>
      <c r="EI404" s="152">
        <f t="shared" si="90"/>
        <v>33139.973513869925</v>
      </c>
      <c r="EJ404" s="153">
        <f t="shared" si="85"/>
        <v>1.041068145374254E-2</v>
      </c>
      <c r="EK404" s="154">
        <f t="shared" si="86"/>
        <v>3159833</v>
      </c>
      <c r="EL404" s="154">
        <f t="shared" si="87"/>
        <v>3159833</v>
      </c>
      <c r="EM404" s="154">
        <f t="shared" si="88"/>
        <v>3159833</v>
      </c>
      <c r="EN404" s="154" t="str">
        <f t="shared" si="89"/>
        <v>MENOR VALOR</v>
      </c>
    </row>
    <row r="405" spans="1:144" s="5" customFormat="1" ht="38.25">
      <c r="A405" s="18">
        <v>7</v>
      </c>
      <c r="B405" s="17">
        <v>1196420091</v>
      </c>
      <c r="C405" s="17">
        <v>42295900</v>
      </c>
      <c r="D405" s="14" t="s">
        <v>648</v>
      </c>
      <c r="E405" s="15" t="s">
        <v>649</v>
      </c>
      <c r="F405" s="13" t="s">
        <v>12</v>
      </c>
      <c r="G405" s="6">
        <v>1</v>
      </c>
      <c r="H405" s="74">
        <v>0</v>
      </c>
      <c r="I405" s="7"/>
      <c r="J405" s="8"/>
      <c r="K405" s="8"/>
      <c r="L405" s="8"/>
      <c r="M405" s="8"/>
      <c r="N405" s="8"/>
      <c r="O405" s="8"/>
      <c r="P405" s="8"/>
      <c r="Q405" s="8"/>
      <c r="R405" s="8"/>
      <c r="S405" s="8"/>
      <c r="T405" s="83"/>
      <c r="U405" s="8"/>
      <c r="V405" s="8"/>
      <c r="W405" s="8"/>
      <c r="X405" s="8"/>
      <c r="Y405" s="8"/>
      <c r="Z405" s="8"/>
      <c r="AA405" s="78">
        <v>3787900</v>
      </c>
      <c r="AB405" s="78">
        <v>0</v>
      </c>
      <c r="AC405" s="78">
        <v>3787900</v>
      </c>
      <c r="AD405" s="8"/>
      <c r="AE405" s="8"/>
      <c r="AF405" s="8"/>
      <c r="AG405" s="8"/>
      <c r="AH405" s="8"/>
      <c r="AI405" s="8"/>
      <c r="AJ405" s="8"/>
      <c r="AK405" s="8"/>
      <c r="AL405" s="8"/>
      <c r="AM405" s="8"/>
      <c r="AN405" s="8"/>
      <c r="AO405" s="8"/>
      <c r="AP405" s="8"/>
      <c r="AQ405" s="8"/>
      <c r="AR405" s="8"/>
      <c r="AS405" s="8"/>
      <c r="AT405" s="8"/>
      <c r="AU405" s="8"/>
      <c r="AV405" s="8"/>
      <c r="AW405" s="8"/>
      <c r="AX405" s="8"/>
      <c r="AY405" s="78"/>
      <c r="AZ405" s="78"/>
      <c r="BA405" s="78"/>
      <c r="BB405" s="78"/>
      <c r="BC405" s="78"/>
      <c r="BD405" s="78"/>
      <c r="BE405" s="78"/>
      <c r="BF405" s="78"/>
      <c r="BG405" s="78"/>
      <c r="BH405" s="78"/>
      <c r="BI405" s="78"/>
      <c r="BJ405" s="78"/>
      <c r="BK405" s="78"/>
      <c r="BL405" s="78"/>
      <c r="BM405" s="7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3"/>
      <c r="DD405" s="8"/>
      <c r="DE405" s="8"/>
      <c r="DF405" s="8"/>
      <c r="DG405" s="8"/>
      <c r="DH405" s="8"/>
      <c r="DI405" s="8"/>
      <c r="DJ405" s="8"/>
      <c r="DK405" s="8"/>
      <c r="DL405" s="8"/>
      <c r="DM405" s="8"/>
      <c r="DN405" s="8"/>
      <c r="DO405" s="8"/>
      <c r="DP405" s="78">
        <v>3398800</v>
      </c>
      <c r="DQ405" s="78">
        <v>0</v>
      </c>
      <c r="DR405" s="78">
        <v>3398800</v>
      </c>
      <c r="DS405" s="8"/>
      <c r="DT405" s="8"/>
      <c r="DU405" s="8"/>
      <c r="DV405" s="8"/>
      <c r="DW405" s="8"/>
      <c r="DX405" s="8"/>
      <c r="DY405" s="8"/>
      <c r="DZ405" s="8"/>
      <c r="EA405" s="8"/>
      <c r="EB405" s="8"/>
      <c r="EC405" s="8"/>
      <c r="ED405" s="8"/>
      <c r="EE405" s="150">
        <f t="shared" si="81"/>
        <v>3398800</v>
      </c>
      <c r="EF405" s="151">
        <f t="shared" si="82"/>
        <v>3593350</v>
      </c>
      <c r="EG405" s="151">
        <f t="shared" si="83"/>
        <v>3593350</v>
      </c>
      <c r="EH405" s="151">
        <f t="shared" si="84"/>
        <v>3588079.50302108</v>
      </c>
      <c r="EI405" s="152">
        <f t="shared" si="90"/>
        <v>275135.24855968566</v>
      </c>
      <c r="EJ405" s="153">
        <f t="shared" si="85"/>
        <v>7.6567895851972573E-2</v>
      </c>
      <c r="EK405" s="154">
        <f t="shared" si="86"/>
        <v>3398800</v>
      </c>
      <c r="EL405" s="154">
        <f t="shared" si="87"/>
        <v>3398800</v>
      </c>
      <c r="EM405" s="154">
        <f t="shared" si="88"/>
        <v>3398800</v>
      </c>
      <c r="EN405" s="154" t="str">
        <f t="shared" si="89"/>
        <v>MENOR VALOR</v>
      </c>
    </row>
    <row r="406" spans="1:144" s="5" customFormat="1" ht="38.25">
      <c r="A406" s="18">
        <v>8</v>
      </c>
      <c r="B406" s="17">
        <v>1196420091</v>
      </c>
      <c r="C406" s="17">
        <v>42295900</v>
      </c>
      <c r="D406" s="14" t="s">
        <v>650</v>
      </c>
      <c r="E406" s="15" t="s">
        <v>651</v>
      </c>
      <c r="F406" s="13" t="s">
        <v>12</v>
      </c>
      <c r="G406" s="6">
        <v>1</v>
      </c>
      <c r="H406" s="74">
        <v>0</v>
      </c>
      <c r="I406" s="7"/>
      <c r="J406" s="8"/>
      <c r="K406" s="8"/>
      <c r="L406" s="8"/>
      <c r="M406" s="8"/>
      <c r="N406" s="8"/>
      <c r="O406" s="8"/>
      <c r="P406" s="8"/>
      <c r="Q406" s="8"/>
      <c r="R406" s="8"/>
      <c r="S406" s="8"/>
      <c r="T406" s="83"/>
      <c r="U406" s="8"/>
      <c r="V406" s="8"/>
      <c r="W406" s="8"/>
      <c r="X406" s="8"/>
      <c r="Y406" s="8"/>
      <c r="Z406" s="8"/>
      <c r="AA406" s="78">
        <v>2864000</v>
      </c>
      <c r="AB406" s="78">
        <v>0</v>
      </c>
      <c r="AC406" s="78">
        <v>2864000</v>
      </c>
      <c r="AD406" s="8"/>
      <c r="AE406" s="8"/>
      <c r="AF406" s="8"/>
      <c r="AG406" s="8"/>
      <c r="AH406" s="8"/>
      <c r="AI406" s="8"/>
      <c r="AJ406" s="8"/>
      <c r="AK406" s="8"/>
      <c r="AL406" s="8"/>
      <c r="AM406" s="8"/>
      <c r="AN406" s="8"/>
      <c r="AO406" s="8"/>
      <c r="AP406" s="8"/>
      <c r="AQ406" s="8"/>
      <c r="AR406" s="8"/>
      <c r="AS406" s="8"/>
      <c r="AT406" s="8"/>
      <c r="AU406" s="8"/>
      <c r="AV406" s="8"/>
      <c r="AW406" s="8"/>
      <c r="AX406" s="8"/>
      <c r="AY406" s="78"/>
      <c r="AZ406" s="78"/>
      <c r="BA406" s="78"/>
      <c r="BB406" s="78"/>
      <c r="BC406" s="78"/>
      <c r="BD406" s="78"/>
      <c r="BE406" s="78"/>
      <c r="BF406" s="78"/>
      <c r="BG406" s="78"/>
      <c r="BH406" s="78"/>
      <c r="BI406" s="78"/>
      <c r="BJ406" s="78"/>
      <c r="BK406" s="78"/>
      <c r="BL406" s="78"/>
      <c r="BM406" s="7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3"/>
      <c r="DD406" s="8"/>
      <c r="DE406" s="8"/>
      <c r="DF406" s="8"/>
      <c r="DG406" s="8"/>
      <c r="DH406" s="8"/>
      <c r="DI406" s="8"/>
      <c r="DJ406" s="8"/>
      <c r="DK406" s="8"/>
      <c r="DL406" s="8"/>
      <c r="DM406" s="8"/>
      <c r="DN406" s="8"/>
      <c r="DO406" s="8"/>
      <c r="DP406" s="78">
        <v>3151800</v>
      </c>
      <c r="DQ406" s="78">
        <v>0</v>
      </c>
      <c r="DR406" s="78">
        <v>3151800</v>
      </c>
      <c r="DS406" s="8"/>
      <c r="DT406" s="8"/>
      <c r="DU406" s="8"/>
      <c r="DV406" s="8"/>
      <c r="DW406" s="8"/>
      <c r="DX406" s="8"/>
      <c r="DY406" s="8"/>
      <c r="DZ406" s="8"/>
      <c r="EA406" s="8"/>
      <c r="EB406" s="8"/>
      <c r="EC406" s="8"/>
      <c r="ED406" s="8"/>
      <c r="EE406" s="150">
        <f t="shared" si="81"/>
        <v>2864000</v>
      </c>
      <c r="EF406" s="151">
        <f t="shared" si="82"/>
        <v>3007900</v>
      </c>
      <c r="EG406" s="151">
        <f t="shared" si="83"/>
        <v>3007900</v>
      </c>
      <c r="EH406" s="151">
        <f t="shared" si="84"/>
        <v>3004455.890839471</v>
      </c>
      <c r="EI406" s="152">
        <f t="shared" si="90"/>
        <v>203505.33162548838</v>
      </c>
      <c r="EJ406" s="153">
        <f t="shared" si="85"/>
        <v>6.7656947247411281E-2</v>
      </c>
      <c r="EK406" s="154">
        <f t="shared" si="86"/>
        <v>2864000</v>
      </c>
      <c r="EL406" s="154">
        <f t="shared" si="87"/>
        <v>2864000</v>
      </c>
      <c r="EM406" s="154">
        <f t="shared" si="88"/>
        <v>2864000</v>
      </c>
      <c r="EN406" s="154" t="str">
        <f t="shared" si="89"/>
        <v>MENOR VALOR</v>
      </c>
    </row>
    <row r="407" spans="1:144" s="5" customFormat="1" ht="15" customHeight="1">
      <c r="A407" s="13">
        <v>9</v>
      </c>
      <c r="B407" s="17">
        <v>1196420092</v>
      </c>
      <c r="C407" s="17">
        <v>42295900</v>
      </c>
      <c r="D407" s="14" t="s">
        <v>652</v>
      </c>
      <c r="E407" s="15" t="s">
        <v>653</v>
      </c>
      <c r="F407" s="13" t="s">
        <v>12</v>
      </c>
      <c r="G407" s="6">
        <v>1</v>
      </c>
      <c r="H407" s="74">
        <v>0</v>
      </c>
      <c r="I407" s="7"/>
      <c r="J407" s="8"/>
      <c r="K407" s="8"/>
      <c r="L407" s="8"/>
      <c r="M407" s="8"/>
      <c r="N407" s="8"/>
      <c r="O407" s="8"/>
      <c r="P407" s="8"/>
      <c r="Q407" s="8"/>
      <c r="R407" s="8"/>
      <c r="S407" s="8"/>
      <c r="T407" s="83"/>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78"/>
      <c r="AZ407" s="78"/>
      <c r="BA407" s="78"/>
      <c r="BB407" s="78"/>
      <c r="BC407" s="78"/>
      <c r="BD407" s="78"/>
      <c r="BE407" s="78"/>
      <c r="BF407" s="78"/>
      <c r="BG407" s="78"/>
      <c r="BH407" s="78"/>
      <c r="BI407" s="78"/>
      <c r="BJ407" s="78"/>
      <c r="BK407" s="78"/>
      <c r="BL407" s="78"/>
      <c r="BM407" s="7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3"/>
      <c r="DD407" s="8"/>
      <c r="DE407" s="8"/>
      <c r="DF407" s="8"/>
      <c r="DG407" s="8"/>
      <c r="DH407" s="8"/>
      <c r="DI407" s="8"/>
      <c r="DJ407" s="8"/>
      <c r="DK407" s="8"/>
      <c r="DL407" s="8"/>
      <c r="DM407" s="8"/>
      <c r="DN407" s="8"/>
      <c r="DO407" s="8"/>
      <c r="DP407" s="78">
        <v>3461467</v>
      </c>
      <c r="DQ407" s="78">
        <v>0</v>
      </c>
      <c r="DR407" s="78">
        <v>3461467</v>
      </c>
      <c r="DS407" s="8"/>
      <c r="DT407" s="8"/>
      <c r="DU407" s="8"/>
      <c r="DV407" s="8"/>
      <c r="DW407" s="8"/>
      <c r="DX407" s="8"/>
      <c r="DY407" s="8"/>
      <c r="DZ407" s="8"/>
      <c r="EA407" s="8"/>
      <c r="EB407" s="8"/>
      <c r="EC407" s="8"/>
      <c r="ED407" s="8"/>
      <c r="EE407" s="150">
        <f t="shared" si="81"/>
        <v>3461467</v>
      </c>
      <c r="EF407" s="151">
        <f t="shared" si="82"/>
        <v>3461467</v>
      </c>
      <c r="EG407" s="151">
        <f t="shared" si="83"/>
        <v>3461467</v>
      </c>
      <c r="EH407" s="151">
        <f t="shared" si="84"/>
        <v>3461467</v>
      </c>
      <c r="EI407" s="152">
        <v>0</v>
      </c>
      <c r="EJ407" s="153">
        <f t="shared" si="85"/>
        <v>0</v>
      </c>
      <c r="EK407" s="154">
        <f t="shared" si="86"/>
        <v>3461467</v>
      </c>
      <c r="EL407" s="154">
        <f t="shared" si="87"/>
        <v>3461467</v>
      </c>
      <c r="EM407" s="154">
        <f t="shared" si="88"/>
        <v>3461467</v>
      </c>
      <c r="EN407" s="154" t="str">
        <f t="shared" si="89"/>
        <v>MENOR VALOR</v>
      </c>
    </row>
    <row r="408" spans="1:144" s="5" customFormat="1" ht="38.25">
      <c r="A408" s="18">
        <v>10</v>
      </c>
      <c r="B408" s="17">
        <v>1196420093</v>
      </c>
      <c r="C408" s="17">
        <v>42295900</v>
      </c>
      <c r="D408" s="14" t="s">
        <v>654</v>
      </c>
      <c r="E408" s="15" t="s">
        <v>655</v>
      </c>
      <c r="F408" s="13" t="s">
        <v>12</v>
      </c>
      <c r="G408" s="6">
        <v>1</v>
      </c>
      <c r="H408" s="74">
        <v>0</v>
      </c>
      <c r="I408" s="7"/>
      <c r="J408" s="8"/>
      <c r="K408" s="8"/>
      <c r="L408" s="8"/>
      <c r="M408" s="8"/>
      <c r="N408" s="8"/>
      <c r="O408" s="8"/>
      <c r="P408" s="8"/>
      <c r="Q408" s="8"/>
      <c r="R408" s="8"/>
      <c r="S408" s="8"/>
      <c r="T408" s="83"/>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78"/>
      <c r="AZ408" s="78"/>
      <c r="BA408" s="78"/>
      <c r="BB408" s="78"/>
      <c r="BC408" s="78"/>
      <c r="BD408" s="78"/>
      <c r="BE408" s="78"/>
      <c r="BF408" s="78"/>
      <c r="BG408" s="78"/>
      <c r="BH408" s="78"/>
      <c r="BI408" s="78"/>
      <c r="BJ408" s="78"/>
      <c r="BK408" s="78"/>
      <c r="BL408" s="78"/>
      <c r="BM408" s="7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3"/>
      <c r="DD408" s="8"/>
      <c r="DE408" s="8"/>
      <c r="DF408" s="8"/>
      <c r="DG408" s="8"/>
      <c r="DH408" s="8"/>
      <c r="DI408" s="8"/>
      <c r="DJ408" s="8"/>
      <c r="DK408" s="8"/>
      <c r="DL408" s="8"/>
      <c r="DM408" s="8"/>
      <c r="DN408" s="8"/>
      <c r="DO408" s="8"/>
      <c r="DP408" s="78">
        <v>3461467</v>
      </c>
      <c r="DQ408" s="78">
        <v>0</v>
      </c>
      <c r="DR408" s="78">
        <v>3461467</v>
      </c>
      <c r="DS408" s="8"/>
      <c r="DT408" s="8"/>
      <c r="DU408" s="8"/>
      <c r="DV408" s="8"/>
      <c r="DW408" s="8"/>
      <c r="DX408" s="8"/>
      <c r="DY408" s="8"/>
      <c r="DZ408" s="8"/>
      <c r="EA408" s="8"/>
      <c r="EB408" s="8"/>
      <c r="EC408" s="8"/>
      <c r="ED408" s="8"/>
      <c r="EE408" s="150">
        <f t="shared" si="81"/>
        <v>3461467</v>
      </c>
      <c r="EF408" s="151">
        <f t="shared" si="82"/>
        <v>3461467</v>
      </c>
      <c r="EG408" s="151">
        <f t="shared" si="83"/>
        <v>3461467</v>
      </c>
      <c r="EH408" s="151">
        <f t="shared" si="84"/>
        <v>3461467</v>
      </c>
      <c r="EI408" s="152">
        <v>0</v>
      </c>
      <c r="EJ408" s="153">
        <f t="shared" si="85"/>
        <v>0</v>
      </c>
      <c r="EK408" s="154">
        <f t="shared" si="86"/>
        <v>3461467</v>
      </c>
      <c r="EL408" s="154">
        <f t="shared" si="87"/>
        <v>3461467</v>
      </c>
      <c r="EM408" s="154">
        <f t="shared" si="88"/>
        <v>3461467</v>
      </c>
      <c r="EN408" s="154" t="str">
        <f t="shared" si="89"/>
        <v>MENOR VALOR</v>
      </c>
    </row>
    <row r="409" spans="1:144" s="5" customFormat="1" ht="38.25">
      <c r="A409" s="18">
        <v>11</v>
      </c>
      <c r="B409" s="17">
        <v>1196420124</v>
      </c>
      <c r="C409" s="17">
        <v>42295900</v>
      </c>
      <c r="D409" s="14" t="s">
        <v>656</v>
      </c>
      <c r="E409" s="15" t="s">
        <v>657</v>
      </c>
      <c r="F409" s="13" t="s">
        <v>12</v>
      </c>
      <c r="G409" s="6">
        <v>1</v>
      </c>
      <c r="H409" s="74">
        <v>0</v>
      </c>
      <c r="I409" s="7"/>
      <c r="J409" s="8"/>
      <c r="K409" s="8"/>
      <c r="L409" s="8"/>
      <c r="M409" s="8"/>
      <c r="N409" s="8"/>
      <c r="O409" s="8"/>
      <c r="P409" s="8"/>
      <c r="Q409" s="8"/>
      <c r="R409" s="8"/>
      <c r="S409" s="8"/>
      <c r="T409" s="83"/>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78"/>
      <c r="AZ409" s="78"/>
      <c r="BA409" s="78"/>
      <c r="BB409" s="78"/>
      <c r="BC409" s="78"/>
      <c r="BD409" s="78"/>
      <c r="BE409" s="78"/>
      <c r="BF409" s="78"/>
      <c r="BG409" s="78"/>
      <c r="BH409" s="78"/>
      <c r="BI409" s="78"/>
      <c r="BJ409" s="78"/>
      <c r="BK409" s="78"/>
      <c r="BL409" s="78"/>
      <c r="BM409" s="7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3"/>
      <c r="DD409" s="8"/>
      <c r="DE409" s="8"/>
      <c r="DF409" s="8"/>
      <c r="DG409" s="8"/>
      <c r="DH409" s="8"/>
      <c r="DI409" s="8"/>
      <c r="DJ409" s="8"/>
      <c r="DK409" s="8"/>
      <c r="DL409" s="8"/>
      <c r="DM409" s="8"/>
      <c r="DN409" s="8"/>
      <c r="DO409" s="8"/>
      <c r="DP409" s="78">
        <v>3306800</v>
      </c>
      <c r="DQ409" s="78">
        <v>0</v>
      </c>
      <c r="DR409" s="78">
        <v>3306800</v>
      </c>
      <c r="DS409" s="8"/>
      <c r="DT409" s="8"/>
      <c r="DU409" s="8"/>
      <c r="DV409" s="8"/>
      <c r="DW409" s="8"/>
      <c r="DX409" s="8"/>
      <c r="DY409" s="8"/>
      <c r="DZ409" s="8"/>
      <c r="EA409" s="8"/>
      <c r="EB409" s="8"/>
      <c r="EC409" s="8"/>
      <c r="ED409" s="8"/>
      <c r="EE409" s="150">
        <f t="shared" si="81"/>
        <v>3306800</v>
      </c>
      <c r="EF409" s="151">
        <f t="shared" si="82"/>
        <v>3306800</v>
      </c>
      <c r="EG409" s="151">
        <f t="shared" si="83"/>
        <v>3306800</v>
      </c>
      <c r="EH409" s="151">
        <f t="shared" si="84"/>
        <v>3306800</v>
      </c>
      <c r="EI409" s="152">
        <v>0</v>
      </c>
      <c r="EJ409" s="153">
        <f t="shared" si="85"/>
        <v>0</v>
      </c>
      <c r="EK409" s="154">
        <f t="shared" si="86"/>
        <v>3306800</v>
      </c>
      <c r="EL409" s="154">
        <f t="shared" si="87"/>
        <v>3306800</v>
      </c>
      <c r="EM409" s="154">
        <f t="shared" si="88"/>
        <v>3306800</v>
      </c>
      <c r="EN409" s="154" t="str">
        <f t="shared" si="89"/>
        <v>MENOR VALOR</v>
      </c>
    </row>
    <row r="410" spans="1:144" s="5" customFormat="1" ht="25.5">
      <c r="A410" s="18">
        <v>12</v>
      </c>
      <c r="B410" s="17">
        <v>1196420094</v>
      </c>
      <c r="C410" s="17">
        <v>42295900</v>
      </c>
      <c r="D410" s="14" t="s">
        <v>658</v>
      </c>
      <c r="E410" s="15" t="s">
        <v>659</v>
      </c>
      <c r="F410" s="13" t="s">
        <v>12</v>
      </c>
      <c r="G410" s="6">
        <v>1</v>
      </c>
      <c r="H410" s="74">
        <v>0</v>
      </c>
      <c r="I410" s="7"/>
      <c r="J410" s="8"/>
      <c r="K410" s="8"/>
      <c r="L410" s="8"/>
      <c r="M410" s="8"/>
      <c r="N410" s="8"/>
      <c r="O410" s="8"/>
      <c r="P410" s="8"/>
      <c r="Q410" s="8"/>
      <c r="R410" s="8"/>
      <c r="S410" s="8"/>
      <c r="T410" s="83"/>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78"/>
      <c r="AZ410" s="78"/>
      <c r="BA410" s="78"/>
      <c r="BB410" s="78"/>
      <c r="BC410" s="78"/>
      <c r="BD410" s="78"/>
      <c r="BE410" s="78"/>
      <c r="BF410" s="78"/>
      <c r="BG410" s="78"/>
      <c r="BH410" s="78"/>
      <c r="BI410" s="78"/>
      <c r="BJ410" s="78"/>
      <c r="BK410" s="78"/>
      <c r="BL410" s="78"/>
      <c r="BM410" s="7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3"/>
      <c r="DD410" s="8"/>
      <c r="DE410" s="8"/>
      <c r="DF410" s="8"/>
      <c r="DG410" s="8"/>
      <c r="DH410" s="8"/>
      <c r="DI410" s="8"/>
      <c r="DJ410" s="8"/>
      <c r="DK410" s="8"/>
      <c r="DL410" s="8"/>
      <c r="DM410" s="8"/>
      <c r="DN410" s="8"/>
      <c r="DO410" s="8"/>
      <c r="DP410" s="78">
        <v>3304667</v>
      </c>
      <c r="DQ410" s="78">
        <v>0</v>
      </c>
      <c r="DR410" s="78">
        <v>3304667</v>
      </c>
      <c r="DS410" s="8"/>
      <c r="DT410" s="8"/>
      <c r="DU410" s="8"/>
      <c r="DV410" s="8"/>
      <c r="DW410" s="8"/>
      <c r="DX410" s="8"/>
      <c r="DY410" s="8"/>
      <c r="DZ410" s="8"/>
      <c r="EA410" s="8"/>
      <c r="EB410" s="8"/>
      <c r="EC410" s="8"/>
      <c r="ED410" s="8"/>
      <c r="EE410" s="150">
        <f t="shared" si="81"/>
        <v>3304667</v>
      </c>
      <c r="EF410" s="151">
        <f t="shared" si="82"/>
        <v>3304667</v>
      </c>
      <c r="EG410" s="151">
        <f t="shared" si="83"/>
        <v>3304667</v>
      </c>
      <c r="EH410" s="151">
        <f t="shared" si="84"/>
        <v>3304667</v>
      </c>
      <c r="EI410" s="152">
        <v>0</v>
      </c>
      <c r="EJ410" s="153">
        <f t="shared" si="85"/>
        <v>0</v>
      </c>
      <c r="EK410" s="154">
        <f t="shared" si="86"/>
        <v>3304667</v>
      </c>
      <c r="EL410" s="154">
        <f t="shared" si="87"/>
        <v>3304667</v>
      </c>
      <c r="EM410" s="154">
        <f t="shared" si="88"/>
        <v>3304667</v>
      </c>
      <c r="EN410" s="154" t="str">
        <f t="shared" si="89"/>
        <v>MENOR VALOR</v>
      </c>
    </row>
    <row r="411" spans="1:144" s="5" customFormat="1" ht="25.5">
      <c r="A411" s="13">
        <v>13</v>
      </c>
      <c r="B411" s="17">
        <v>1196420096</v>
      </c>
      <c r="C411" s="17">
        <v>42295900</v>
      </c>
      <c r="D411" s="14" t="s">
        <v>660</v>
      </c>
      <c r="E411" s="15" t="s">
        <v>661</v>
      </c>
      <c r="F411" s="13" t="s">
        <v>12</v>
      </c>
      <c r="G411" s="6">
        <v>1</v>
      </c>
      <c r="H411" s="74">
        <v>0</v>
      </c>
      <c r="I411" s="7"/>
      <c r="J411" s="8"/>
      <c r="K411" s="8"/>
      <c r="L411" s="8"/>
      <c r="M411" s="8"/>
      <c r="N411" s="8"/>
      <c r="O411" s="8"/>
      <c r="P411" s="8"/>
      <c r="Q411" s="8"/>
      <c r="R411" s="8"/>
      <c r="S411" s="8"/>
      <c r="T411" s="83"/>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78"/>
      <c r="AZ411" s="78"/>
      <c r="BA411" s="78"/>
      <c r="BB411" s="78"/>
      <c r="BC411" s="78"/>
      <c r="BD411" s="78"/>
      <c r="BE411" s="78"/>
      <c r="BF411" s="78"/>
      <c r="BG411" s="78"/>
      <c r="BH411" s="78"/>
      <c r="BI411" s="78"/>
      <c r="BJ411" s="78"/>
      <c r="BK411" s="78"/>
      <c r="BL411" s="78"/>
      <c r="BM411" s="7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3"/>
      <c r="DD411" s="8"/>
      <c r="DE411" s="8"/>
      <c r="DF411" s="8"/>
      <c r="DG411" s="8"/>
      <c r="DH411" s="8"/>
      <c r="DI411" s="8"/>
      <c r="DJ411" s="8"/>
      <c r="DK411" s="8"/>
      <c r="DL411" s="8"/>
      <c r="DM411" s="8"/>
      <c r="DN411" s="8"/>
      <c r="DO411" s="8"/>
      <c r="DP411" s="78">
        <v>3278000</v>
      </c>
      <c r="DQ411" s="78">
        <v>0</v>
      </c>
      <c r="DR411" s="78">
        <v>3278000</v>
      </c>
      <c r="DS411" s="8"/>
      <c r="DT411" s="8"/>
      <c r="DU411" s="8"/>
      <c r="DV411" s="8"/>
      <c r="DW411" s="8"/>
      <c r="DX411" s="8"/>
      <c r="DY411" s="8"/>
      <c r="DZ411" s="8"/>
      <c r="EA411" s="8"/>
      <c r="EB411" s="8"/>
      <c r="EC411" s="8"/>
      <c r="ED411" s="8"/>
      <c r="EE411" s="150">
        <f t="shared" si="81"/>
        <v>3278000</v>
      </c>
      <c r="EF411" s="151">
        <f t="shared" si="82"/>
        <v>3278000</v>
      </c>
      <c r="EG411" s="151">
        <f t="shared" si="83"/>
        <v>3278000</v>
      </c>
      <c r="EH411" s="151">
        <f t="shared" si="84"/>
        <v>3278000</v>
      </c>
      <c r="EI411" s="152">
        <v>0</v>
      </c>
      <c r="EJ411" s="153">
        <f t="shared" si="85"/>
        <v>0</v>
      </c>
      <c r="EK411" s="154">
        <f t="shared" si="86"/>
        <v>3278000</v>
      </c>
      <c r="EL411" s="154">
        <f t="shared" si="87"/>
        <v>3278000</v>
      </c>
      <c r="EM411" s="154">
        <f t="shared" si="88"/>
        <v>3278000</v>
      </c>
      <c r="EN411" s="154" t="str">
        <f t="shared" si="89"/>
        <v>MENOR VALOR</v>
      </c>
    </row>
    <row r="412" spans="1:144" s="5" customFormat="1" ht="15">
      <c r="A412" s="61"/>
      <c r="B412" s="61"/>
      <c r="C412" s="61"/>
      <c r="D412" s="61"/>
      <c r="E412" s="61"/>
      <c r="F412" s="61"/>
      <c r="G412" s="6"/>
      <c r="H412" s="7"/>
      <c r="I412" s="7"/>
      <c r="J412" s="8"/>
      <c r="K412" s="8"/>
      <c r="L412" s="8"/>
      <c r="M412" s="8"/>
      <c r="N412" s="8"/>
      <c r="O412" s="8"/>
      <c r="P412" s="8"/>
      <c r="Q412" s="8"/>
      <c r="R412" s="8"/>
      <c r="S412" s="8"/>
      <c r="T412" s="83"/>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78"/>
      <c r="AZ412" s="78"/>
      <c r="BA412" s="78"/>
      <c r="BB412" s="78"/>
      <c r="BC412" s="78"/>
      <c r="BD412" s="78"/>
      <c r="BE412" s="78"/>
      <c r="BF412" s="78"/>
      <c r="BG412" s="78"/>
      <c r="BH412" s="78"/>
      <c r="BI412" s="78"/>
      <c r="BJ412" s="78"/>
      <c r="BK412" s="78"/>
      <c r="BL412" s="78"/>
      <c r="BM412" s="7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3"/>
      <c r="DD412" s="8"/>
      <c r="DE412" s="8"/>
      <c r="DF412" s="8"/>
      <c r="DG412" s="8"/>
      <c r="DH412" s="8"/>
      <c r="DI412" s="8"/>
      <c r="DJ412" s="8"/>
      <c r="DK412" s="8"/>
      <c r="DL412" s="8"/>
      <c r="DM412" s="8"/>
      <c r="DN412" s="8"/>
      <c r="DO412" s="8"/>
      <c r="DP412" s="78"/>
      <c r="DQ412" s="78"/>
      <c r="DR412" s="78"/>
      <c r="DS412" s="8"/>
      <c r="DT412" s="8"/>
      <c r="DU412" s="8"/>
      <c r="DV412" s="8"/>
      <c r="DW412" s="8"/>
      <c r="DX412" s="8"/>
      <c r="DY412" s="8"/>
      <c r="DZ412" s="8"/>
      <c r="EA412" s="8"/>
      <c r="EB412" s="8"/>
      <c r="EC412" s="8"/>
      <c r="ED412" s="8"/>
      <c r="EE412" s="150"/>
      <c r="EF412" s="151"/>
      <c r="EG412" s="151"/>
      <c r="EH412" s="151"/>
      <c r="EI412" s="152"/>
      <c r="EJ412" s="153"/>
      <c r="EK412" s="154"/>
      <c r="EL412" s="154"/>
      <c r="EM412" s="154"/>
      <c r="EN412" s="154"/>
    </row>
    <row r="413" spans="1:144" s="5" customFormat="1" ht="15">
      <c r="A413" s="9" t="s">
        <v>626</v>
      </c>
      <c r="B413" s="161" t="s">
        <v>663</v>
      </c>
      <c r="C413" s="162"/>
      <c r="D413" s="162"/>
      <c r="E413" s="163"/>
      <c r="F413" s="10" t="s">
        <v>628</v>
      </c>
      <c r="G413" s="6"/>
      <c r="H413" s="7"/>
      <c r="I413" s="7"/>
      <c r="J413" s="8"/>
      <c r="K413" s="8"/>
      <c r="L413" s="8"/>
      <c r="M413" s="8"/>
      <c r="N413" s="8"/>
      <c r="O413" s="8"/>
      <c r="P413" s="8"/>
      <c r="Q413" s="8"/>
      <c r="R413" s="8"/>
      <c r="S413" s="8"/>
      <c r="T413" s="83"/>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78"/>
      <c r="AZ413" s="78"/>
      <c r="BA413" s="78"/>
      <c r="BB413" s="78"/>
      <c r="BC413" s="78"/>
      <c r="BD413" s="78"/>
      <c r="BE413" s="78"/>
      <c r="BF413" s="78"/>
      <c r="BG413" s="78"/>
      <c r="BH413" s="78"/>
      <c r="BI413" s="78"/>
      <c r="BJ413" s="78"/>
      <c r="BK413" s="78"/>
      <c r="BL413" s="78"/>
      <c r="BM413" s="7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3"/>
      <c r="DD413" s="8"/>
      <c r="DE413" s="8"/>
      <c r="DF413" s="8"/>
      <c r="DG413" s="8"/>
      <c r="DH413" s="8"/>
      <c r="DI413" s="8"/>
      <c r="DJ413" s="8"/>
      <c r="DK413" s="8"/>
      <c r="DL413" s="8"/>
      <c r="DM413" s="8"/>
      <c r="DN413" s="8"/>
      <c r="DO413" s="8"/>
      <c r="DP413" s="78"/>
      <c r="DQ413" s="78"/>
      <c r="DR413" s="78"/>
      <c r="DS413" s="8"/>
      <c r="DT413" s="8"/>
      <c r="DU413" s="8"/>
      <c r="DV413" s="8"/>
      <c r="DW413" s="8"/>
      <c r="DX413" s="8"/>
      <c r="DY413" s="8"/>
      <c r="DZ413" s="8"/>
      <c r="EA413" s="8"/>
      <c r="EB413" s="8"/>
      <c r="EC413" s="8"/>
      <c r="ED413" s="8"/>
      <c r="EE413" s="150"/>
      <c r="EF413" s="151"/>
      <c r="EG413" s="151"/>
      <c r="EH413" s="151"/>
      <c r="EI413" s="152"/>
      <c r="EJ413" s="153"/>
      <c r="EK413" s="154"/>
      <c r="EL413" s="154"/>
      <c r="EM413" s="154"/>
      <c r="EN413" s="154"/>
    </row>
    <row r="414" spans="1:144" s="5" customFormat="1" ht="12.75">
      <c r="A414" s="11" t="s">
        <v>16</v>
      </c>
      <c r="B414" s="11" t="s">
        <v>7</v>
      </c>
      <c r="C414" s="11" t="s">
        <v>8</v>
      </c>
      <c r="D414" s="11" t="s">
        <v>9</v>
      </c>
      <c r="E414" s="11" t="s">
        <v>17</v>
      </c>
      <c r="F414" s="11" t="s">
        <v>11</v>
      </c>
      <c r="G414" s="6"/>
      <c r="H414" s="7"/>
      <c r="I414" s="7"/>
      <c r="J414" s="8"/>
      <c r="K414" s="8"/>
      <c r="L414" s="8"/>
      <c r="M414" s="8"/>
      <c r="N414" s="8"/>
      <c r="O414" s="8"/>
      <c r="P414" s="8"/>
      <c r="Q414" s="8"/>
      <c r="R414" s="8"/>
      <c r="S414" s="8"/>
      <c r="T414" s="83"/>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78"/>
      <c r="AZ414" s="78"/>
      <c r="BA414" s="78"/>
      <c r="BB414" s="78"/>
      <c r="BC414" s="78"/>
      <c r="BD414" s="78"/>
      <c r="BE414" s="78"/>
      <c r="BF414" s="78"/>
      <c r="BG414" s="78"/>
      <c r="BH414" s="78"/>
      <c r="BI414" s="78"/>
      <c r="BJ414" s="78"/>
      <c r="BK414" s="78"/>
      <c r="BL414" s="78"/>
      <c r="BM414" s="7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3"/>
      <c r="DD414" s="8"/>
      <c r="DE414" s="8"/>
      <c r="DF414" s="8"/>
      <c r="DG414" s="8"/>
      <c r="DH414" s="8"/>
      <c r="DI414" s="8"/>
      <c r="DJ414" s="8"/>
      <c r="DK414" s="8"/>
      <c r="DL414" s="8"/>
      <c r="DM414" s="8"/>
      <c r="DN414" s="8"/>
      <c r="DO414" s="8"/>
      <c r="DP414" s="78"/>
      <c r="DQ414" s="78"/>
      <c r="DR414" s="78"/>
      <c r="DS414" s="8"/>
      <c r="DT414" s="8"/>
      <c r="DU414" s="8"/>
      <c r="DV414" s="8"/>
      <c r="DW414" s="8"/>
      <c r="DX414" s="8"/>
      <c r="DY414" s="8"/>
      <c r="DZ414" s="8"/>
      <c r="EA414" s="8"/>
      <c r="EB414" s="8"/>
      <c r="EC414" s="8"/>
      <c r="ED414" s="8"/>
      <c r="EE414" s="150"/>
      <c r="EF414" s="151"/>
      <c r="EG414" s="151"/>
      <c r="EH414" s="151"/>
      <c r="EI414" s="152"/>
      <c r="EJ414" s="153"/>
      <c r="EK414" s="154"/>
      <c r="EL414" s="154"/>
      <c r="EM414" s="154"/>
      <c r="EN414" s="154"/>
    </row>
    <row r="415" spans="1:144" s="5" customFormat="1" ht="25.5">
      <c r="A415" s="18">
        <v>1</v>
      </c>
      <c r="B415" s="17">
        <v>1196420102</v>
      </c>
      <c r="C415" s="17">
        <v>42295900</v>
      </c>
      <c r="D415" s="14" t="s">
        <v>664</v>
      </c>
      <c r="E415" s="15" t="s">
        <v>664</v>
      </c>
      <c r="F415" s="13" t="s">
        <v>12</v>
      </c>
      <c r="G415" s="6">
        <v>1</v>
      </c>
      <c r="H415" s="74">
        <v>0</v>
      </c>
      <c r="I415" s="7"/>
      <c r="J415" s="8"/>
      <c r="K415" s="8"/>
      <c r="L415" s="8"/>
      <c r="M415" s="8"/>
      <c r="N415" s="8"/>
      <c r="O415" s="8"/>
      <c r="P415" s="8"/>
      <c r="Q415" s="8"/>
      <c r="R415" s="8"/>
      <c r="S415" s="8"/>
      <c r="T415" s="83"/>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78"/>
      <c r="AZ415" s="78"/>
      <c r="BA415" s="78"/>
      <c r="BB415" s="78"/>
      <c r="BC415" s="78"/>
      <c r="BD415" s="78"/>
      <c r="BE415" s="78"/>
      <c r="BF415" s="78"/>
      <c r="BG415" s="78"/>
      <c r="BH415" s="78"/>
      <c r="BI415" s="78"/>
      <c r="BJ415" s="78"/>
      <c r="BK415" s="78"/>
      <c r="BL415" s="78"/>
      <c r="BM415" s="7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3"/>
      <c r="DD415" s="8"/>
      <c r="DE415" s="8"/>
      <c r="DF415" s="8"/>
      <c r="DG415" s="8"/>
      <c r="DH415" s="8"/>
      <c r="DI415" s="8"/>
      <c r="DJ415" s="8"/>
      <c r="DK415" s="8"/>
      <c r="DL415" s="8"/>
      <c r="DM415" s="8"/>
      <c r="DN415" s="8"/>
      <c r="DO415" s="8"/>
      <c r="DP415" s="78">
        <v>3640000</v>
      </c>
      <c r="DQ415" s="78">
        <v>0</v>
      </c>
      <c r="DR415" s="78">
        <v>3640000</v>
      </c>
      <c r="DS415" s="78">
        <v>3720000</v>
      </c>
      <c r="DT415" s="78">
        <v>0</v>
      </c>
      <c r="DU415" s="78">
        <v>3720000</v>
      </c>
      <c r="DV415" s="8"/>
      <c r="DW415" s="8"/>
      <c r="DX415" s="8"/>
      <c r="DY415" s="8"/>
      <c r="DZ415" s="8"/>
      <c r="EA415" s="8"/>
      <c r="EB415" s="8"/>
      <c r="EC415" s="8"/>
      <c r="ED415" s="8"/>
      <c r="EE415" s="150">
        <f t="shared" si="81"/>
        <v>3640000</v>
      </c>
      <c r="EF415" s="151">
        <f t="shared" si="82"/>
        <v>3680000</v>
      </c>
      <c r="EG415" s="151">
        <f t="shared" si="83"/>
        <v>3680000</v>
      </c>
      <c r="EH415" s="151">
        <f t="shared" si="84"/>
        <v>3679782.6022742158</v>
      </c>
      <c r="EI415" s="152">
        <f t="shared" si="90"/>
        <v>56568.5424949238</v>
      </c>
      <c r="EJ415" s="153">
        <f t="shared" si="85"/>
        <v>1.5371886547533641E-2</v>
      </c>
      <c r="EK415" s="154">
        <f t="shared" si="86"/>
        <v>3640000</v>
      </c>
      <c r="EL415" s="154">
        <f t="shared" si="87"/>
        <v>3640000</v>
      </c>
      <c r="EM415" s="154">
        <f t="shared" si="88"/>
        <v>3640000</v>
      </c>
      <c r="EN415" s="154" t="str">
        <f t="shared" si="89"/>
        <v>MENOR VALOR</v>
      </c>
    </row>
    <row r="416" spans="1:144" s="5" customFormat="1" ht="38.25">
      <c r="A416" s="18">
        <v>2</v>
      </c>
      <c r="B416" s="17">
        <v>1196420071</v>
      </c>
      <c r="C416" s="17">
        <v>42295900</v>
      </c>
      <c r="D416" s="14" t="s">
        <v>665</v>
      </c>
      <c r="E416" s="15" t="s">
        <v>665</v>
      </c>
      <c r="F416" s="13" t="s">
        <v>12</v>
      </c>
      <c r="G416" s="6">
        <v>1</v>
      </c>
      <c r="H416" s="74">
        <v>0</v>
      </c>
      <c r="I416" s="7"/>
      <c r="J416" s="8"/>
      <c r="K416" s="8"/>
      <c r="L416" s="8"/>
      <c r="M416" s="8"/>
      <c r="N416" s="8"/>
      <c r="O416" s="8"/>
      <c r="P416" s="8"/>
      <c r="Q416" s="8"/>
      <c r="R416" s="8"/>
      <c r="S416" s="8"/>
      <c r="T416" s="83"/>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78"/>
      <c r="AZ416" s="78"/>
      <c r="BA416" s="78"/>
      <c r="BB416" s="78"/>
      <c r="BC416" s="78"/>
      <c r="BD416" s="78"/>
      <c r="BE416" s="78"/>
      <c r="BF416" s="78"/>
      <c r="BG416" s="78"/>
      <c r="BH416" s="78"/>
      <c r="BI416" s="78"/>
      <c r="BJ416" s="78"/>
      <c r="BK416" s="78"/>
      <c r="BL416" s="78"/>
      <c r="BM416" s="7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3"/>
      <c r="DD416" s="8"/>
      <c r="DE416" s="8"/>
      <c r="DF416" s="8"/>
      <c r="DG416" s="8"/>
      <c r="DH416" s="8"/>
      <c r="DI416" s="8"/>
      <c r="DJ416" s="8"/>
      <c r="DK416" s="8"/>
      <c r="DL416" s="8"/>
      <c r="DM416" s="8"/>
      <c r="DN416" s="8"/>
      <c r="DO416" s="8"/>
      <c r="DP416" s="78">
        <v>5407204</v>
      </c>
      <c r="DQ416" s="78">
        <v>0</v>
      </c>
      <c r="DR416" s="78">
        <v>5407204</v>
      </c>
      <c r="DS416" s="78">
        <v>11614000</v>
      </c>
      <c r="DT416" s="78">
        <v>0</v>
      </c>
      <c r="DU416" s="78">
        <v>11614000</v>
      </c>
      <c r="DV416" s="8"/>
      <c r="DW416" s="8"/>
      <c r="DX416" s="8"/>
      <c r="DY416" s="8"/>
      <c r="DZ416" s="8"/>
      <c r="EA416" s="8"/>
      <c r="EB416" s="8"/>
      <c r="EC416" s="8"/>
      <c r="ED416" s="8"/>
      <c r="EE416" s="150">
        <f t="shared" si="81"/>
        <v>5407204</v>
      </c>
      <c r="EF416" s="151">
        <f t="shared" si="82"/>
        <v>8510602</v>
      </c>
      <c r="EG416" s="151">
        <f t="shared" si="83"/>
        <v>8510602</v>
      </c>
      <c r="EH416" s="151">
        <f t="shared" si="84"/>
        <v>7924598.8703529974</v>
      </c>
      <c r="EI416" s="152">
        <f t="shared" si="90"/>
        <v>4388867.5410415381</v>
      </c>
      <c r="EJ416" s="153">
        <f t="shared" si="85"/>
        <v>0.51569413550786869</v>
      </c>
      <c r="EK416" s="154">
        <f t="shared" si="86"/>
        <v>5407204</v>
      </c>
      <c r="EL416" s="154">
        <f t="shared" si="87"/>
        <v>5407204</v>
      </c>
      <c r="EM416" s="154">
        <f t="shared" si="88"/>
        <v>5407204</v>
      </c>
      <c r="EN416" s="154" t="str">
        <f t="shared" si="89"/>
        <v>MENOR VALOR</v>
      </c>
    </row>
    <row r="417" spans="1:144" s="5" customFormat="1" ht="51">
      <c r="A417" s="18">
        <v>3</v>
      </c>
      <c r="B417" s="17">
        <v>1196420073</v>
      </c>
      <c r="C417" s="17">
        <v>42295900</v>
      </c>
      <c r="D417" s="14" t="s">
        <v>666</v>
      </c>
      <c r="E417" s="15" t="s">
        <v>666</v>
      </c>
      <c r="F417" s="13" t="s">
        <v>12</v>
      </c>
      <c r="G417" s="6">
        <v>1</v>
      </c>
      <c r="H417" s="74">
        <v>0</v>
      </c>
      <c r="I417" s="7"/>
      <c r="J417" s="8"/>
      <c r="K417" s="8"/>
      <c r="L417" s="8"/>
      <c r="M417" s="8"/>
      <c r="N417" s="8"/>
      <c r="O417" s="8"/>
      <c r="P417" s="8"/>
      <c r="Q417" s="8"/>
      <c r="R417" s="8"/>
      <c r="S417" s="8"/>
      <c r="T417" s="83"/>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78"/>
      <c r="AZ417" s="78"/>
      <c r="BA417" s="78"/>
      <c r="BB417" s="78"/>
      <c r="BC417" s="78"/>
      <c r="BD417" s="78"/>
      <c r="BE417" s="78"/>
      <c r="BF417" s="78"/>
      <c r="BG417" s="78"/>
      <c r="BH417" s="78"/>
      <c r="BI417" s="78"/>
      <c r="BJ417" s="78"/>
      <c r="BK417" s="78"/>
      <c r="BL417" s="78"/>
      <c r="BM417" s="7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3"/>
      <c r="DD417" s="8"/>
      <c r="DE417" s="8"/>
      <c r="DF417" s="8"/>
      <c r="DG417" s="8"/>
      <c r="DH417" s="8"/>
      <c r="DI417" s="8"/>
      <c r="DJ417" s="8"/>
      <c r="DK417" s="8"/>
      <c r="DL417" s="8"/>
      <c r="DM417" s="8"/>
      <c r="DN417" s="8"/>
      <c r="DO417" s="8"/>
      <c r="DP417" s="78">
        <v>3988400</v>
      </c>
      <c r="DQ417" s="78">
        <v>0</v>
      </c>
      <c r="DR417" s="78">
        <v>3988400</v>
      </c>
      <c r="DS417" s="78">
        <v>6294000</v>
      </c>
      <c r="DT417" s="78">
        <v>0</v>
      </c>
      <c r="DU417" s="78">
        <v>6294000</v>
      </c>
      <c r="DV417" s="8"/>
      <c r="DW417" s="8"/>
      <c r="DX417" s="8"/>
      <c r="DY417" s="8"/>
      <c r="DZ417" s="8"/>
      <c r="EA417" s="8"/>
      <c r="EB417" s="8"/>
      <c r="EC417" s="8"/>
      <c r="ED417" s="8"/>
      <c r="EE417" s="150">
        <f t="shared" si="81"/>
        <v>3988400</v>
      </c>
      <c r="EF417" s="151">
        <f t="shared" si="82"/>
        <v>5141200</v>
      </c>
      <c r="EG417" s="151">
        <f t="shared" si="83"/>
        <v>5141200</v>
      </c>
      <c r="EH417" s="151">
        <f t="shared" si="84"/>
        <v>5010288.374934121</v>
      </c>
      <c r="EI417" s="152">
        <f t="shared" si="90"/>
        <v>1630305.3947037039</v>
      </c>
      <c r="EJ417" s="153">
        <f t="shared" si="85"/>
        <v>0.31710600534966621</v>
      </c>
      <c r="EK417" s="154">
        <f t="shared" si="86"/>
        <v>3988400</v>
      </c>
      <c r="EL417" s="154">
        <f t="shared" si="87"/>
        <v>3988400</v>
      </c>
      <c r="EM417" s="154">
        <f t="shared" si="88"/>
        <v>3988400</v>
      </c>
      <c r="EN417" s="154" t="str">
        <f t="shared" si="89"/>
        <v>MENOR VALOR</v>
      </c>
    </row>
    <row r="418" spans="1:144" s="5" customFormat="1" ht="51">
      <c r="A418" s="18">
        <v>4</v>
      </c>
      <c r="B418" s="17">
        <v>1196420070</v>
      </c>
      <c r="C418" s="17">
        <v>42295900</v>
      </c>
      <c r="D418" s="14" t="s">
        <v>667</v>
      </c>
      <c r="E418" s="15" t="s">
        <v>667</v>
      </c>
      <c r="F418" s="13" t="s">
        <v>12</v>
      </c>
      <c r="G418" s="6">
        <v>1</v>
      </c>
      <c r="H418" s="74">
        <v>0</v>
      </c>
      <c r="I418" s="7"/>
      <c r="J418" s="8"/>
      <c r="K418" s="8"/>
      <c r="L418" s="8"/>
      <c r="M418" s="8"/>
      <c r="N418" s="8"/>
      <c r="O418" s="8"/>
      <c r="P418" s="8"/>
      <c r="Q418" s="8"/>
      <c r="R418" s="8"/>
      <c r="S418" s="8"/>
      <c r="T418" s="83"/>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78"/>
      <c r="AZ418" s="78"/>
      <c r="BA418" s="78"/>
      <c r="BB418" s="78"/>
      <c r="BC418" s="78"/>
      <c r="BD418" s="78"/>
      <c r="BE418" s="78"/>
      <c r="BF418" s="78"/>
      <c r="BG418" s="78"/>
      <c r="BH418" s="78"/>
      <c r="BI418" s="78"/>
      <c r="BJ418" s="78"/>
      <c r="BK418" s="78"/>
      <c r="BL418" s="78"/>
      <c r="BM418" s="7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3"/>
      <c r="DD418" s="8"/>
      <c r="DE418" s="8"/>
      <c r="DF418" s="8"/>
      <c r="DG418" s="8"/>
      <c r="DH418" s="8"/>
      <c r="DI418" s="8"/>
      <c r="DJ418" s="8"/>
      <c r="DK418" s="8"/>
      <c r="DL418" s="8"/>
      <c r="DM418" s="8"/>
      <c r="DN418" s="8"/>
      <c r="DO418" s="8"/>
      <c r="DP418" s="78">
        <v>6732981</v>
      </c>
      <c r="DQ418" s="78">
        <v>0</v>
      </c>
      <c r="DR418" s="78">
        <v>6732981</v>
      </c>
      <c r="DS418" s="78">
        <v>14799000</v>
      </c>
      <c r="DT418" s="78">
        <v>0</v>
      </c>
      <c r="DU418" s="78">
        <v>14799000</v>
      </c>
      <c r="DV418" s="8"/>
      <c r="DW418" s="8"/>
      <c r="DX418" s="8"/>
      <c r="DY418" s="8"/>
      <c r="DZ418" s="8"/>
      <c r="EA418" s="8"/>
      <c r="EB418" s="8"/>
      <c r="EC418" s="8"/>
      <c r="ED418" s="8"/>
      <c r="EE418" s="150">
        <f t="shared" si="81"/>
        <v>6732981</v>
      </c>
      <c r="EF418" s="151">
        <f t="shared" si="82"/>
        <v>10765990.5</v>
      </c>
      <c r="EG418" s="151">
        <f t="shared" si="83"/>
        <v>10765990.5</v>
      </c>
      <c r="EH418" s="151">
        <f t="shared" si="84"/>
        <v>9982053.1865443401</v>
      </c>
      <c r="EI418" s="152">
        <f t="shared" si="90"/>
        <v>5703536.7320795348</v>
      </c>
      <c r="EJ418" s="153">
        <f t="shared" si="85"/>
        <v>0.52977352451495607</v>
      </c>
      <c r="EK418" s="154">
        <f t="shared" si="86"/>
        <v>6732981</v>
      </c>
      <c r="EL418" s="154">
        <f t="shared" si="87"/>
        <v>6732981</v>
      </c>
      <c r="EM418" s="154">
        <f t="shared" si="88"/>
        <v>6732981</v>
      </c>
      <c r="EN418" s="154" t="str">
        <f t="shared" si="89"/>
        <v>MENOR VALOR</v>
      </c>
    </row>
    <row r="419" spans="1:144" s="5" customFormat="1" ht="12.75">
      <c r="A419" s="28"/>
      <c r="B419" s="18"/>
      <c r="C419" s="18"/>
      <c r="D419" s="18"/>
      <c r="E419" s="18"/>
      <c r="F419" s="18"/>
      <c r="G419" s="6"/>
      <c r="H419" s="7"/>
      <c r="I419" s="7"/>
      <c r="J419" s="8"/>
      <c r="K419" s="8"/>
      <c r="L419" s="8"/>
      <c r="M419" s="8"/>
      <c r="N419" s="8"/>
      <c r="O419" s="8"/>
      <c r="P419" s="8"/>
      <c r="Q419" s="8"/>
      <c r="R419" s="8"/>
      <c r="S419" s="8"/>
      <c r="T419" s="83"/>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78"/>
      <c r="AZ419" s="78"/>
      <c r="BA419" s="78"/>
      <c r="BB419" s="78"/>
      <c r="BC419" s="78"/>
      <c r="BD419" s="78"/>
      <c r="BE419" s="78"/>
      <c r="BF419" s="78"/>
      <c r="BG419" s="78"/>
      <c r="BH419" s="78"/>
      <c r="BI419" s="78"/>
      <c r="BJ419" s="78"/>
      <c r="BK419" s="78"/>
      <c r="BL419" s="78"/>
      <c r="BM419" s="7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3"/>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150"/>
      <c r="EF419" s="151"/>
      <c r="EG419" s="151"/>
      <c r="EH419" s="151"/>
      <c r="EI419" s="152"/>
      <c r="EJ419" s="153"/>
      <c r="EK419" s="154"/>
      <c r="EL419" s="154"/>
      <c r="EM419" s="154"/>
      <c r="EN419" s="154"/>
    </row>
    <row r="420" spans="1:144" s="5" customFormat="1" ht="15">
      <c r="A420" s="9" t="s">
        <v>634</v>
      </c>
      <c r="B420" s="164" t="s">
        <v>668</v>
      </c>
      <c r="C420" s="162"/>
      <c r="D420" s="162"/>
      <c r="E420" s="163"/>
      <c r="F420" s="10" t="s">
        <v>669</v>
      </c>
      <c r="G420" s="6"/>
      <c r="H420" s="7"/>
      <c r="I420" s="7"/>
      <c r="J420" s="8"/>
      <c r="K420" s="8"/>
      <c r="L420" s="8"/>
      <c r="M420" s="8"/>
      <c r="N420" s="8"/>
      <c r="O420" s="8"/>
      <c r="P420" s="8"/>
      <c r="Q420" s="8"/>
      <c r="R420" s="8"/>
      <c r="S420" s="8"/>
      <c r="T420" s="83"/>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78"/>
      <c r="AZ420" s="78"/>
      <c r="BA420" s="78"/>
      <c r="BB420" s="78"/>
      <c r="BC420" s="78"/>
      <c r="BD420" s="78"/>
      <c r="BE420" s="78"/>
      <c r="BF420" s="78"/>
      <c r="BG420" s="78"/>
      <c r="BH420" s="78"/>
      <c r="BI420" s="78"/>
      <c r="BJ420" s="78"/>
      <c r="BK420" s="78"/>
      <c r="BL420" s="78"/>
      <c r="BM420" s="7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3"/>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150"/>
      <c r="EF420" s="151"/>
      <c r="EG420" s="151"/>
      <c r="EH420" s="151"/>
      <c r="EI420" s="152"/>
      <c r="EJ420" s="153"/>
      <c r="EK420" s="154"/>
      <c r="EL420" s="154"/>
      <c r="EM420" s="154"/>
      <c r="EN420" s="154"/>
    </row>
    <row r="421" spans="1:144" s="5" customFormat="1" ht="12.75">
      <c r="A421" s="11" t="s">
        <v>16</v>
      </c>
      <c r="B421" s="11" t="s">
        <v>7</v>
      </c>
      <c r="C421" s="11" t="s">
        <v>8</v>
      </c>
      <c r="D421" s="11" t="s">
        <v>9</v>
      </c>
      <c r="E421" s="11" t="s">
        <v>17</v>
      </c>
      <c r="F421" s="11" t="s">
        <v>11</v>
      </c>
      <c r="G421" s="6"/>
      <c r="H421" s="7"/>
      <c r="I421" s="7"/>
      <c r="J421" s="8"/>
      <c r="K421" s="8"/>
      <c r="L421" s="8"/>
      <c r="M421" s="8"/>
      <c r="N421" s="8"/>
      <c r="O421" s="8"/>
      <c r="P421" s="8"/>
      <c r="Q421" s="8"/>
      <c r="R421" s="8"/>
      <c r="S421" s="8"/>
      <c r="T421" s="83"/>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78"/>
      <c r="AZ421" s="78"/>
      <c r="BA421" s="78"/>
      <c r="BB421" s="78"/>
      <c r="BC421" s="78"/>
      <c r="BD421" s="78"/>
      <c r="BE421" s="78"/>
      <c r="BF421" s="78"/>
      <c r="BG421" s="78"/>
      <c r="BH421" s="78"/>
      <c r="BI421" s="78"/>
      <c r="BJ421" s="78"/>
      <c r="BK421" s="78"/>
      <c r="BL421" s="78"/>
      <c r="BM421" s="7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3"/>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150"/>
      <c r="EF421" s="151"/>
      <c r="EG421" s="151"/>
      <c r="EH421" s="151"/>
      <c r="EI421" s="152"/>
      <c r="EJ421" s="153"/>
      <c r="EK421" s="154"/>
      <c r="EL421" s="154"/>
      <c r="EM421" s="154"/>
      <c r="EN421" s="154"/>
    </row>
    <row r="422" spans="1:144" s="5" customFormat="1" ht="89.25">
      <c r="A422" s="18">
        <v>1</v>
      </c>
      <c r="B422" s="17">
        <v>1186220809</v>
      </c>
      <c r="C422" s="17">
        <v>42295900</v>
      </c>
      <c r="D422" s="15" t="s">
        <v>670</v>
      </c>
      <c r="E422" s="15" t="s">
        <v>671</v>
      </c>
      <c r="F422" s="13" t="s">
        <v>12</v>
      </c>
      <c r="G422" s="6">
        <v>1</v>
      </c>
      <c r="H422" s="74">
        <v>0</v>
      </c>
      <c r="I422" s="7"/>
      <c r="J422" s="8"/>
      <c r="K422" s="8"/>
      <c r="L422" s="8"/>
      <c r="M422" s="8"/>
      <c r="N422" s="8"/>
      <c r="O422" s="8"/>
      <c r="P422" s="8"/>
      <c r="Q422" s="8"/>
      <c r="R422" s="8"/>
      <c r="S422" s="8"/>
      <c r="T422" s="83"/>
      <c r="U422" s="8"/>
      <c r="V422" s="8"/>
      <c r="W422" s="8"/>
      <c r="X422" s="8"/>
      <c r="Y422" s="8"/>
      <c r="Z422" s="8"/>
      <c r="AA422" s="8"/>
      <c r="AB422" s="8"/>
      <c r="AC422" s="8"/>
      <c r="AD422" s="8"/>
      <c r="AE422" s="8"/>
      <c r="AF422" s="8"/>
      <c r="AG422" s="8"/>
      <c r="AH422" s="8"/>
      <c r="AI422" s="8"/>
      <c r="AJ422" s="78">
        <v>520000</v>
      </c>
      <c r="AK422" s="78">
        <v>0</v>
      </c>
      <c r="AL422" s="78">
        <v>520000</v>
      </c>
      <c r="AM422" s="8"/>
      <c r="AN422" s="8"/>
      <c r="AO422" s="8"/>
      <c r="AP422" s="8"/>
      <c r="AQ422" s="8"/>
      <c r="AR422" s="8"/>
      <c r="AS422" s="8"/>
      <c r="AT422" s="8"/>
      <c r="AU422" s="8"/>
      <c r="AV422" s="8"/>
      <c r="AW422" s="8"/>
      <c r="AX422" s="8"/>
      <c r="AY422" s="78"/>
      <c r="AZ422" s="78"/>
      <c r="BA422" s="78"/>
      <c r="BB422" s="78"/>
      <c r="BC422" s="78"/>
      <c r="BD422" s="78"/>
      <c r="BE422" s="78"/>
      <c r="BF422" s="78"/>
      <c r="BG422" s="78"/>
      <c r="BH422" s="78"/>
      <c r="BI422" s="78"/>
      <c r="BJ422" s="78"/>
      <c r="BK422" s="78"/>
      <c r="BL422" s="78"/>
      <c r="BM422" s="7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3"/>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150">
        <f t="shared" si="81"/>
        <v>520000</v>
      </c>
      <c r="EF422" s="151">
        <f t="shared" si="82"/>
        <v>520000</v>
      </c>
      <c r="EG422" s="151">
        <f t="shared" si="83"/>
        <v>520000</v>
      </c>
      <c r="EH422" s="151">
        <f t="shared" si="84"/>
        <v>520000</v>
      </c>
      <c r="EI422" s="152">
        <v>0</v>
      </c>
      <c r="EJ422" s="153">
        <f t="shared" si="85"/>
        <v>0</v>
      </c>
      <c r="EK422" s="154">
        <f t="shared" si="86"/>
        <v>520000</v>
      </c>
      <c r="EL422" s="154">
        <f t="shared" si="87"/>
        <v>520000</v>
      </c>
      <c r="EM422" s="154">
        <f t="shared" si="88"/>
        <v>520000</v>
      </c>
      <c r="EN422" s="154" t="str">
        <f t="shared" si="89"/>
        <v>MENOR VALOR</v>
      </c>
    </row>
    <row r="423" spans="1:144" s="5" customFormat="1" ht="12.75">
      <c r="A423" s="28"/>
      <c r="B423" s="18"/>
      <c r="C423" s="18"/>
      <c r="D423" s="18"/>
      <c r="E423" s="18"/>
      <c r="F423" s="18"/>
      <c r="G423" s="6"/>
      <c r="H423" s="7"/>
      <c r="I423" s="7"/>
      <c r="J423" s="8"/>
      <c r="K423" s="8"/>
      <c r="L423" s="8"/>
      <c r="M423" s="8"/>
      <c r="N423" s="8"/>
      <c r="O423" s="8"/>
      <c r="P423" s="8"/>
      <c r="Q423" s="8"/>
      <c r="R423" s="8"/>
      <c r="S423" s="8"/>
      <c r="T423" s="83"/>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78"/>
      <c r="AZ423" s="78"/>
      <c r="BA423" s="78"/>
      <c r="BB423" s="78"/>
      <c r="BC423" s="78"/>
      <c r="BD423" s="78"/>
      <c r="BE423" s="78"/>
      <c r="BF423" s="78"/>
      <c r="BG423" s="78"/>
      <c r="BH423" s="78"/>
      <c r="BI423" s="78"/>
      <c r="BJ423" s="78"/>
      <c r="BK423" s="78"/>
      <c r="BL423" s="78"/>
      <c r="BM423" s="7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3"/>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150"/>
      <c r="EF423" s="151"/>
      <c r="EG423" s="151"/>
      <c r="EH423" s="151"/>
      <c r="EI423" s="152"/>
      <c r="EJ423" s="153"/>
      <c r="EK423" s="154"/>
      <c r="EL423" s="154"/>
      <c r="EM423" s="154"/>
      <c r="EN423" s="154"/>
    </row>
    <row r="424" spans="1:144" s="5" customFormat="1" ht="15">
      <c r="A424" s="9" t="s">
        <v>662</v>
      </c>
      <c r="B424" s="164" t="s">
        <v>673</v>
      </c>
      <c r="C424" s="162"/>
      <c r="D424" s="162"/>
      <c r="E424" s="163"/>
      <c r="F424" s="10" t="s">
        <v>620</v>
      </c>
      <c r="G424" s="6"/>
      <c r="H424" s="7"/>
      <c r="I424" s="7"/>
      <c r="J424" s="8"/>
      <c r="K424" s="8"/>
      <c r="L424" s="8"/>
      <c r="M424" s="8"/>
      <c r="N424" s="8"/>
      <c r="O424" s="8"/>
      <c r="P424" s="8"/>
      <c r="Q424" s="8"/>
      <c r="R424" s="8"/>
      <c r="S424" s="8"/>
      <c r="T424" s="83"/>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78"/>
      <c r="AZ424" s="78"/>
      <c r="BA424" s="78"/>
      <c r="BB424" s="78"/>
      <c r="BC424" s="78"/>
      <c r="BD424" s="78"/>
      <c r="BE424" s="78"/>
      <c r="BF424" s="78"/>
      <c r="BG424" s="78"/>
      <c r="BH424" s="78"/>
      <c r="BI424" s="78"/>
      <c r="BJ424" s="78"/>
      <c r="BK424" s="78"/>
      <c r="BL424" s="78"/>
      <c r="BM424" s="7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3"/>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150"/>
      <c r="EF424" s="151"/>
      <c r="EG424" s="151"/>
      <c r="EH424" s="151"/>
      <c r="EI424" s="152"/>
      <c r="EJ424" s="153"/>
      <c r="EK424" s="154"/>
      <c r="EL424" s="154"/>
      <c r="EM424" s="154"/>
      <c r="EN424" s="154"/>
    </row>
    <row r="425" spans="1:144" s="5" customFormat="1" ht="12.75">
      <c r="A425" s="11" t="s">
        <v>16</v>
      </c>
      <c r="B425" s="11" t="s">
        <v>7</v>
      </c>
      <c r="C425" s="11" t="s">
        <v>8</v>
      </c>
      <c r="D425" s="11" t="s">
        <v>9</v>
      </c>
      <c r="E425" s="11" t="s">
        <v>17</v>
      </c>
      <c r="F425" s="11" t="s">
        <v>11</v>
      </c>
      <c r="G425" s="6"/>
      <c r="H425" s="7"/>
      <c r="I425" s="7"/>
      <c r="J425" s="8"/>
      <c r="K425" s="8"/>
      <c r="L425" s="8"/>
      <c r="M425" s="8"/>
      <c r="N425" s="8"/>
      <c r="O425" s="8"/>
      <c r="P425" s="8"/>
      <c r="Q425" s="8"/>
      <c r="R425" s="8"/>
      <c r="S425" s="8"/>
      <c r="T425" s="83"/>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78"/>
      <c r="AZ425" s="78"/>
      <c r="BA425" s="78"/>
      <c r="BB425" s="78"/>
      <c r="BC425" s="78"/>
      <c r="BD425" s="78"/>
      <c r="BE425" s="78"/>
      <c r="BF425" s="78"/>
      <c r="BG425" s="78"/>
      <c r="BH425" s="78"/>
      <c r="BI425" s="78"/>
      <c r="BJ425" s="78"/>
      <c r="BK425" s="78"/>
      <c r="BL425" s="78"/>
      <c r="BM425" s="7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3"/>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150"/>
      <c r="EF425" s="151"/>
      <c r="EG425" s="151"/>
      <c r="EH425" s="151"/>
      <c r="EI425" s="152"/>
      <c r="EJ425" s="153"/>
      <c r="EK425" s="154"/>
      <c r="EL425" s="154"/>
      <c r="EM425" s="154"/>
      <c r="EN425" s="154"/>
    </row>
    <row r="426" spans="1:144" s="5" customFormat="1" ht="25.5">
      <c r="A426" s="18">
        <v>1</v>
      </c>
      <c r="B426" s="12">
        <v>1186220594</v>
      </c>
      <c r="C426" s="22">
        <v>42293400</v>
      </c>
      <c r="D426" s="24" t="s">
        <v>674</v>
      </c>
      <c r="E426" s="24" t="s">
        <v>674</v>
      </c>
      <c r="F426" s="13" t="s">
        <v>12</v>
      </c>
      <c r="G426" s="6">
        <v>1</v>
      </c>
      <c r="H426" s="74">
        <v>0</v>
      </c>
      <c r="I426" s="7"/>
      <c r="J426" s="8"/>
      <c r="K426" s="8"/>
      <c r="L426" s="8"/>
      <c r="M426" s="8"/>
      <c r="N426" s="8"/>
      <c r="O426" s="8"/>
      <c r="P426" s="8"/>
      <c r="Q426" s="8"/>
      <c r="R426" s="8"/>
      <c r="S426" s="8"/>
      <c r="T426" s="83"/>
      <c r="U426" s="8"/>
      <c r="V426" s="8"/>
      <c r="W426" s="8"/>
      <c r="X426" s="8"/>
      <c r="Y426" s="8"/>
      <c r="Z426" s="8"/>
      <c r="AA426" s="8"/>
      <c r="AB426" s="8"/>
      <c r="AC426" s="8"/>
      <c r="AD426" s="8"/>
      <c r="AE426" s="8"/>
      <c r="AF426" s="8"/>
      <c r="AG426" s="8"/>
      <c r="AH426" s="8"/>
      <c r="AI426" s="8"/>
      <c r="AJ426" s="78">
        <v>2900000</v>
      </c>
      <c r="AK426" s="78"/>
      <c r="AL426" s="78">
        <v>2900000</v>
      </c>
      <c r="AM426" s="8"/>
      <c r="AN426" s="8"/>
      <c r="AO426" s="8"/>
      <c r="AP426" s="8"/>
      <c r="AQ426" s="8"/>
      <c r="AR426" s="8"/>
      <c r="AS426" s="8"/>
      <c r="AT426" s="8"/>
      <c r="AU426" s="8"/>
      <c r="AV426" s="8"/>
      <c r="AW426" s="8"/>
      <c r="AX426" s="8"/>
      <c r="AY426" s="78"/>
      <c r="AZ426" s="78"/>
      <c r="BA426" s="78"/>
      <c r="BB426" s="78"/>
      <c r="BC426" s="78"/>
      <c r="BD426" s="78"/>
      <c r="BE426" s="78"/>
      <c r="BF426" s="78"/>
      <c r="BG426" s="78"/>
      <c r="BH426" s="78"/>
      <c r="BI426" s="78"/>
      <c r="BJ426" s="78"/>
      <c r="BK426" s="78"/>
      <c r="BL426" s="78"/>
      <c r="BM426" s="7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3"/>
      <c r="DD426" s="8"/>
      <c r="DE426" s="8"/>
      <c r="DF426" s="8"/>
      <c r="DG426" s="78">
        <v>4500000</v>
      </c>
      <c r="DH426" s="78">
        <v>0</v>
      </c>
      <c r="DI426" s="78">
        <v>4500000</v>
      </c>
      <c r="DJ426" s="8"/>
      <c r="DK426" s="8"/>
      <c r="DL426" s="8"/>
      <c r="DM426" s="8"/>
      <c r="DN426" s="8"/>
      <c r="DO426" s="8"/>
      <c r="DP426" s="8"/>
      <c r="DQ426" s="8"/>
      <c r="DR426" s="8"/>
      <c r="DS426" s="8"/>
      <c r="DT426" s="8"/>
      <c r="DU426" s="8"/>
      <c r="DV426" s="8"/>
      <c r="DW426" s="8"/>
      <c r="DX426" s="8"/>
      <c r="DY426" s="8"/>
      <c r="DZ426" s="8"/>
      <c r="EA426" s="8"/>
      <c r="EB426" s="8"/>
      <c r="EC426" s="8"/>
      <c r="ED426" s="8"/>
      <c r="EE426" s="150">
        <f t="shared" si="81"/>
        <v>2900000</v>
      </c>
      <c r="EF426" s="151">
        <f t="shared" si="82"/>
        <v>3700000</v>
      </c>
      <c r="EG426" s="151">
        <f t="shared" si="83"/>
        <v>3700000</v>
      </c>
      <c r="EH426" s="151">
        <f t="shared" si="84"/>
        <v>3612478.3736376888</v>
      </c>
      <c r="EI426" s="152">
        <f t="shared" si="90"/>
        <v>1131370.8498984762</v>
      </c>
      <c r="EJ426" s="153">
        <f t="shared" si="85"/>
        <v>0.30577590537796651</v>
      </c>
      <c r="EK426" s="154">
        <f t="shared" si="86"/>
        <v>2900000</v>
      </c>
      <c r="EL426" s="154">
        <f t="shared" si="87"/>
        <v>2900000</v>
      </c>
      <c r="EM426" s="154">
        <f t="shared" si="88"/>
        <v>2900000</v>
      </c>
      <c r="EN426" s="154" t="str">
        <f t="shared" si="89"/>
        <v>MENOR VALOR</v>
      </c>
    </row>
    <row r="427" spans="1:144" s="5" customFormat="1" ht="12.75">
      <c r="A427" s="18">
        <v>2</v>
      </c>
      <c r="B427" s="12">
        <v>1186220907</v>
      </c>
      <c r="C427" s="22">
        <v>42293400</v>
      </c>
      <c r="D427" s="24" t="s">
        <v>675</v>
      </c>
      <c r="E427" s="24" t="s">
        <v>675</v>
      </c>
      <c r="F427" s="13" t="s">
        <v>12</v>
      </c>
      <c r="G427" s="6">
        <v>1</v>
      </c>
      <c r="H427" s="74">
        <v>0</v>
      </c>
      <c r="I427" s="7"/>
      <c r="J427" s="8"/>
      <c r="K427" s="8"/>
      <c r="L427" s="8"/>
      <c r="M427" s="8"/>
      <c r="N427" s="8"/>
      <c r="O427" s="8"/>
      <c r="P427" s="8"/>
      <c r="Q427" s="8"/>
      <c r="R427" s="8"/>
      <c r="S427" s="8"/>
      <c r="T427" s="83"/>
      <c r="U427" s="8"/>
      <c r="V427" s="8"/>
      <c r="W427" s="8"/>
      <c r="X427" s="8"/>
      <c r="Y427" s="8"/>
      <c r="Z427" s="8"/>
      <c r="AA427" s="8"/>
      <c r="AB427" s="8"/>
      <c r="AC427" s="8"/>
      <c r="AD427" s="8"/>
      <c r="AE427" s="8"/>
      <c r="AF427" s="8"/>
      <c r="AG427" s="8"/>
      <c r="AH427" s="8"/>
      <c r="AI427" s="8"/>
      <c r="AJ427" s="78">
        <v>2900000</v>
      </c>
      <c r="AK427" s="78"/>
      <c r="AL427" s="78">
        <v>2900000</v>
      </c>
      <c r="AM427" s="8"/>
      <c r="AN427" s="8"/>
      <c r="AO427" s="8"/>
      <c r="AP427" s="8"/>
      <c r="AQ427" s="8"/>
      <c r="AR427" s="8"/>
      <c r="AS427" s="8"/>
      <c r="AT427" s="8"/>
      <c r="AU427" s="8"/>
      <c r="AV427" s="8"/>
      <c r="AW427" s="8"/>
      <c r="AX427" s="8"/>
      <c r="AY427" s="78"/>
      <c r="AZ427" s="78"/>
      <c r="BA427" s="78"/>
      <c r="BB427" s="78"/>
      <c r="BC427" s="78"/>
      <c r="BD427" s="78"/>
      <c r="BE427" s="78"/>
      <c r="BF427" s="78"/>
      <c r="BG427" s="78"/>
      <c r="BH427" s="78"/>
      <c r="BI427" s="78"/>
      <c r="BJ427" s="78"/>
      <c r="BK427" s="78"/>
      <c r="BL427" s="78"/>
      <c r="BM427" s="7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3"/>
      <c r="DD427" s="8"/>
      <c r="DE427" s="8"/>
      <c r="DF427" s="8"/>
      <c r="DG427" s="78">
        <v>3700000</v>
      </c>
      <c r="DH427" s="78">
        <v>0</v>
      </c>
      <c r="DI427" s="78">
        <v>3700000</v>
      </c>
      <c r="DJ427" s="8"/>
      <c r="DK427" s="8"/>
      <c r="DL427" s="8"/>
      <c r="DM427" s="8"/>
      <c r="DN427" s="8"/>
      <c r="DO427" s="8"/>
      <c r="DP427" s="8"/>
      <c r="DQ427" s="8"/>
      <c r="DR427" s="8"/>
      <c r="DS427" s="8"/>
      <c r="DT427" s="8"/>
      <c r="DU427" s="8"/>
      <c r="DV427" s="8"/>
      <c r="DW427" s="8"/>
      <c r="DX427" s="8"/>
      <c r="DY427" s="8"/>
      <c r="DZ427" s="8"/>
      <c r="EA427" s="8"/>
      <c r="EB427" s="8"/>
      <c r="EC427" s="8"/>
      <c r="ED427" s="8"/>
      <c r="EE427" s="150">
        <f t="shared" si="81"/>
        <v>2900000</v>
      </c>
      <c r="EF427" s="151">
        <f t="shared" si="82"/>
        <v>3300000</v>
      </c>
      <c r="EG427" s="151">
        <f t="shared" si="83"/>
        <v>3300000</v>
      </c>
      <c r="EH427" s="151">
        <f t="shared" si="84"/>
        <v>3275667.8708318402</v>
      </c>
      <c r="EI427" s="152">
        <f t="shared" si="90"/>
        <v>565685.42494923808</v>
      </c>
      <c r="EJ427" s="153">
        <f t="shared" si="85"/>
        <v>0.17141982574219336</v>
      </c>
      <c r="EK427" s="154">
        <f t="shared" si="86"/>
        <v>2900000</v>
      </c>
      <c r="EL427" s="154">
        <f t="shared" si="87"/>
        <v>2900000</v>
      </c>
      <c r="EM427" s="154">
        <f t="shared" si="88"/>
        <v>2900000</v>
      </c>
      <c r="EN427" s="154" t="str">
        <f t="shared" si="89"/>
        <v>MENOR VALOR</v>
      </c>
    </row>
    <row r="428" spans="1:144" s="5" customFormat="1" ht="12.75">
      <c r="A428" s="28"/>
      <c r="B428" s="18"/>
      <c r="C428" s="18"/>
      <c r="D428" s="18"/>
      <c r="E428" s="18"/>
      <c r="F428" s="18"/>
      <c r="G428" s="6"/>
      <c r="H428" s="7"/>
      <c r="I428" s="7"/>
      <c r="J428" s="8"/>
      <c r="K428" s="8"/>
      <c r="L428" s="8"/>
      <c r="M428" s="8"/>
      <c r="N428" s="8"/>
      <c r="O428" s="8"/>
      <c r="P428" s="8"/>
      <c r="Q428" s="8"/>
      <c r="R428" s="8"/>
      <c r="S428" s="8"/>
      <c r="T428" s="83"/>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78"/>
      <c r="AZ428" s="78"/>
      <c r="BA428" s="78"/>
      <c r="BB428" s="78"/>
      <c r="BC428" s="78"/>
      <c r="BD428" s="78"/>
      <c r="BE428" s="78"/>
      <c r="BF428" s="78"/>
      <c r="BG428" s="78"/>
      <c r="BH428" s="78"/>
      <c r="BI428" s="78"/>
      <c r="BJ428" s="78"/>
      <c r="BK428" s="78"/>
      <c r="BL428" s="78"/>
      <c r="BM428" s="7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3"/>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150"/>
      <c r="EF428" s="151"/>
      <c r="EG428" s="151"/>
      <c r="EH428" s="151"/>
      <c r="EI428" s="152"/>
      <c r="EJ428" s="153"/>
      <c r="EK428" s="154"/>
      <c r="EL428" s="154"/>
      <c r="EM428" s="154"/>
      <c r="EN428" s="154"/>
    </row>
    <row r="429" spans="1:144" s="5" customFormat="1" ht="15">
      <c r="A429" s="9" t="s">
        <v>760</v>
      </c>
      <c r="B429" s="164" t="s">
        <v>676</v>
      </c>
      <c r="C429" s="162"/>
      <c r="D429" s="162"/>
      <c r="E429" s="163"/>
      <c r="F429" s="10" t="s">
        <v>620</v>
      </c>
      <c r="G429" s="6"/>
      <c r="H429" s="7"/>
      <c r="I429" s="7"/>
      <c r="J429" s="8"/>
      <c r="K429" s="8"/>
      <c r="L429" s="8"/>
      <c r="M429" s="8"/>
      <c r="N429" s="8"/>
      <c r="O429" s="8"/>
      <c r="P429" s="8"/>
      <c r="Q429" s="8"/>
      <c r="R429" s="8"/>
      <c r="S429" s="8"/>
      <c r="T429" s="83"/>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78"/>
      <c r="AZ429" s="78"/>
      <c r="BA429" s="78"/>
      <c r="BB429" s="78"/>
      <c r="BC429" s="78"/>
      <c r="BD429" s="78"/>
      <c r="BE429" s="78"/>
      <c r="BF429" s="78"/>
      <c r="BG429" s="78"/>
      <c r="BH429" s="78"/>
      <c r="BI429" s="78"/>
      <c r="BJ429" s="78"/>
      <c r="BK429" s="78"/>
      <c r="BL429" s="78"/>
      <c r="BM429" s="7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3"/>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150"/>
      <c r="EF429" s="151"/>
      <c r="EG429" s="151"/>
      <c r="EH429" s="151"/>
      <c r="EI429" s="152"/>
      <c r="EJ429" s="153"/>
      <c r="EK429" s="154"/>
      <c r="EL429" s="154"/>
      <c r="EM429" s="154"/>
      <c r="EN429" s="154"/>
    </row>
    <row r="430" spans="1:144" s="5" customFormat="1" ht="12.75">
      <c r="A430" s="11" t="s">
        <v>16</v>
      </c>
      <c r="B430" s="11" t="s">
        <v>7</v>
      </c>
      <c r="C430" s="11" t="s">
        <v>8</v>
      </c>
      <c r="D430" s="11" t="s">
        <v>9</v>
      </c>
      <c r="E430" s="11" t="s">
        <v>17</v>
      </c>
      <c r="F430" s="11" t="s">
        <v>11</v>
      </c>
      <c r="G430" s="6"/>
      <c r="H430" s="7"/>
      <c r="I430" s="7"/>
      <c r="J430" s="8"/>
      <c r="K430" s="8"/>
      <c r="L430" s="8"/>
      <c r="M430" s="8"/>
      <c r="N430" s="8"/>
      <c r="O430" s="8"/>
      <c r="P430" s="8"/>
      <c r="Q430" s="8"/>
      <c r="R430" s="8"/>
      <c r="S430" s="8"/>
      <c r="T430" s="83"/>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78"/>
      <c r="AZ430" s="78"/>
      <c r="BA430" s="78"/>
      <c r="BB430" s="78"/>
      <c r="BC430" s="78"/>
      <c r="BD430" s="78"/>
      <c r="BE430" s="78"/>
      <c r="BF430" s="78"/>
      <c r="BG430" s="78"/>
      <c r="BH430" s="78"/>
      <c r="BI430" s="78"/>
      <c r="BJ430" s="78"/>
      <c r="BK430" s="78"/>
      <c r="BL430" s="78"/>
      <c r="BM430" s="7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3"/>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150"/>
      <c r="EF430" s="151"/>
      <c r="EG430" s="151"/>
      <c r="EH430" s="151"/>
      <c r="EI430" s="152"/>
      <c r="EJ430" s="153"/>
      <c r="EK430" s="154"/>
      <c r="EL430" s="154"/>
      <c r="EM430" s="154"/>
      <c r="EN430" s="154"/>
    </row>
    <row r="431" spans="1:144" s="5" customFormat="1" ht="38.25">
      <c r="A431" s="18">
        <v>1</v>
      </c>
      <c r="B431" s="17">
        <v>1186260081</v>
      </c>
      <c r="C431" s="17">
        <v>42203414</v>
      </c>
      <c r="D431" s="15" t="s">
        <v>677</v>
      </c>
      <c r="E431" s="15" t="s">
        <v>678</v>
      </c>
      <c r="F431" s="13" t="s">
        <v>12</v>
      </c>
      <c r="G431" s="6">
        <v>1</v>
      </c>
      <c r="H431" s="74">
        <v>0</v>
      </c>
      <c r="I431" s="7"/>
      <c r="J431" s="8"/>
      <c r="K431" s="8"/>
      <c r="L431" s="8"/>
      <c r="M431" s="8"/>
      <c r="N431" s="8"/>
      <c r="O431" s="8"/>
      <c r="P431" s="8"/>
      <c r="Q431" s="8"/>
      <c r="R431" s="8"/>
      <c r="S431" s="8"/>
      <c r="T431" s="83"/>
      <c r="U431" s="86">
        <v>7300000</v>
      </c>
      <c r="V431" s="78"/>
      <c r="W431" s="78">
        <f>U431</f>
        <v>7300000</v>
      </c>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78"/>
      <c r="AZ431" s="78"/>
      <c r="BA431" s="78"/>
      <c r="BB431" s="78"/>
      <c r="BC431" s="78"/>
      <c r="BD431" s="78"/>
      <c r="BE431" s="78"/>
      <c r="BF431" s="78"/>
      <c r="BG431" s="78"/>
      <c r="BH431" s="78"/>
      <c r="BI431" s="78"/>
      <c r="BJ431" s="78"/>
      <c r="BK431" s="78">
        <v>4369000</v>
      </c>
      <c r="BL431" s="78">
        <v>0</v>
      </c>
      <c r="BM431" s="78">
        <v>4369000</v>
      </c>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3"/>
      <c r="DD431" s="8"/>
      <c r="DE431" s="8"/>
      <c r="DF431" s="8"/>
      <c r="DG431" s="78">
        <v>7300000</v>
      </c>
      <c r="DH431" s="78">
        <v>0</v>
      </c>
      <c r="DI431" s="78">
        <v>7300000</v>
      </c>
      <c r="DJ431" s="8"/>
      <c r="DK431" s="8"/>
      <c r="DL431" s="8"/>
      <c r="DM431" s="8"/>
      <c r="DN431" s="8"/>
      <c r="DO431" s="8"/>
      <c r="DP431" s="8"/>
      <c r="DQ431" s="8"/>
      <c r="DR431" s="8"/>
      <c r="DS431" s="8"/>
      <c r="DT431" s="8"/>
      <c r="DU431" s="8"/>
      <c r="DV431" s="8"/>
      <c r="DW431" s="8"/>
      <c r="DX431" s="8"/>
      <c r="DY431" s="8"/>
      <c r="DZ431" s="8"/>
      <c r="EA431" s="8"/>
      <c r="EB431" s="8"/>
      <c r="EC431" s="8"/>
      <c r="ED431" s="8"/>
      <c r="EE431" s="150">
        <f t="shared" si="81"/>
        <v>4369000</v>
      </c>
      <c r="EF431" s="151">
        <f t="shared" si="82"/>
        <v>7300000</v>
      </c>
      <c r="EG431" s="151">
        <f t="shared" si="83"/>
        <v>6323000</v>
      </c>
      <c r="EH431" s="151">
        <f t="shared" si="84"/>
        <v>6151899.8250680305</v>
      </c>
      <c r="EI431" s="152">
        <f t="shared" si="90"/>
        <v>1692213.6389947932</v>
      </c>
      <c r="EJ431" s="153">
        <f t="shared" si="85"/>
        <v>0.2676282838834087</v>
      </c>
      <c r="EK431" s="154">
        <f t="shared" si="86"/>
        <v>4369000</v>
      </c>
      <c r="EL431" s="154">
        <f t="shared" si="87"/>
        <v>4369000</v>
      </c>
      <c r="EM431" s="154">
        <f t="shared" si="88"/>
        <v>4369000</v>
      </c>
      <c r="EN431" s="154" t="str">
        <f t="shared" si="89"/>
        <v>MENOR VALOR</v>
      </c>
    </row>
    <row r="432" spans="1:144" s="5" customFormat="1" ht="12.75">
      <c r="A432" s="28"/>
      <c r="B432" s="18"/>
      <c r="C432" s="18"/>
      <c r="D432" s="18"/>
      <c r="E432" s="18"/>
      <c r="F432" s="18"/>
      <c r="G432" s="6"/>
      <c r="H432" s="7"/>
      <c r="I432" s="7"/>
      <c r="J432" s="8"/>
      <c r="K432" s="8"/>
      <c r="L432" s="8"/>
      <c r="M432" s="8"/>
      <c r="N432" s="8"/>
      <c r="O432" s="8"/>
      <c r="P432" s="8"/>
      <c r="Q432" s="8"/>
      <c r="R432" s="8"/>
      <c r="S432" s="8"/>
      <c r="T432" s="83"/>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78"/>
      <c r="AZ432" s="78"/>
      <c r="BA432" s="78"/>
      <c r="BB432" s="78"/>
      <c r="BC432" s="78"/>
      <c r="BD432" s="78"/>
      <c r="BE432" s="78"/>
      <c r="BF432" s="78"/>
      <c r="BG432" s="78"/>
      <c r="BH432" s="78"/>
      <c r="BI432" s="78"/>
      <c r="BJ432" s="78"/>
      <c r="BK432" s="78"/>
      <c r="BL432" s="78"/>
      <c r="BM432" s="7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3"/>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150"/>
      <c r="EF432" s="151"/>
      <c r="EG432" s="151"/>
      <c r="EH432" s="151"/>
      <c r="EI432" s="152"/>
      <c r="EJ432" s="153"/>
      <c r="EK432" s="154"/>
      <c r="EL432" s="154"/>
      <c r="EM432" s="154"/>
      <c r="EN432" s="154"/>
    </row>
    <row r="433" spans="1:144" s="5" customFormat="1" ht="15">
      <c r="A433" s="9" t="s">
        <v>672</v>
      </c>
      <c r="B433" s="164" t="s">
        <v>680</v>
      </c>
      <c r="C433" s="162"/>
      <c r="D433" s="162"/>
      <c r="E433" s="163"/>
      <c r="F433" s="10" t="s">
        <v>681</v>
      </c>
      <c r="G433" s="6"/>
      <c r="H433" s="7"/>
      <c r="I433" s="7"/>
      <c r="J433" s="8"/>
      <c r="K433" s="8"/>
      <c r="L433" s="8"/>
      <c r="M433" s="8"/>
      <c r="N433" s="8"/>
      <c r="O433" s="8"/>
      <c r="P433" s="8"/>
      <c r="Q433" s="8"/>
      <c r="R433" s="8"/>
      <c r="S433" s="8"/>
      <c r="T433" s="83"/>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78"/>
      <c r="AZ433" s="78"/>
      <c r="BA433" s="78"/>
      <c r="BB433" s="78"/>
      <c r="BC433" s="78"/>
      <c r="BD433" s="78"/>
      <c r="BE433" s="78"/>
      <c r="BF433" s="78"/>
      <c r="BG433" s="78"/>
      <c r="BH433" s="78"/>
      <c r="BI433" s="78"/>
      <c r="BJ433" s="78"/>
      <c r="BK433" s="78"/>
      <c r="BL433" s="78"/>
      <c r="BM433" s="7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3"/>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150"/>
      <c r="EF433" s="151"/>
      <c r="EG433" s="151"/>
      <c r="EH433" s="151"/>
      <c r="EI433" s="152"/>
      <c r="EJ433" s="153"/>
      <c r="EK433" s="154"/>
      <c r="EL433" s="154"/>
      <c r="EM433" s="154"/>
      <c r="EN433" s="154"/>
    </row>
    <row r="434" spans="1:144" s="5" customFormat="1" ht="12.75">
      <c r="A434" s="11" t="s">
        <v>16</v>
      </c>
      <c r="B434" s="11" t="s">
        <v>7</v>
      </c>
      <c r="C434" s="11" t="s">
        <v>8</v>
      </c>
      <c r="D434" s="11" t="s">
        <v>9</v>
      </c>
      <c r="E434" s="11" t="s">
        <v>17</v>
      </c>
      <c r="F434" s="11" t="s">
        <v>11</v>
      </c>
      <c r="G434" s="6"/>
      <c r="H434" s="7"/>
      <c r="I434" s="7"/>
      <c r="J434" s="8"/>
      <c r="K434" s="8"/>
      <c r="L434" s="8"/>
      <c r="M434" s="8"/>
      <c r="N434" s="8"/>
      <c r="O434" s="8"/>
      <c r="P434" s="8"/>
      <c r="Q434" s="8"/>
      <c r="R434" s="8"/>
      <c r="S434" s="8"/>
      <c r="T434" s="83"/>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78"/>
      <c r="AZ434" s="78"/>
      <c r="BA434" s="78"/>
      <c r="BB434" s="78"/>
      <c r="BC434" s="78"/>
      <c r="BD434" s="78"/>
      <c r="BE434" s="78"/>
      <c r="BF434" s="78"/>
      <c r="BG434" s="78"/>
      <c r="BH434" s="78"/>
      <c r="BI434" s="78"/>
      <c r="BJ434" s="78"/>
      <c r="BK434" s="78"/>
      <c r="BL434" s="78"/>
      <c r="BM434" s="7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3"/>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150"/>
      <c r="EF434" s="151"/>
      <c r="EG434" s="151"/>
      <c r="EH434" s="151"/>
      <c r="EI434" s="152"/>
      <c r="EJ434" s="153"/>
      <c r="EK434" s="154"/>
      <c r="EL434" s="154"/>
      <c r="EM434" s="154"/>
      <c r="EN434" s="154"/>
    </row>
    <row r="435" spans="1:144" s="5" customFormat="1" ht="25.5">
      <c r="A435" s="18">
        <v>4</v>
      </c>
      <c r="B435" s="13">
        <v>1266913703</v>
      </c>
      <c r="C435" s="12">
        <v>42296100</v>
      </c>
      <c r="D435" s="20" t="s">
        <v>682</v>
      </c>
      <c r="E435" s="20" t="s">
        <v>682</v>
      </c>
      <c r="F435" s="18" t="s">
        <v>46</v>
      </c>
      <c r="G435" s="6">
        <v>1</v>
      </c>
      <c r="H435" s="74">
        <v>0.19</v>
      </c>
      <c r="I435" s="7"/>
      <c r="J435" s="8"/>
      <c r="K435" s="8"/>
      <c r="L435" s="8"/>
      <c r="M435" s="8"/>
      <c r="N435" s="8"/>
      <c r="O435" s="8"/>
      <c r="P435" s="8"/>
      <c r="Q435" s="8"/>
      <c r="R435" s="8"/>
      <c r="S435" s="8"/>
      <c r="T435" s="83"/>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78">
        <v>2600000</v>
      </c>
      <c r="AW435" s="78">
        <v>494000</v>
      </c>
      <c r="AX435" s="78">
        <v>3094000</v>
      </c>
      <c r="AY435" s="78"/>
      <c r="AZ435" s="78"/>
      <c r="BA435" s="78"/>
      <c r="BB435" s="78"/>
      <c r="BC435" s="78"/>
      <c r="BD435" s="78"/>
      <c r="BE435" s="78"/>
      <c r="BF435" s="78"/>
      <c r="BG435" s="78"/>
      <c r="BH435" s="78"/>
      <c r="BI435" s="78"/>
      <c r="BJ435" s="78"/>
      <c r="BK435" s="78"/>
      <c r="BL435" s="78"/>
      <c r="BM435" s="7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3"/>
      <c r="DD435" s="8"/>
      <c r="DE435" s="8"/>
      <c r="DF435" s="8"/>
      <c r="DG435" s="8"/>
      <c r="DH435" s="8"/>
      <c r="DI435" s="8"/>
      <c r="DJ435" s="8"/>
      <c r="DK435" s="8"/>
      <c r="DL435" s="8"/>
      <c r="DM435" s="78">
        <v>2000000</v>
      </c>
      <c r="DN435" s="78">
        <v>380000</v>
      </c>
      <c r="DO435" s="78">
        <v>2380000</v>
      </c>
      <c r="DP435" s="8"/>
      <c r="DQ435" s="8"/>
      <c r="DR435" s="8"/>
      <c r="DS435" s="8"/>
      <c r="DT435" s="8"/>
      <c r="DU435" s="8"/>
      <c r="DV435" s="8"/>
      <c r="DW435" s="8"/>
      <c r="DX435" s="8"/>
      <c r="DY435" s="8"/>
      <c r="DZ435" s="8"/>
      <c r="EA435" s="8"/>
      <c r="EB435" s="8"/>
      <c r="EC435" s="8"/>
      <c r="ED435" s="8"/>
      <c r="EE435" s="150">
        <f t="shared" si="81"/>
        <v>2380000</v>
      </c>
      <c r="EF435" s="151">
        <f t="shared" si="82"/>
        <v>2737000</v>
      </c>
      <c r="EG435" s="151">
        <f t="shared" si="83"/>
        <v>2737000</v>
      </c>
      <c r="EH435" s="151">
        <f t="shared" si="84"/>
        <v>2713617.5117359483</v>
      </c>
      <c r="EI435" s="152">
        <f t="shared" si="90"/>
        <v>504874.24176719494</v>
      </c>
      <c r="EJ435" s="153">
        <f t="shared" si="85"/>
        <v>0.18446263857040371</v>
      </c>
      <c r="EK435" s="154">
        <f t="shared" si="86"/>
        <v>2380000</v>
      </c>
      <c r="EL435" s="154">
        <f t="shared" si="87"/>
        <v>2380000</v>
      </c>
      <c r="EM435" s="154">
        <f t="shared" si="88"/>
        <v>2380000</v>
      </c>
      <c r="EN435" s="154" t="str">
        <f t="shared" si="89"/>
        <v>MENOR VALOR</v>
      </c>
    </row>
    <row r="436" spans="1:144" s="5" customFormat="1" ht="12.75">
      <c r="A436" s="18"/>
      <c r="B436" s="13"/>
      <c r="C436" s="12"/>
      <c r="D436" s="20"/>
      <c r="E436" s="20"/>
      <c r="F436" s="18"/>
      <c r="G436" s="6"/>
      <c r="H436" s="7"/>
      <c r="I436" s="7"/>
      <c r="J436" s="8"/>
      <c r="K436" s="8"/>
      <c r="L436" s="8"/>
      <c r="M436" s="8"/>
      <c r="N436" s="8"/>
      <c r="O436" s="8"/>
      <c r="P436" s="8"/>
      <c r="Q436" s="8"/>
      <c r="R436" s="8"/>
      <c r="S436" s="8"/>
      <c r="T436" s="83"/>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78"/>
      <c r="AZ436" s="78"/>
      <c r="BA436" s="78"/>
      <c r="BB436" s="78"/>
      <c r="BC436" s="78"/>
      <c r="BD436" s="78"/>
      <c r="BE436" s="78"/>
      <c r="BF436" s="78"/>
      <c r="BG436" s="78"/>
      <c r="BH436" s="78"/>
      <c r="BI436" s="78"/>
      <c r="BJ436" s="78"/>
      <c r="BK436" s="78"/>
      <c r="BL436" s="78"/>
      <c r="BM436" s="7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3"/>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150"/>
      <c r="EF436" s="151"/>
      <c r="EG436" s="151"/>
      <c r="EH436" s="151"/>
      <c r="EI436" s="152"/>
      <c r="EJ436" s="153"/>
      <c r="EK436" s="154"/>
      <c r="EL436" s="154"/>
      <c r="EM436" s="154"/>
      <c r="EN436" s="154"/>
    </row>
    <row r="437" spans="1:144" s="5" customFormat="1" ht="15">
      <c r="A437" s="62" t="s">
        <v>761</v>
      </c>
      <c r="B437" s="161" t="s">
        <v>684</v>
      </c>
      <c r="C437" s="162"/>
      <c r="D437" s="162"/>
      <c r="E437" s="163"/>
      <c r="F437" s="46" t="s">
        <v>681</v>
      </c>
      <c r="G437" s="6"/>
      <c r="H437" s="7"/>
      <c r="I437" s="7"/>
      <c r="J437" s="8"/>
      <c r="K437" s="8"/>
      <c r="L437" s="8"/>
      <c r="M437" s="8"/>
      <c r="N437" s="8"/>
      <c r="O437" s="8"/>
      <c r="P437" s="8"/>
      <c r="Q437" s="8"/>
      <c r="R437" s="8"/>
      <c r="S437" s="8"/>
      <c r="T437" s="83"/>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78"/>
      <c r="AZ437" s="78"/>
      <c r="BA437" s="78"/>
      <c r="BB437" s="78"/>
      <c r="BC437" s="78"/>
      <c r="BD437" s="78"/>
      <c r="BE437" s="78"/>
      <c r="BF437" s="78"/>
      <c r="BG437" s="78"/>
      <c r="BH437" s="78"/>
      <c r="BI437" s="78"/>
      <c r="BJ437" s="78"/>
      <c r="BK437" s="78"/>
      <c r="BL437" s="78"/>
      <c r="BM437" s="7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3"/>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150"/>
      <c r="EF437" s="151"/>
      <c r="EG437" s="151"/>
      <c r="EH437" s="151"/>
      <c r="EI437" s="152"/>
      <c r="EJ437" s="153"/>
      <c r="EK437" s="154"/>
      <c r="EL437" s="154"/>
      <c r="EM437" s="154"/>
      <c r="EN437" s="154"/>
    </row>
    <row r="438" spans="1:144" s="5" customFormat="1" ht="12.75">
      <c r="A438" s="11" t="s">
        <v>16</v>
      </c>
      <c r="B438" s="11" t="s">
        <v>7</v>
      </c>
      <c r="C438" s="11" t="s">
        <v>8</v>
      </c>
      <c r="D438" s="11" t="s">
        <v>9</v>
      </c>
      <c r="E438" s="11" t="s">
        <v>17</v>
      </c>
      <c r="F438" s="11" t="s">
        <v>11</v>
      </c>
      <c r="G438" s="6"/>
      <c r="H438" s="7"/>
      <c r="I438" s="7"/>
      <c r="J438" s="8"/>
      <c r="K438" s="8"/>
      <c r="L438" s="8"/>
      <c r="M438" s="8"/>
      <c r="N438" s="8"/>
      <c r="O438" s="8"/>
      <c r="P438" s="8"/>
      <c r="Q438" s="8"/>
      <c r="R438" s="8"/>
      <c r="S438" s="8"/>
      <c r="T438" s="83"/>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78"/>
      <c r="AZ438" s="78"/>
      <c r="BA438" s="78"/>
      <c r="BB438" s="78"/>
      <c r="BC438" s="78"/>
      <c r="BD438" s="78"/>
      <c r="BE438" s="78"/>
      <c r="BF438" s="78"/>
      <c r="BG438" s="78"/>
      <c r="BH438" s="78"/>
      <c r="BI438" s="78"/>
      <c r="BJ438" s="78"/>
      <c r="BK438" s="78"/>
      <c r="BL438" s="78"/>
      <c r="BM438" s="7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3"/>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150"/>
      <c r="EF438" s="151"/>
      <c r="EG438" s="151"/>
      <c r="EH438" s="151"/>
      <c r="EI438" s="152"/>
      <c r="EJ438" s="153"/>
      <c r="EK438" s="154"/>
      <c r="EL438" s="154"/>
      <c r="EM438" s="154"/>
      <c r="EN438" s="154"/>
    </row>
    <row r="439" spans="1:144" s="5" customFormat="1" ht="12.75">
      <c r="A439" s="18">
        <v>1</v>
      </c>
      <c r="B439" s="13">
        <v>1195010034</v>
      </c>
      <c r="C439" s="12">
        <v>42296100</v>
      </c>
      <c r="D439" s="15" t="s">
        <v>762</v>
      </c>
      <c r="E439" s="15" t="s">
        <v>762</v>
      </c>
      <c r="F439" s="18" t="s">
        <v>46</v>
      </c>
      <c r="G439" s="6">
        <v>1</v>
      </c>
      <c r="H439" s="74">
        <v>0</v>
      </c>
      <c r="I439" s="7"/>
      <c r="J439" s="8"/>
      <c r="K439" s="8"/>
      <c r="L439" s="8"/>
      <c r="M439" s="8"/>
      <c r="N439" s="8"/>
      <c r="O439" s="8"/>
      <c r="P439" s="8"/>
      <c r="Q439" s="8"/>
      <c r="R439" s="78">
        <v>686171</v>
      </c>
      <c r="S439" s="78">
        <v>0</v>
      </c>
      <c r="T439" s="85">
        <v>686171</v>
      </c>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78"/>
      <c r="AZ439" s="78"/>
      <c r="BA439" s="78"/>
      <c r="BB439" s="78"/>
      <c r="BC439" s="78"/>
      <c r="BD439" s="78"/>
      <c r="BE439" s="78"/>
      <c r="BF439" s="78"/>
      <c r="BG439" s="78"/>
      <c r="BH439" s="78"/>
      <c r="BI439" s="78"/>
      <c r="BJ439" s="78"/>
      <c r="BK439" s="78"/>
      <c r="BL439" s="78"/>
      <c r="BM439" s="7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3"/>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150">
        <f t="shared" si="81"/>
        <v>686171</v>
      </c>
      <c r="EF439" s="151">
        <f t="shared" si="82"/>
        <v>686171</v>
      </c>
      <c r="EG439" s="151">
        <f t="shared" si="83"/>
        <v>686171</v>
      </c>
      <c r="EH439" s="151">
        <f t="shared" si="84"/>
        <v>686171</v>
      </c>
      <c r="EI439" s="152">
        <v>0</v>
      </c>
      <c r="EJ439" s="153">
        <f t="shared" si="85"/>
        <v>0</v>
      </c>
      <c r="EK439" s="154">
        <f t="shared" si="86"/>
        <v>686171</v>
      </c>
      <c r="EL439" s="154">
        <f t="shared" si="87"/>
        <v>686171</v>
      </c>
      <c r="EM439" s="154">
        <f t="shared" si="88"/>
        <v>686171</v>
      </c>
      <c r="EN439" s="154" t="str">
        <f t="shared" si="89"/>
        <v>MENOR VALOR</v>
      </c>
    </row>
    <row r="440" spans="1:144" s="5" customFormat="1" ht="25.5">
      <c r="A440" s="17">
        <v>2</v>
      </c>
      <c r="B440" s="13">
        <v>1186220191</v>
      </c>
      <c r="C440" s="13">
        <v>42296100</v>
      </c>
      <c r="D440" s="15" t="s">
        <v>686</v>
      </c>
      <c r="E440" s="15" t="s">
        <v>686</v>
      </c>
      <c r="F440" s="17" t="s">
        <v>46</v>
      </c>
      <c r="G440" s="6">
        <v>1</v>
      </c>
      <c r="H440" s="74">
        <v>0</v>
      </c>
      <c r="I440" s="7"/>
      <c r="J440" s="8"/>
      <c r="K440" s="8"/>
      <c r="L440" s="8"/>
      <c r="M440" s="8"/>
      <c r="N440" s="8"/>
      <c r="O440" s="8"/>
      <c r="P440" s="8"/>
      <c r="Q440" s="8"/>
      <c r="R440" s="78">
        <v>14017222.5</v>
      </c>
      <c r="S440" s="78">
        <v>0</v>
      </c>
      <c r="T440" s="85">
        <v>14017222.5</v>
      </c>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78"/>
      <c r="AZ440" s="78"/>
      <c r="BA440" s="78"/>
      <c r="BB440" s="78"/>
      <c r="BC440" s="78"/>
      <c r="BD440" s="78"/>
      <c r="BE440" s="78"/>
      <c r="BF440" s="78"/>
      <c r="BG440" s="78"/>
      <c r="BH440" s="78"/>
      <c r="BI440" s="78"/>
      <c r="BJ440" s="78"/>
      <c r="BK440" s="122">
        <v>5500000</v>
      </c>
      <c r="BL440" s="78"/>
      <c r="BM440" s="78">
        <f>BK440</f>
        <v>5500000</v>
      </c>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3"/>
      <c r="DD440" s="8"/>
      <c r="DE440" s="8"/>
      <c r="DF440" s="8"/>
      <c r="DG440" s="8"/>
      <c r="DH440" s="8"/>
      <c r="DI440" s="8"/>
      <c r="DJ440" s="8"/>
      <c r="DK440" s="8"/>
      <c r="DL440" s="8"/>
      <c r="DM440" s="8"/>
      <c r="DN440" s="8"/>
      <c r="DO440" s="8"/>
      <c r="DP440" s="8"/>
      <c r="DQ440" s="8"/>
      <c r="DR440" s="8"/>
      <c r="DS440" s="8"/>
      <c r="DT440" s="8"/>
      <c r="DU440" s="8"/>
      <c r="DV440" s="139">
        <v>11980000</v>
      </c>
      <c r="DW440" s="8"/>
      <c r="DX440" s="141">
        <f>+DV440+DW440</f>
        <v>11980000</v>
      </c>
      <c r="DY440" s="8"/>
      <c r="DZ440" s="8"/>
      <c r="EA440" s="8"/>
      <c r="EB440" s="8"/>
      <c r="EC440" s="8"/>
      <c r="ED440" s="8"/>
      <c r="EE440" s="150">
        <f t="shared" si="81"/>
        <v>5500000</v>
      </c>
      <c r="EF440" s="151">
        <f t="shared" si="82"/>
        <v>11980000</v>
      </c>
      <c r="EG440" s="151">
        <f t="shared" si="83"/>
        <v>10499074.166666666</v>
      </c>
      <c r="EH440" s="151">
        <f t="shared" si="84"/>
        <v>9738539.3825713322</v>
      </c>
      <c r="EI440" s="152">
        <f t="shared" si="90"/>
        <v>4447541.5424144259</v>
      </c>
      <c r="EJ440" s="153">
        <f t="shared" si="85"/>
        <v>0.42361273687682394</v>
      </c>
      <c r="EK440" s="154">
        <f t="shared" si="86"/>
        <v>5500000</v>
      </c>
      <c r="EL440" s="154">
        <f t="shared" si="87"/>
        <v>5500000</v>
      </c>
      <c r="EM440" s="154">
        <f t="shared" si="88"/>
        <v>5500000</v>
      </c>
      <c r="EN440" s="154" t="str">
        <f t="shared" si="89"/>
        <v>MENOR VALOR</v>
      </c>
    </row>
    <row r="441" spans="1:144" s="5" customFormat="1" ht="25.5">
      <c r="A441" s="17">
        <v>3</v>
      </c>
      <c r="B441" s="13">
        <v>1186220145</v>
      </c>
      <c r="C441" s="13">
        <v>42296100</v>
      </c>
      <c r="D441" s="15" t="s">
        <v>687</v>
      </c>
      <c r="E441" s="15" t="s">
        <v>687</v>
      </c>
      <c r="F441" s="17" t="s">
        <v>46</v>
      </c>
      <c r="G441" s="6">
        <v>1</v>
      </c>
      <c r="H441" s="74">
        <v>0.19</v>
      </c>
      <c r="I441" s="7"/>
      <c r="J441" s="8"/>
      <c r="K441" s="8"/>
      <c r="L441" s="8"/>
      <c r="M441" s="8"/>
      <c r="N441" s="8"/>
      <c r="O441" s="8"/>
      <c r="P441" s="8"/>
      <c r="Q441" s="8"/>
      <c r="R441" s="78">
        <v>1543383</v>
      </c>
      <c r="S441" s="78">
        <v>293242.77</v>
      </c>
      <c r="T441" s="85">
        <v>1836625.77</v>
      </c>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78"/>
      <c r="AZ441" s="78"/>
      <c r="BA441" s="78"/>
      <c r="BB441" s="78"/>
      <c r="BC441" s="78"/>
      <c r="BD441" s="78"/>
      <c r="BE441" s="78"/>
      <c r="BF441" s="78"/>
      <c r="BG441" s="78"/>
      <c r="BH441" s="78"/>
      <c r="BI441" s="78"/>
      <c r="BJ441" s="78"/>
      <c r="BK441" s="78"/>
      <c r="BL441" s="78"/>
      <c r="BM441" s="7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3"/>
      <c r="DD441" s="8"/>
      <c r="DE441" s="8"/>
      <c r="DF441" s="8"/>
      <c r="DG441" s="8"/>
      <c r="DH441" s="8"/>
      <c r="DI441" s="8"/>
      <c r="DJ441" s="8"/>
      <c r="DK441" s="8"/>
      <c r="DL441" s="8"/>
      <c r="DM441" s="8"/>
      <c r="DN441" s="8"/>
      <c r="DO441" s="8"/>
      <c r="DP441" s="8"/>
      <c r="DQ441" s="8"/>
      <c r="DR441" s="8"/>
      <c r="DS441" s="8"/>
      <c r="DT441" s="8"/>
      <c r="DU441" s="8"/>
      <c r="DV441" s="139"/>
      <c r="DW441" s="8"/>
      <c r="DX441" s="142"/>
      <c r="DY441" s="8"/>
      <c r="DZ441" s="8"/>
      <c r="EA441" s="8"/>
      <c r="EB441" s="8"/>
      <c r="EC441" s="8"/>
      <c r="ED441" s="8"/>
      <c r="EE441" s="150">
        <f t="shared" si="81"/>
        <v>1836625.77</v>
      </c>
      <c r="EF441" s="151">
        <f t="shared" si="82"/>
        <v>1836625.77</v>
      </c>
      <c r="EG441" s="151">
        <f t="shared" si="83"/>
        <v>1836625.77</v>
      </c>
      <c r="EH441" s="151">
        <f t="shared" si="84"/>
        <v>1836625.77</v>
      </c>
      <c r="EI441" s="152">
        <v>0</v>
      </c>
      <c r="EJ441" s="153">
        <f t="shared" si="85"/>
        <v>0</v>
      </c>
      <c r="EK441" s="154">
        <f t="shared" si="86"/>
        <v>1836625.77</v>
      </c>
      <c r="EL441" s="154">
        <f t="shared" si="87"/>
        <v>1836626</v>
      </c>
      <c r="EM441" s="154">
        <f t="shared" si="88"/>
        <v>1836626</v>
      </c>
      <c r="EN441" s="154" t="str">
        <f t="shared" si="89"/>
        <v>MENOR VALOR</v>
      </c>
    </row>
    <row r="442" spans="1:144" s="5" customFormat="1" ht="12.75">
      <c r="A442" s="17">
        <v>4</v>
      </c>
      <c r="B442" s="13">
        <v>1186220151</v>
      </c>
      <c r="C442" s="13">
        <v>42296100</v>
      </c>
      <c r="D442" s="15" t="s">
        <v>688</v>
      </c>
      <c r="E442" s="15" t="s">
        <v>688</v>
      </c>
      <c r="F442" s="17" t="s">
        <v>46</v>
      </c>
      <c r="G442" s="6">
        <v>1</v>
      </c>
      <c r="H442" s="74">
        <v>0</v>
      </c>
      <c r="I442" s="7"/>
      <c r="J442" s="8"/>
      <c r="K442" s="8"/>
      <c r="L442" s="8"/>
      <c r="M442" s="8"/>
      <c r="N442" s="8"/>
      <c r="O442" s="8"/>
      <c r="P442" s="8"/>
      <c r="Q442" s="8"/>
      <c r="R442" s="78">
        <v>3286239.5</v>
      </c>
      <c r="S442" s="78">
        <v>0</v>
      </c>
      <c r="T442" s="85">
        <v>3286239.5</v>
      </c>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78"/>
      <c r="AZ442" s="78"/>
      <c r="BA442" s="78"/>
      <c r="BB442" s="78"/>
      <c r="BC442" s="78"/>
      <c r="BD442" s="78"/>
      <c r="BE442" s="78"/>
      <c r="BF442" s="78"/>
      <c r="BG442" s="78"/>
      <c r="BH442" s="78"/>
      <c r="BI442" s="78"/>
      <c r="BJ442" s="78"/>
      <c r="BK442" s="78"/>
      <c r="BL442" s="78"/>
      <c r="BM442" s="7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3"/>
      <c r="DD442" s="8"/>
      <c r="DE442" s="8"/>
      <c r="DF442" s="8"/>
      <c r="DG442" s="8"/>
      <c r="DH442" s="8"/>
      <c r="DI442" s="8"/>
      <c r="DJ442" s="8"/>
      <c r="DK442" s="8"/>
      <c r="DL442" s="8"/>
      <c r="DM442" s="8"/>
      <c r="DN442" s="8"/>
      <c r="DO442" s="8"/>
      <c r="DP442" s="8"/>
      <c r="DQ442" s="8"/>
      <c r="DR442" s="8"/>
      <c r="DS442" s="8"/>
      <c r="DT442" s="8"/>
      <c r="DU442" s="8"/>
      <c r="DV442" s="139">
        <v>3368000</v>
      </c>
      <c r="DW442" s="8"/>
      <c r="DX442" s="141">
        <f>+DV442+DW442</f>
        <v>3368000</v>
      </c>
      <c r="DY442" s="8"/>
      <c r="DZ442" s="8"/>
      <c r="EA442" s="8"/>
      <c r="EB442" s="8"/>
      <c r="EC442" s="8"/>
      <c r="ED442" s="8"/>
      <c r="EE442" s="150">
        <f t="shared" si="81"/>
        <v>3286239.5</v>
      </c>
      <c r="EF442" s="151">
        <f t="shared" si="82"/>
        <v>3327119.75</v>
      </c>
      <c r="EG442" s="151">
        <f t="shared" si="83"/>
        <v>3327119.75</v>
      </c>
      <c r="EH442" s="151">
        <f t="shared" si="84"/>
        <v>3326868.5931367953</v>
      </c>
      <c r="EI442" s="152">
        <f t="shared" si="90"/>
        <v>57813.403983202719</v>
      </c>
      <c r="EJ442" s="153">
        <f t="shared" si="85"/>
        <v>1.7376412130402797E-2</v>
      </c>
      <c r="EK442" s="154">
        <f t="shared" si="86"/>
        <v>3286239.5</v>
      </c>
      <c r="EL442" s="154">
        <f t="shared" si="87"/>
        <v>3286240</v>
      </c>
      <c r="EM442" s="154">
        <f t="shared" si="88"/>
        <v>3286240</v>
      </c>
      <c r="EN442" s="154" t="str">
        <f t="shared" si="89"/>
        <v>MENOR VALOR</v>
      </c>
    </row>
    <row r="443" spans="1:144" s="5" customFormat="1" ht="12.75">
      <c r="A443" s="18"/>
      <c r="B443" s="13"/>
      <c r="C443" s="12"/>
      <c r="D443" s="15"/>
      <c r="E443" s="15"/>
      <c r="F443" s="18"/>
      <c r="G443" s="6"/>
      <c r="H443" s="7"/>
      <c r="I443" s="7"/>
      <c r="J443" s="8"/>
      <c r="K443" s="8"/>
      <c r="L443" s="8"/>
      <c r="M443" s="8"/>
      <c r="N443" s="8"/>
      <c r="O443" s="8"/>
      <c r="P443" s="8"/>
      <c r="Q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78"/>
      <c r="AZ443" s="78"/>
      <c r="BA443" s="78"/>
      <c r="BB443" s="78"/>
      <c r="BC443" s="78"/>
      <c r="BD443" s="78"/>
      <c r="BE443" s="78"/>
      <c r="BF443" s="78"/>
      <c r="BG443" s="78"/>
      <c r="BH443" s="78"/>
      <c r="BI443" s="78"/>
      <c r="BJ443" s="78"/>
      <c r="BK443" s="78"/>
      <c r="BL443" s="78"/>
      <c r="BM443" s="7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3"/>
      <c r="DD443" s="8"/>
      <c r="DE443" s="8"/>
      <c r="DF443" s="8"/>
      <c r="DG443" s="8"/>
      <c r="DH443" s="8"/>
      <c r="DI443" s="8"/>
      <c r="DJ443" s="8"/>
      <c r="DK443" s="8"/>
      <c r="DL443" s="8"/>
      <c r="DM443" s="8"/>
      <c r="DN443" s="8"/>
      <c r="DO443" s="8"/>
      <c r="DP443" s="8"/>
      <c r="DQ443" s="8"/>
      <c r="DR443" s="8"/>
      <c r="DS443" s="8"/>
      <c r="DT443" s="8"/>
      <c r="DU443" s="8"/>
      <c r="DV443" s="8"/>
      <c r="DW443" s="8"/>
      <c r="DX443" s="140"/>
      <c r="DY443" s="8"/>
      <c r="DZ443" s="8"/>
      <c r="EA443" s="8"/>
      <c r="EB443" s="8"/>
      <c r="EC443" s="8"/>
      <c r="ED443" s="8"/>
      <c r="EE443" s="150"/>
      <c r="EF443" s="151"/>
      <c r="EG443" s="151"/>
      <c r="EH443" s="151"/>
      <c r="EI443" s="152"/>
      <c r="EJ443" s="153"/>
      <c r="EK443" s="154"/>
      <c r="EL443" s="154"/>
      <c r="EM443" s="154"/>
      <c r="EN443" s="154"/>
    </row>
    <row r="444" spans="1:144" s="5" customFormat="1" ht="25.5">
      <c r="A444" s="9" t="s">
        <v>679</v>
      </c>
      <c r="B444" s="164" t="s">
        <v>691</v>
      </c>
      <c r="C444" s="162"/>
      <c r="D444" s="162"/>
      <c r="E444" s="163"/>
      <c r="F444" s="10" t="s">
        <v>692</v>
      </c>
      <c r="G444" s="6"/>
      <c r="H444" s="7"/>
      <c r="I444" s="7"/>
      <c r="J444" s="8"/>
      <c r="K444" s="8"/>
      <c r="L444" s="8"/>
      <c r="M444" s="8"/>
      <c r="N444" s="8"/>
      <c r="O444" s="8"/>
      <c r="P444" s="8"/>
      <c r="Q444" s="8"/>
      <c r="R444" s="8"/>
      <c r="S444" s="8"/>
      <c r="T444" s="83"/>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78"/>
      <c r="AZ444" s="78"/>
      <c r="BA444" s="78"/>
      <c r="BB444" s="78"/>
      <c r="BC444" s="78"/>
      <c r="BD444" s="78"/>
      <c r="BE444" s="78"/>
      <c r="BF444" s="78"/>
      <c r="BG444" s="78"/>
      <c r="BH444" s="78"/>
      <c r="BI444" s="78"/>
      <c r="BJ444" s="78"/>
      <c r="BK444" s="78"/>
      <c r="BL444" s="78"/>
      <c r="BM444" s="7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3"/>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150"/>
      <c r="EF444" s="151"/>
      <c r="EG444" s="151"/>
      <c r="EH444" s="151"/>
      <c r="EI444" s="152"/>
      <c r="EJ444" s="153"/>
      <c r="EK444" s="154"/>
      <c r="EL444" s="154"/>
      <c r="EM444" s="154"/>
      <c r="EN444" s="154"/>
    </row>
    <row r="445" spans="1:144" s="5" customFormat="1" ht="12.75">
      <c r="A445" s="11" t="s">
        <v>16</v>
      </c>
      <c r="B445" s="11" t="s">
        <v>7</v>
      </c>
      <c r="C445" s="11" t="s">
        <v>8</v>
      </c>
      <c r="D445" s="11" t="s">
        <v>9</v>
      </c>
      <c r="E445" s="11" t="s">
        <v>35</v>
      </c>
      <c r="F445" s="11" t="s">
        <v>11</v>
      </c>
      <c r="G445" s="6"/>
      <c r="H445" s="7"/>
      <c r="I445" s="7"/>
      <c r="J445" s="8"/>
      <c r="K445" s="8"/>
      <c r="L445" s="8"/>
      <c r="M445" s="8"/>
      <c r="N445" s="8"/>
      <c r="O445" s="8"/>
      <c r="P445" s="8"/>
      <c r="Q445" s="8"/>
      <c r="R445" s="8"/>
      <c r="S445" s="8"/>
      <c r="T445" s="83"/>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78"/>
      <c r="AZ445" s="78"/>
      <c r="BA445" s="78"/>
      <c r="BB445" s="78"/>
      <c r="BC445" s="78"/>
      <c r="BD445" s="78"/>
      <c r="BE445" s="78"/>
      <c r="BF445" s="78"/>
      <c r="BG445" s="78"/>
      <c r="BH445" s="78"/>
      <c r="BI445" s="78"/>
      <c r="BJ445" s="78"/>
      <c r="BK445" s="78"/>
      <c r="BL445" s="78"/>
      <c r="BM445" s="7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3"/>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150"/>
      <c r="EF445" s="151"/>
      <c r="EG445" s="151"/>
      <c r="EH445" s="151"/>
      <c r="EI445" s="152"/>
      <c r="EJ445" s="153"/>
      <c r="EK445" s="154"/>
      <c r="EL445" s="154"/>
      <c r="EM445" s="154"/>
      <c r="EN445" s="154"/>
    </row>
    <row r="446" spans="1:144" s="5" customFormat="1" ht="51">
      <c r="A446" s="12">
        <v>1</v>
      </c>
      <c r="B446" s="12">
        <v>1196490518</v>
      </c>
      <c r="C446" s="13">
        <v>42131606</v>
      </c>
      <c r="D446" s="14" t="s">
        <v>693</v>
      </c>
      <c r="E446" s="15" t="s">
        <v>694</v>
      </c>
      <c r="F446" s="13" t="s">
        <v>46</v>
      </c>
      <c r="G446" s="6">
        <v>1</v>
      </c>
      <c r="H446" s="74">
        <v>0.19</v>
      </c>
      <c r="I446" s="7"/>
      <c r="J446" s="8"/>
      <c r="K446" s="8"/>
      <c r="L446" s="8"/>
      <c r="M446" s="8"/>
      <c r="N446" s="8"/>
      <c r="O446" s="8"/>
      <c r="P446" s="8"/>
      <c r="Q446" s="8"/>
      <c r="R446" s="8"/>
      <c r="S446" s="8"/>
      <c r="T446" s="83"/>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78"/>
      <c r="AZ446" s="78"/>
      <c r="BA446" s="78"/>
      <c r="BB446" s="78"/>
      <c r="BC446" s="78"/>
      <c r="BD446" s="78"/>
      <c r="BE446" s="78">
        <v>1485</v>
      </c>
      <c r="BF446" s="78">
        <v>282.14999999999998</v>
      </c>
      <c r="BG446" s="78">
        <v>1767.15</v>
      </c>
      <c r="BH446" s="78"/>
      <c r="BI446" s="78"/>
      <c r="BJ446" s="78"/>
      <c r="BK446" s="78"/>
      <c r="BL446" s="78"/>
      <c r="BM446" s="78"/>
      <c r="BN446" s="8"/>
      <c r="BO446" s="8"/>
      <c r="BP446" s="8"/>
      <c r="BQ446" s="8"/>
      <c r="BR446" s="8"/>
      <c r="BS446" s="8"/>
      <c r="BT446" s="78">
        <v>1358</v>
      </c>
      <c r="BU446" s="78">
        <v>258.02</v>
      </c>
      <c r="BV446" s="78">
        <v>1616.02</v>
      </c>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3"/>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150">
        <f t="shared" si="81"/>
        <v>1616.02</v>
      </c>
      <c r="EF446" s="151">
        <f t="shared" si="82"/>
        <v>1691.585</v>
      </c>
      <c r="EG446" s="151">
        <f t="shared" si="83"/>
        <v>1691.585</v>
      </c>
      <c r="EH446" s="151">
        <f t="shared" si="84"/>
        <v>1689.8963704913981</v>
      </c>
      <c r="EI446" s="152">
        <f t="shared" si="90"/>
        <v>106.86504784072301</v>
      </c>
      <c r="EJ446" s="153">
        <f t="shared" si="85"/>
        <v>6.3174506655428495E-2</v>
      </c>
      <c r="EK446" s="154">
        <f t="shared" si="86"/>
        <v>1616.02</v>
      </c>
      <c r="EL446" s="154">
        <f t="shared" si="87"/>
        <v>1616</v>
      </c>
      <c r="EM446" s="154">
        <f t="shared" si="88"/>
        <v>1616</v>
      </c>
      <c r="EN446" s="154" t="str">
        <f t="shared" si="89"/>
        <v>MENOR VALOR</v>
      </c>
    </row>
    <row r="447" spans="1:144" s="5" customFormat="1" ht="51">
      <c r="A447" s="12">
        <v>2</v>
      </c>
      <c r="B447" s="13">
        <v>1196490518</v>
      </c>
      <c r="C447" s="13">
        <v>42131606</v>
      </c>
      <c r="D447" s="14" t="s">
        <v>695</v>
      </c>
      <c r="E447" s="13" t="s">
        <v>696</v>
      </c>
      <c r="F447" s="12" t="s">
        <v>46</v>
      </c>
      <c r="G447" s="6">
        <v>1</v>
      </c>
      <c r="H447" s="74">
        <v>0.19</v>
      </c>
      <c r="I447" s="7"/>
      <c r="J447" s="8"/>
      <c r="K447" s="8"/>
      <c r="L447" s="8"/>
      <c r="M447" s="8"/>
      <c r="N447" s="8"/>
      <c r="O447" s="8"/>
      <c r="P447" s="8"/>
      <c r="Q447" s="8"/>
      <c r="R447" s="8"/>
      <c r="S447" s="8"/>
      <c r="T447" s="83"/>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78"/>
      <c r="AZ447" s="78"/>
      <c r="BA447" s="78"/>
      <c r="BB447" s="78"/>
      <c r="BC447" s="78"/>
      <c r="BD447" s="78"/>
      <c r="BE447" s="78"/>
      <c r="BF447" s="78"/>
      <c r="BG447" s="78"/>
      <c r="BH447" s="78"/>
      <c r="BI447" s="78"/>
      <c r="BJ447" s="78"/>
      <c r="BK447" s="78"/>
      <c r="BL447" s="78"/>
      <c r="BM447" s="78"/>
      <c r="BN447" s="8"/>
      <c r="BO447" s="8"/>
      <c r="BP447" s="8"/>
      <c r="BQ447" s="8"/>
      <c r="BR447" s="8"/>
      <c r="BS447" s="8"/>
      <c r="BT447" s="78">
        <v>1358</v>
      </c>
      <c r="BU447" s="78">
        <v>258.02</v>
      </c>
      <c r="BV447" s="78">
        <v>1616.02</v>
      </c>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3"/>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150">
        <f t="shared" si="81"/>
        <v>1616.02</v>
      </c>
      <c r="EF447" s="151">
        <f t="shared" si="82"/>
        <v>1616.02</v>
      </c>
      <c r="EG447" s="151">
        <f t="shared" si="83"/>
        <v>1616.02</v>
      </c>
      <c r="EH447" s="151">
        <f t="shared" si="84"/>
        <v>1616.02</v>
      </c>
      <c r="EI447" s="152">
        <v>0</v>
      </c>
      <c r="EJ447" s="153">
        <f t="shared" si="85"/>
        <v>0</v>
      </c>
      <c r="EK447" s="154">
        <f t="shared" si="86"/>
        <v>1616.02</v>
      </c>
      <c r="EL447" s="154">
        <f t="shared" si="87"/>
        <v>1616</v>
      </c>
      <c r="EM447" s="154">
        <f t="shared" si="88"/>
        <v>1616</v>
      </c>
      <c r="EN447" s="154" t="str">
        <f t="shared" si="89"/>
        <v>MENOR VALOR</v>
      </c>
    </row>
    <row r="448" spans="1:144" s="5" customFormat="1" ht="15">
      <c r="A448" s="61"/>
      <c r="B448" s="61"/>
      <c r="C448" s="61"/>
      <c r="D448" s="61"/>
      <c r="E448" s="61"/>
      <c r="F448" s="58"/>
      <c r="G448" s="6"/>
      <c r="H448" s="7"/>
      <c r="I448" s="7"/>
      <c r="J448" s="8"/>
      <c r="K448" s="8"/>
      <c r="L448" s="8"/>
      <c r="M448" s="8"/>
      <c r="N448" s="8"/>
      <c r="O448" s="8"/>
      <c r="P448" s="8"/>
      <c r="Q448" s="8"/>
      <c r="R448" s="8"/>
      <c r="S448" s="8"/>
      <c r="T448" s="83"/>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78"/>
      <c r="AZ448" s="78"/>
      <c r="BA448" s="78"/>
      <c r="BB448" s="78"/>
      <c r="BC448" s="78"/>
      <c r="BD448" s="78"/>
      <c r="BE448" s="78"/>
      <c r="BF448" s="78"/>
      <c r="BG448" s="78"/>
      <c r="BH448" s="78"/>
      <c r="BI448" s="78"/>
      <c r="BJ448" s="78"/>
      <c r="BK448" s="78"/>
      <c r="BL448" s="78"/>
      <c r="BM448" s="7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3"/>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150"/>
      <c r="EF448" s="151"/>
      <c r="EG448" s="151"/>
      <c r="EH448" s="151"/>
      <c r="EI448" s="152"/>
      <c r="EJ448" s="153"/>
      <c r="EK448" s="154"/>
      <c r="EL448" s="154"/>
      <c r="EM448" s="154"/>
      <c r="EN448" s="154"/>
    </row>
    <row r="449" spans="1:144" s="5" customFormat="1" ht="15" customHeight="1">
      <c r="A449" s="9" t="s">
        <v>683</v>
      </c>
      <c r="B449" s="161" t="s">
        <v>698</v>
      </c>
      <c r="C449" s="162"/>
      <c r="D449" s="162"/>
      <c r="E449" s="163"/>
      <c r="F449" s="10" t="s">
        <v>699</v>
      </c>
      <c r="G449" s="6"/>
      <c r="H449" s="7"/>
      <c r="I449" s="7"/>
      <c r="J449" s="8"/>
      <c r="K449" s="8"/>
      <c r="L449" s="8"/>
      <c r="M449" s="8"/>
      <c r="N449" s="8"/>
      <c r="O449" s="8"/>
      <c r="P449" s="8"/>
      <c r="Q449" s="8"/>
      <c r="R449" s="8"/>
      <c r="S449" s="8"/>
      <c r="T449" s="83"/>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78"/>
      <c r="AZ449" s="78"/>
      <c r="BA449" s="78"/>
      <c r="BB449" s="78"/>
      <c r="BC449" s="78"/>
      <c r="BD449" s="78"/>
      <c r="BE449" s="78"/>
      <c r="BF449" s="78"/>
      <c r="BG449" s="78"/>
      <c r="BH449" s="78"/>
      <c r="BI449" s="78"/>
      <c r="BJ449" s="78"/>
      <c r="BK449" s="78"/>
      <c r="BL449" s="78"/>
      <c r="BM449" s="7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3"/>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150"/>
      <c r="EF449" s="151"/>
      <c r="EG449" s="151"/>
      <c r="EH449" s="151"/>
      <c r="EI449" s="152"/>
      <c r="EJ449" s="153"/>
      <c r="EK449" s="154"/>
      <c r="EL449" s="154"/>
      <c r="EM449" s="154"/>
      <c r="EN449" s="154"/>
    </row>
    <row r="450" spans="1:144" s="5" customFormat="1" ht="12.75">
      <c r="A450" s="11" t="s">
        <v>16</v>
      </c>
      <c r="B450" s="11" t="s">
        <v>7</v>
      </c>
      <c r="C450" s="11" t="s">
        <v>8</v>
      </c>
      <c r="D450" s="11" t="s">
        <v>9</v>
      </c>
      <c r="E450" s="11" t="s">
        <v>35</v>
      </c>
      <c r="F450" s="11" t="s">
        <v>11</v>
      </c>
      <c r="G450" s="6"/>
      <c r="H450" s="7"/>
      <c r="I450" s="7"/>
      <c r="J450" s="8"/>
      <c r="K450" s="8"/>
      <c r="L450" s="8"/>
      <c r="M450" s="8"/>
      <c r="N450" s="8"/>
      <c r="O450" s="8"/>
      <c r="P450" s="8"/>
      <c r="Q450" s="8"/>
      <c r="R450" s="8"/>
      <c r="S450" s="8"/>
      <c r="T450" s="83"/>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78"/>
      <c r="AZ450" s="78"/>
      <c r="BA450" s="78"/>
      <c r="BB450" s="78"/>
      <c r="BC450" s="78"/>
      <c r="BD450" s="78"/>
      <c r="BE450" s="78"/>
      <c r="BF450" s="78"/>
      <c r="BG450" s="78"/>
      <c r="BH450" s="78"/>
      <c r="BI450" s="78"/>
      <c r="BJ450" s="78"/>
      <c r="BK450" s="78"/>
      <c r="BL450" s="78"/>
      <c r="BM450" s="7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3"/>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150"/>
      <c r="EF450" s="151"/>
      <c r="EG450" s="151"/>
      <c r="EH450" s="151"/>
      <c r="EI450" s="152"/>
      <c r="EJ450" s="153"/>
      <c r="EK450" s="154"/>
      <c r="EL450" s="154"/>
      <c r="EM450" s="154"/>
      <c r="EN450" s="154"/>
    </row>
    <row r="451" spans="1:144" s="5" customFormat="1" ht="25.5">
      <c r="A451" s="12">
        <v>1</v>
      </c>
      <c r="B451" s="12">
        <v>1128599070</v>
      </c>
      <c r="C451" s="13">
        <v>4260200</v>
      </c>
      <c r="D451" s="14" t="s">
        <v>700</v>
      </c>
      <c r="E451" s="15" t="s">
        <v>701</v>
      </c>
      <c r="F451" s="12" t="s">
        <v>46</v>
      </c>
      <c r="G451" s="6">
        <v>1</v>
      </c>
      <c r="H451" s="74">
        <v>0.19</v>
      </c>
      <c r="I451" s="7"/>
      <c r="J451" s="8"/>
      <c r="K451" s="8"/>
      <c r="L451" s="8"/>
      <c r="M451" s="8"/>
      <c r="N451" s="8"/>
      <c r="O451" s="8"/>
      <c r="P451" s="8"/>
      <c r="Q451" s="8"/>
      <c r="R451" s="8"/>
      <c r="S451" s="8"/>
      <c r="T451" s="83"/>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78"/>
      <c r="AZ451" s="78"/>
      <c r="BA451" s="78"/>
      <c r="BB451" s="78"/>
      <c r="BC451" s="78"/>
      <c r="BD451" s="78"/>
      <c r="BE451" s="78"/>
      <c r="BF451" s="78"/>
      <c r="BG451" s="78"/>
      <c r="BH451" s="78"/>
      <c r="BI451" s="78"/>
      <c r="BJ451" s="78"/>
      <c r="BK451" s="78"/>
      <c r="BL451" s="78"/>
      <c r="BM451" s="7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3"/>
      <c r="DD451" s="8"/>
      <c r="DE451" s="8"/>
      <c r="DF451" s="8"/>
      <c r="DG451" s="8"/>
      <c r="DH451" s="8"/>
      <c r="DI451" s="8"/>
      <c r="DJ451" s="8"/>
      <c r="DK451" s="8"/>
      <c r="DL451" s="8"/>
      <c r="DM451" s="8"/>
      <c r="DN451" s="8"/>
      <c r="DO451" s="8"/>
      <c r="DP451" s="8"/>
      <c r="DQ451" s="8"/>
      <c r="DR451" s="8"/>
      <c r="DS451" s="8"/>
      <c r="DT451" s="8"/>
      <c r="DU451" s="8"/>
      <c r="DV451" s="8"/>
      <c r="DW451" s="8"/>
      <c r="DX451" s="8"/>
      <c r="DY451" s="139">
        <v>973000</v>
      </c>
      <c r="DZ451" s="139">
        <f>+DY451*H451</f>
        <v>184870</v>
      </c>
      <c r="EA451" s="139">
        <f>+DZ451+DY451</f>
        <v>1157870</v>
      </c>
      <c r="EB451" s="8"/>
      <c r="EC451" s="8"/>
      <c r="ED451" s="8"/>
      <c r="EE451" s="150">
        <f t="shared" si="81"/>
        <v>1157870</v>
      </c>
      <c r="EF451" s="151">
        <f t="shared" si="82"/>
        <v>1157870</v>
      </c>
      <c r="EG451" s="151">
        <f t="shared" si="83"/>
        <v>1157870</v>
      </c>
      <c r="EH451" s="151">
        <f t="shared" si="84"/>
        <v>1157870</v>
      </c>
      <c r="EI451" s="152">
        <v>0</v>
      </c>
      <c r="EJ451" s="153">
        <f t="shared" si="85"/>
        <v>0</v>
      </c>
      <c r="EK451" s="154">
        <f t="shared" si="86"/>
        <v>1157870</v>
      </c>
      <c r="EL451" s="154">
        <f t="shared" si="87"/>
        <v>1157870</v>
      </c>
      <c r="EM451" s="154">
        <f t="shared" si="88"/>
        <v>1157870</v>
      </c>
      <c r="EN451" s="154" t="str">
        <f t="shared" si="89"/>
        <v>MENOR VALOR</v>
      </c>
    </row>
    <row r="452" spans="1:144" s="5" customFormat="1" ht="38.25">
      <c r="A452" s="12">
        <v>2</v>
      </c>
      <c r="B452" s="13">
        <v>1128599385</v>
      </c>
      <c r="C452" s="13">
        <v>4260200</v>
      </c>
      <c r="D452" s="14" t="s">
        <v>702</v>
      </c>
      <c r="E452" s="15" t="s">
        <v>703</v>
      </c>
      <c r="F452" s="12" t="s">
        <v>46</v>
      </c>
      <c r="G452" s="6">
        <v>1</v>
      </c>
      <c r="H452" s="74">
        <v>0.19</v>
      </c>
      <c r="I452" s="7"/>
      <c r="J452" s="8"/>
      <c r="K452" s="8"/>
      <c r="L452" s="8"/>
      <c r="M452" s="8"/>
      <c r="N452" s="8"/>
      <c r="O452" s="8"/>
      <c r="P452" s="8"/>
      <c r="Q452" s="8"/>
      <c r="R452" s="8"/>
      <c r="S452" s="8"/>
      <c r="T452" s="83"/>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78"/>
      <c r="AZ452" s="78"/>
      <c r="BA452" s="78"/>
      <c r="BB452" s="78"/>
      <c r="BC452" s="78"/>
      <c r="BD452" s="78"/>
      <c r="BE452" s="78"/>
      <c r="BF452" s="78"/>
      <c r="BG452" s="78"/>
      <c r="BH452" s="78"/>
      <c r="BI452" s="78"/>
      <c r="BJ452" s="78"/>
      <c r="BK452" s="78"/>
      <c r="BL452" s="78"/>
      <c r="BM452" s="7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3"/>
      <c r="DD452" s="8"/>
      <c r="DE452" s="8"/>
      <c r="DF452" s="8"/>
      <c r="DG452" s="8"/>
      <c r="DH452" s="8"/>
      <c r="DI452" s="8"/>
      <c r="DJ452" s="8"/>
      <c r="DK452" s="8"/>
      <c r="DL452" s="8"/>
      <c r="DM452" s="8"/>
      <c r="DN452" s="8"/>
      <c r="DO452" s="8"/>
      <c r="DP452" s="8"/>
      <c r="DQ452" s="8"/>
      <c r="DR452" s="8"/>
      <c r="DS452" s="8"/>
      <c r="DT452" s="8"/>
      <c r="DU452" s="8"/>
      <c r="DV452" s="8"/>
      <c r="DW452" s="8"/>
      <c r="DX452" s="8"/>
      <c r="DY452" s="139">
        <v>1157965</v>
      </c>
      <c r="DZ452" s="139">
        <f t="shared" ref="DZ452:DZ464" si="91">+DY452*H452</f>
        <v>220013.35</v>
      </c>
      <c r="EA452" s="139">
        <f t="shared" ref="EA452:EA464" si="92">+DZ452+DY452</f>
        <v>1377978.35</v>
      </c>
      <c r="EB452" s="8"/>
      <c r="EC452" s="8"/>
      <c r="ED452" s="8"/>
      <c r="EE452" s="150">
        <f t="shared" si="81"/>
        <v>1377978.35</v>
      </c>
      <c r="EF452" s="151">
        <f t="shared" si="82"/>
        <v>1377978.35</v>
      </c>
      <c r="EG452" s="151">
        <f t="shared" si="83"/>
        <v>1377978.35</v>
      </c>
      <c r="EH452" s="151">
        <f t="shared" si="84"/>
        <v>1377978.35</v>
      </c>
      <c r="EI452" s="152">
        <v>0</v>
      </c>
      <c r="EJ452" s="153">
        <f t="shared" si="85"/>
        <v>0</v>
      </c>
      <c r="EK452" s="154">
        <f t="shared" si="86"/>
        <v>1377978.35</v>
      </c>
      <c r="EL452" s="154">
        <f t="shared" si="87"/>
        <v>1377978</v>
      </c>
      <c r="EM452" s="154">
        <f t="shared" si="88"/>
        <v>1377978</v>
      </c>
      <c r="EN452" s="154" t="str">
        <f t="shared" si="89"/>
        <v>MENOR VALOR</v>
      </c>
    </row>
    <row r="453" spans="1:144" s="5" customFormat="1" ht="38.25">
      <c r="A453" s="12">
        <v>3</v>
      </c>
      <c r="B453" s="13">
        <v>1128599296</v>
      </c>
      <c r="C453" s="13">
        <v>4260200</v>
      </c>
      <c r="D453" s="14" t="s">
        <v>704</v>
      </c>
      <c r="E453" s="13" t="s">
        <v>705</v>
      </c>
      <c r="F453" s="12" t="s">
        <v>46</v>
      </c>
      <c r="G453" s="6">
        <v>1</v>
      </c>
      <c r="H453" s="74">
        <v>0.19</v>
      </c>
      <c r="I453" s="7"/>
      <c r="J453" s="8"/>
      <c r="K453" s="8"/>
      <c r="L453" s="8"/>
      <c r="M453" s="8"/>
      <c r="N453" s="8"/>
      <c r="O453" s="8"/>
      <c r="P453" s="8"/>
      <c r="Q453" s="8"/>
      <c r="R453" s="8"/>
      <c r="S453" s="8"/>
      <c r="T453" s="83"/>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78"/>
      <c r="AZ453" s="78"/>
      <c r="BA453" s="78"/>
      <c r="BB453" s="78"/>
      <c r="BC453" s="78"/>
      <c r="BD453" s="78"/>
      <c r="BE453" s="78"/>
      <c r="BF453" s="78"/>
      <c r="BG453" s="78"/>
      <c r="BH453" s="78"/>
      <c r="BI453" s="78"/>
      <c r="BJ453" s="78"/>
      <c r="BK453" s="78"/>
      <c r="BL453" s="78"/>
      <c r="BM453" s="7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3"/>
      <c r="DD453" s="8"/>
      <c r="DE453" s="8"/>
      <c r="DF453" s="8"/>
      <c r="DG453" s="8"/>
      <c r="DH453" s="8"/>
      <c r="DI453" s="8"/>
      <c r="DJ453" s="8"/>
      <c r="DK453" s="8"/>
      <c r="DL453" s="8"/>
      <c r="DM453" s="8"/>
      <c r="DN453" s="8"/>
      <c r="DO453" s="8"/>
      <c r="DP453" s="8"/>
      <c r="DQ453" s="8"/>
      <c r="DR453" s="8"/>
      <c r="DS453" s="8"/>
      <c r="DT453" s="8"/>
      <c r="DU453" s="8"/>
      <c r="DV453" s="8"/>
      <c r="DW453" s="8"/>
      <c r="DX453" s="8"/>
      <c r="DY453" s="146">
        <v>1448087</v>
      </c>
      <c r="DZ453" s="139">
        <f t="shared" si="91"/>
        <v>275136.53000000003</v>
      </c>
      <c r="EA453" s="139">
        <f t="shared" si="92"/>
        <v>1723223.53</v>
      </c>
      <c r="EB453" s="8"/>
      <c r="EC453" s="8"/>
      <c r="ED453" s="8"/>
      <c r="EE453" s="150">
        <f t="shared" si="81"/>
        <v>1723223.53</v>
      </c>
      <c r="EF453" s="151">
        <f t="shared" si="82"/>
        <v>1723223.53</v>
      </c>
      <c r="EG453" s="151">
        <f t="shared" si="83"/>
        <v>1723223.53</v>
      </c>
      <c r="EH453" s="151">
        <f t="shared" si="84"/>
        <v>1723223.53</v>
      </c>
      <c r="EI453" s="152">
        <v>0</v>
      </c>
      <c r="EJ453" s="153">
        <f t="shared" si="85"/>
        <v>0</v>
      </c>
      <c r="EK453" s="154">
        <f t="shared" si="86"/>
        <v>1723223.53</v>
      </c>
      <c r="EL453" s="154">
        <f t="shared" si="87"/>
        <v>1723224</v>
      </c>
      <c r="EM453" s="154">
        <f t="shared" si="88"/>
        <v>1723224</v>
      </c>
      <c r="EN453" s="154" t="str">
        <f t="shared" si="89"/>
        <v>MENOR VALOR</v>
      </c>
    </row>
    <row r="454" spans="1:144" s="5" customFormat="1" ht="38.25">
      <c r="A454" s="12">
        <v>4</v>
      </c>
      <c r="B454" s="13">
        <v>1128599387</v>
      </c>
      <c r="C454" s="13">
        <v>4260200</v>
      </c>
      <c r="D454" s="14" t="s">
        <v>706</v>
      </c>
      <c r="E454" s="13" t="s">
        <v>707</v>
      </c>
      <c r="F454" s="12" t="s">
        <v>46</v>
      </c>
      <c r="G454" s="6">
        <v>1</v>
      </c>
      <c r="H454" s="74">
        <v>0.19</v>
      </c>
      <c r="I454" s="7"/>
      <c r="J454" s="8"/>
      <c r="K454" s="8"/>
      <c r="L454" s="8"/>
      <c r="M454" s="8"/>
      <c r="N454" s="8"/>
      <c r="O454" s="8"/>
      <c r="P454" s="8"/>
      <c r="Q454" s="8"/>
      <c r="R454" s="8"/>
      <c r="S454" s="8"/>
      <c r="T454" s="83"/>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78"/>
      <c r="AZ454" s="78"/>
      <c r="BA454" s="78"/>
      <c r="BB454" s="78"/>
      <c r="BC454" s="78"/>
      <c r="BD454" s="78"/>
      <c r="BE454" s="78"/>
      <c r="BF454" s="78"/>
      <c r="BG454" s="78"/>
      <c r="BH454" s="78"/>
      <c r="BI454" s="78"/>
      <c r="BJ454" s="78"/>
      <c r="BK454" s="78"/>
      <c r="BL454" s="78"/>
      <c r="BM454" s="7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3"/>
      <c r="DD454" s="8"/>
      <c r="DE454" s="8"/>
      <c r="DF454" s="8"/>
      <c r="DG454" s="8"/>
      <c r="DH454" s="8"/>
      <c r="DI454" s="8"/>
      <c r="DJ454" s="8"/>
      <c r="DK454" s="8"/>
      <c r="DL454" s="8"/>
      <c r="DM454" s="8"/>
      <c r="DN454" s="8"/>
      <c r="DO454" s="8"/>
      <c r="DP454" s="8"/>
      <c r="DQ454" s="8"/>
      <c r="DR454" s="8"/>
      <c r="DS454" s="8"/>
      <c r="DT454" s="8"/>
      <c r="DU454" s="8"/>
      <c r="DV454" s="8"/>
      <c r="DW454" s="8"/>
      <c r="DX454" s="8"/>
      <c r="DY454" s="146">
        <v>1157965</v>
      </c>
      <c r="DZ454" s="139">
        <f t="shared" si="91"/>
        <v>220013.35</v>
      </c>
      <c r="EA454" s="139">
        <f t="shared" si="92"/>
        <v>1377978.35</v>
      </c>
      <c r="EB454" s="8"/>
      <c r="EC454" s="8"/>
      <c r="ED454" s="8"/>
      <c r="EE454" s="150">
        <f t="shared" ref="EE454:EE496" si="93">MIN(K454,N454,Q454,T454,W454,Z454,AC454,AF454,AI454,AL454,AO454,AR454,AU454,AX454,BA454,BD454,BG454,BJ454,BM454,BP454,BS454,BV454,BY454,CB454,CE454,CH454,CK454,CN454,CQ454,CT454,CW454,CZ454,DC454,DF454,DI454,DL454,DO454,DR454,DU454,DX454,EA454,ED454)</f>
        <v>1377978.35</v>
      </c>
      <c r="EF454" s="151">
        <f t="shared" ref="EF454:EF496" si="94">MEDIAN(K454,N454,Q454,T454,W454,Z454,AC454,AF454,AI454,AL454,AO454,AR454,AU454,AX454,BA454,BD454,BG454,BJ454,BM454,BP454,BS454,BV454,BY454,CB454,CE454,CH454,CK454,CN454,CQ454,CT454,CW454,CZ454,DC454,DF454,DI454,DL454,DO454,DR454,DU454,DX454,EA454,ED454)</f>
        <v>1377978.35</v>
      </c>
      <c r="EG454" s="151">
        <f t="shared" ref="EG454:EG496" si="95">AVERAGE(K454,N454,Q454,T454,W454,Z454,AC454,AF454,AI454,AL454,AO454,AR454,AU454,AX454,BA454,BD454,BG454,BJ454,BM454,BP454,BS454,BV454,BY454,CB454,CE454,CH454,CK454,CN454,CQ454,CT454,CW454,CZ454,DC454,DF454,DI454,DL454,DO454,DR454,DU454,DX454,EA454,ED454)</f>
        <v>1377978.35</v>
      </c>
      <c r="EH454" s="151">
        <f t="shared" ref="EH454:EH496" si="96">GEOMEAN(K454,N454,Q454,T454,W454,Z454,AC454,AF454,AI454,AL454,AO454,AR454,AU454,AX454,BA454,BD454,BG454,BJ454,BM454,BP454,BS454,BV454,BY454,CB454,CE454,CH454,CK454,CN454,CQ454,CT454,CW454,CZ454,DC454,DF454,DI454,DL454,DO454,DR454,DU454,DX454,EA454,ED454)</f>
        <v>1377978.35</v>
      </c>
      <c r="EI454" s="152">
        <v>0</v>
      </c>
      <c r="EJ454" s="153">
        <f t="shared" ref="EJ454:EJ496" si="97">+EI454/EG454</f>
        <v>0</v>
      </c>
      <c r="EK454" s="154">
        <f t="shared" ref="EK454:EK496" si="98">+EE454</f>
        <v>1377978.35</v>
      </c>
      <c r="EL454" s="154">
        <f t="shared" ref="EL454:EL496" si="99">ROUND(EK454,0)</f>
        <v>1377978</v>
      </c>
      <c r="EM454" s="154">
        <f t="shared" ref="EM454:EM496" si="100">+EL454*G454</f>
        <v>1377978</v>
      </c>
      <c r="EN454" s="154" t="str">
        <f t="shared" ref="EN454:EN496" si="101">IF(EK454=EE454,"MENOR VALOR","MEDIANA")</f>
        <v>MENOR VALOR</v>
      </c>
    </row>
    <row r="455" spans="1:144" s="5" customFormat="1" ht="51">
      <c r="A455" s="12">
        <v>5</v>
      </c>
      <c r="B455" s="13">
        <v>1121090212</v>
      </c>
      <c r="C455" s="13">
        <v>4260200</v>
      </c>
      <c r="D455" s="14" t="s">
        <v>708</v>
      </c>
      <c r="E455" s="13" t="s">
        <v>709</v>
      </c>
      <c r="F455" s="12" t="s">
        <v>46</v>
      </c>
      <c r="G455" s="6">
        <v>1</v>
      </c>
      <c r="H455" s="74">
        <v>0.19</v>
      </c>
      <c r="I455" s="7"/>
      <c r="J455" s="8"/>
      <c r="K455" s="8"/>
      <c r="L455" s="8"/>
      <c r="M455" s="8"/>
      <c r="N455" s="8"/>
      <c r="O455" s="8"/>
      <c r="P455" s="8"/>
      <c r="Q455" s="8"/>
      <c r="R455" s="8"/>
      <c r="S455" s="8"/>
      <c r="T455" s="83"/>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78"/>
      <c r="AZ455" s="78"/>
      <c r="BA455" s="78"/>
      <c r="BB455" s="78"/>
      <c r="BC455" s="78"/>
      <c r="BD455" s="78"/>
      <c r="BE455" s="78"/>
      <c r="BF455" s="78"/>
      <c r="BG455" s="78"/>
      <c r="BH455" s="78"/>
      <c r="BI455" s="78"/>
      <c r="BJ455" s="78"/>
      <c r="BK455" s="78"/>
      <c r="BL455" s="78"/>
      <c r="BM455" s="7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3"/>
      <c r="DD455" s="8"/>
      <c r="DE455" s="8"/>
      <c r="DF455" s="8"/>
      <c r="DG455" s="8"/>
      <c r="DH455" s="8"/>
      <c r="DI455" s="8"/>
      <c r="DJ455" s="8"/>
      <c r="DK455" s="8"/>
      <c r="DL455" s="8"/>
      <c r="DM455" s="8"/>
      <c r="DN455" s="8"/>
      <c r="DO455" s="8"/>
      <c r="DP455" s="8"/>
      <c r="DQ455" s="8"/>
      <c r="DR455" s="8"/>
      <c r="DS455" s="8"/>
      <c r="DT455" s="8"/>
      <c r="DU455" s="8"/>
      <c r="DV455" s="8"/>
      <c r="DW455" s="8"/>
      <c r="DX455" s="8"/>
      <c r="DY455" s="146">
        <v>5816315</v>
      </c>
      <c r="DZ455" s="139">
        <f t="shared" si="91"/>
        <v>1105099.8500000001</v>
      </c>
      <c r="EA455" s="139">
        <f t="shared" si="92"/>
        <v>6921414.8499999996</v>
      </c>
      <c r="EB455" s="8"/>
      <c r="EC455" s="8"/>
      <c r="ED455" s="8"/>
      <c r="EE455" s="150">
        <f t="shared" si="93"/>
        <v>6921414.8499999996</v>
      </c>
      <c r="EF455" s="151">
        <f t="shared" si="94"/>
        <v>6921414.8499999996</v>
      </c>
      <c r="EG455" s="151">
        <f t="shared" si="95"/>
        <v>6921414.8499999996</v>
      </c>
      <c r="EH455" s="151">
        <f t="shared" si="96"/>
        <v>6921414.8499999996</v>
      </c>
      <c r="EI455" s="152">
        <v>0</v>
      </c>
      <c r="EJ455" s="153">
        <f t="shared" si="97"/>
        <v>0</v>
      </c>
      <c r="EK455" s="154">
        <f t="shared" si="98"/>
        <v>6921414.8499999996</v>
      </c>
      <c r="EL455" s="154">
        <f t="shared" si="99"/>
        <v>6921415</v>
      </c>
      <c r="EM455" s="154">
        <f t="shared" si="100"/>
        <v>6921415</v>
      </c>
      <c r="EN455" s="154" t="str">
        <f t="shared" si="101"/>
        <v>MENOR VALOR</v>
      </c>
    </row>
    <row r="456" spans="1:144" s="5" customFormat="1" ht="51">
      <c r="A456" s="12">
        <v>6</v>
      </c>
      <c r="B456" s="13">
        <v>1121090213</v>
      </c>
      <c r="C456" s="13">
        <v>4260200</v>
      </c>
      <c r="D456" s="14" t="s">
        <v>710</v>
      </c>
      <c r="E456" s="13" t="s">
        <v>711</v>
      </c>
      <c r="F456" s="12" t="s">
        <v>46</v>
      </c>
      <c r="G456" s="6">
        <v>1</v>
      </c>
      <c r="H456" s="74">
        <v>0.19</v>
      </c>
      <c r="I456" s="7"/>
      <c r="J456" s="8"/>
      <c r="K456" s="8"/>
      <c r="L456" s="8"/>
      <c r="M456" s="8"/>
      <c r="N456" s="8"/>
      <c r="O456" s="8"/>
      <c r="P456" s="8"/>
      <c r="Q456" s="8"/>
      <c r="R456" s="8"/>
      <c r="S456" s="8"/>
      <c r="T456" s="83"/>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78"/>
      <c r="AZ456" s="78"/>
      <c r="BA456" s="78"/>
      <c r="BB456" s="78"/>
      <c r="BC456" s="78"/>
      <c r="BD456" s="78"/>
      <c r="BE456" s="78"/>
      <c r="BF456" s="78"/>
      <c r="BG456" s="78"/>
      <c r="BH456" s="78"/>
      <c r="BI456" s="78"/>
      <c r="BJ456" s="78"/>
      <c r="BK456" s="78"/>
      <c r="BL456" s="78"/>
      <c r="BM456" s="7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3"/>
      <c r="DD456" s="8"/>
      <c r="DE456" s="8"/>
      <c r="DF456" s="8"/>
      <c r="DG456" s="8"/>
      <c r="DH456" s="8"/>
      <c r="DI456" s="8"/>
      <c r="DJ456" s="8"/>
      <c r="DK456" s="8"/>
      <c r="DL456" s="8"/>
      <c r="DM456" s="8"/>
      <c r="DN456" s="8"/>
      <c r="DO456" s="8"/>
      <c r="DP456" s="8"/>
      <c r="DQ456" s="8"/>
      <c r="DR456" s="8"/>
      <c r="DS456" s="8"/>
      <c r="DT456" s="8"/>
      <c r="DU456" s="8"/>
      <c r="DV456" s="8"/>
      <c r="DW456" s="8"/>
      <c r="DX456" s="8"/>
      <c r="DY456" s="146">
        <v>4887660</v>
      </c>
      <c r="DZ456" s="139">
        <f t="shared" si="91"/>
        <v>928655.4</v>
      </c>
      <c r="EA456" s="139">
        <f t="shared" si="92"/>
        <v>5816315.4000000004</v>
      </c>
      <c r="EB456" s="8"/>
      <c r="EC456" s="8"/>
      <c r="ED456" s="8"/>
      <c r="EE456" s="150">
        <f t="shared" si="93"/>
        <v>5816315.4000000004</v>
      </c>
      <c r="EF456" s="151">
        <f t="shared" si="94"/>
        <v>5816315.4000000004</v>
      </c>
      <c r="EG456" s="151">
        <f t="shared" si="95"/>
        <v>5816315.4000000004</v>
      </c>
      <c r="EH456" s="151">
        <f t="shared" si="96"/>
        <v>5816315.4000000004</v>
      </c>
      <c r="EI456" s="152">
        <v>0</v>
      </c>
      <c r="EJ456" s="153">
        <f t="shared" si="97"/>
        <v>0</v>
      </c>
      <c r="EK456" s="154">
        <f t="shared" si="98"/>
        <v>5816315.4000000004</v>
      </c>
      <c r="EL456" s="154">
        <f t="shared" si="99"/>
        <v>5816315</v>
      </c>
      <c r="EM456" s="154">
        <f t="shared" si="100"/>
        <v>5816315</v>
      </c>
      <c r="EN456" s="154" t="str">
        <f t="shared" si="101"/>
        <v>MENOR VALOR</v>
      </c>
    </row>
    <row r="457" spans="1:144" s="5" customFormat="1" ht="12.75">
      <c r="A457" s="12">
        <v>7</v>
      </c>
      <c r="B457" s="13">
        <v>1121090312</v>
      </c>
      <c r="C457" s="13">
        <v>4260200</v>
      </c>
      <c r="D457" s="14" t="s">
        <v>712</v>
      </c>
      <c r="E457" s="63" t="s">
        <v>712</v>
      </c>
      <c r="F457" s="12" t="s">
        <v>46</v>
      </c>
      <c r="G457" s="6">
        <v>1</v>
      </c>
      <c r="H457" s="74">
        <v>0.19</v>
      </c>
      <c r="I457" s="7"/>
      <c r="J457" s="8"/>
      <c r="K457" s="8"/>
      <c r="L457" s="8"/>
      <c r="M457" s="8"/>
      <c r="N457" s="8"/>
      <c r="O457" s="8"/>
      <c r="P457" s="8"/>
      <c r="Q457" s="8"/>
      <c r="R457" s="8"/>
      <c r="S457" s="8"/>
      <c r="T457" s="83"/>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78"/>
      <c r="AZ457" s="78"/>
      <c r="BA457" s="78"/>
      <c r="BB457" s="78"/>
      <c r="BC457" s="78"/>
      <c r="BD457" s="78"/>
      <c r="BE457" s="78"/>
      <c r="BF457" s="78"/>
      <c r="BG457" s="78"/>
      <c r="BH457" s="78"/>
      <c r="BI457" s="78"/>
      <c r="BJ457" s="78"/>
      <c r="BK457" s="78"/>
      <c r="BL457" s="78"/>
      <c r="BM457" s="7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3"/>
      <c r="DD457" s="8"/>
      <c r="DE457" s="8"/>
      <c r="DF457" s="8"/>
      <c r="DG457" s="8"/>
      <c r="DH457" s="8"/>
      <c r="DI457" s="8"/>
      <c r="DJ457" s="8"/>
      <c r="DK457" s="8"/>
      <c r="DL457" s="8"/>
      <c r="DM457" s="8"/>
      <c r="DN457" s="8"/>
      <c r="DO457" s="8"/>
      <c r="DP457" s="8"/>
      <c r="DQ457" s="8"/>
      <c r="DR457" s="8"/>
      <c r="DS457" s="8"/>
      <c r="DT457" s="8"/>
      <c r="DU457" s="8"/>
      <c r="DV457" s="8"/>
      <c r="DW457" s="8"/>
      <c r="DX457" s="8"/>
      <c r="DY457" s="146">
        <v>4431152</v>
      </c>
      <c r="DZ457" s="139">
        <f t="shared" si="91"/>
        <v>841918.88</v>
      </c>
      <c r="EA457" s="139">
        <f t="shared" si="92"/>
        <v>5273070.88</v>
      </c>
      <c r="EB457" s="8"/>
      <c r="EC457" s="8"/>
      <c r="ED457" s="8"/>
      <c r="EE457" s="150">
        <f t="shared" si="93"/>
        <v>5273070.88</v>
      </c>
      <c r="EF457" s="151">
        <f t="shared" si="94"/>
        <v>5273070.88</v>
      </c>
      <c r="EG457" s="151">
        <f t="shared" si="95"/>
        <v>5273070.88</v>
      </c>
      <c r="EH457" s="151">
        <f t="shared" si="96"/>
        <v>5273070.88</v>
      </c>
      <c r="EI457" s="152">
        <v>0</v>
      </c>
      <c r="EJ457" s="153">
        <f t="shared" si="97"/>
        <v>0</v>
      </c>
      <c r="EK457" s="154">
        <f t="shared" si="98"/>
        <v>5273070.88</v>
      </c>
      <c r="EL457" s="154">
        <f t="shared" si="99"/>
        <v>5273071</v>
      </c>
      <c r="EM457" s="154">
        <f t="shared" si="100"/>
        <v>5273071</v>
      </c>
      <c r="EN457" s="154" t="str">
        <f t="shared" si="101"/>
        <v>MENOR VALOR</v>
      </c>
    </row>
    <row r="458" spans="1:144" s="5" customFormat="1" ht="25.5">
      <c r="A458" s="12">
        <v>8</v>
      </c>
      <c r="B458" s="13">
        <v>1121090350</v>
      </c>
      <c r="C458" s="13">
        <v>4260200</v>
      </c>
      <c r="D458" s="14" t="s">
        <v>713</v>
      </c>
      <c r="E458" s="13" t="s">
        <v>714</v>
      </c>
      <c r="F458" s="12" t="s">
        <v>46</v>
      </c>
      <c r="G458" s="6">
        <v>1</v>
      </c>
      <c r="H458" s="74">
        <v>0.19</v>
      </c>
      <c r="I458" s="7"/>
      <c r="J458" s="8"/>
      <c r="K458" s="8"/>
      <c r="L458" s="8"/>
      <c r="M458" s="8"/>
      <c r="N458" s="8"/>
      <c r="O458" s="8"/>
      <c r="P458" s="8"/>
      <c r="Q458" s="8"/>
      <c r="R458" s="8"/>
      <c r="S458" s="8"/>
      <c r="T458" s="83"/>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78"/>
      <c r="AZ458" s="78"/>
      <c r="BA458" s="78"/>
      <c r="BB458" s="78"/>
      <c r="BC458" s="78"/>
      <c r="BD458" s="78"/>
      <c r="BE458" s="78"/>
      <c r="BF458" s="78"/>
      <c r="BG458" s="78"/>
      <c r="BH458" s="78"/>
      <c r="BI458" s="78"/>
      <c r="BJ458" s="78"/>
      <c r="BK458" s="78"/>
      <c r="BL458" s="78"/>
      <c r="BM458" s="7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3"/>
      <c r="DD458" s="8"/>
      <c r="DE458" s="8"/>
      <c r="DF458" s="8"/>
      <c r="DG458" s="8"/>
      <c r="DH458" s="8"/>
      <c r="DI458" s="8"/>
      <c r="DJ458" s="8"/>
      <c r="DK458" s="8"/>
      <c r="DL458" s="8"/>
      <c r="DM458" s="8"/>
      <c r="DN458" s="8"/>
      <c r="DO458" s="8"/>
      <c r="DP458" s="8"/>
      <c r="DQ458" s="8"/>
      <c r="DR458" s="8"/>
      <c r="DS458" s="8"/>
      <c r="DT458" s="8"/>
      <c r="DU458" s="8"/>
      <c r="DV458" s="8"/>
      <c r="DW458" s="8"/>
      <c r="DX458" s="8"/>
      <c r="DY458" s="146">
        <v>1606165</v>
      </c>
      <c r="DZ458" s="139">
        <f t="shared" si="91"/>
        <v>305171.34999999998</v>
      </c>
      <c r="EA458" s="139">
        <f t="shared" si="92"/>
        <v>1911336.35</v>
      </c>
      <c r="EB458" s="8"/>
      <c r="EC458" s="8"/>
      <c r="ED458" s="8"/>
      <c r="EE458" s="150">
        <f t="shared" si="93"/>
        <v>1911336.35</v>
      </c>
      <c r="EF458" s="151">
        <f t="shared" si="94"/>
        <v>1911336.35</v>
      </c>
      <c r="EG458" s="151">
        <f t="shared" si="95"/>
        <v>1911336.35</v>
      </c>
      <c r="EH458" s="151">
        <f t="shared" si="96"/>
        <v>1911336.35</v>
      </c>
      <c r="EI458" s="152">
        <v>0</v>
      </c>
      <c r="EJ458" s="153">
        <f t="shared" si="97"/>
        <v>0</v>
      </c>
      <c r="EK458" s="154">
        <f t="shared" si="98"/>
        <v>1911336.35</v>
      </c>
      <c r="EL458" s="154">
        <f t="shared" si="99"/>
        <v>1911336</v>
      </c>
      <c r="EM458" s="154">
        <f t="shared" si="100"/>
        <v>1911336</v>
      </c>
      <c r="EN458" s="154" t="str">
        <f t="shared" si="101"/>
        <v>MENOR VALOR</v>
      </c>
    </row>
    <row r="459" spans="1:144" s="5" customFormat="1" ht="25.5">
      <c r="A459" s="12">
        <v>9</v>
      </c>
      <c r="B459" s="13">
        <v>1121090139</v>
      </c>
      <c r="C459" s="13">
        <v>4260200</v>
      </c>
      <c r="D459" s="14" t="s">
        <v>715</v>
      </c>
      <c r="E459" s="13" t="s">
        <v>716</v>
      </c>
      <c r="F459" s="12" t="s">
        <v>46</v>
      </c>
      <c r="G459" s="6">
        <v>1</v>
      </c>
      <c r="H459" s="74">
        <v>0.19</v>
      </c>
      <c r="I459" s="7"/>
      <c r="J459" s="8"/>
      <c r="K459" s="8"/>
      <c r="L459" s="8"/>
      <c r="M459" s="8"/>
      <c r="N459" s="8"/>
      <c r="O459" s="8"/>
      <c r="P459" s="8"/>
      <c r="Q459" s="8"/>
      <c r="R459" s="8"/>
      <c r="S459" s="8"/>
      <c r="T459" s="83"/>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78"/>
      <c r="AZ459" s="78"/>
      <c r="BA459" s="78"/>
      <c r="BB459" s="78"/>
      <c r="BC459" s="78"/>
      <c r="BD459" s="78"/>
      <c r="BE459" s="78"/>
      <c r="BF459" s="78"/>
      <c r="BG459" s="78"/>
      <c r="BH459" s="78"/>
      <c r="BI459" s="78"/>
      <c r="BJ459" s="78"/>
      <c r="BK459" s="78"/>
      <c r="BL459" s="78"/>
      <c r="BM459" s="7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3"/>
      <c r="DD459" s="8"/>
      <c r="DE459" s="8"/>
      <c r="DF459" s="8"/>
      <c r="DG459" s="8"/>
      <c r="DH459" s="8"/>
      <c r="DI459" s="8"/>
      <c r="DJ459" s="8"/>
      <c r="DK459" s="8"/>
      <c r="DL459" s="8"/>
      <c r="DM459" s="8"/>
      <c r="DN459" s="8"/>
      <c r="DO459" s="8"/>
      <c r="DP459" s="8"/>
      <c r="DQ459" s="8"/>
      <c r="DR459" s="8"/>
      <c r="DS459" s="8"/>
      <c r="DT459" s="8"/>
      <c r="DU459" s="8"/>
      <c r="DV459" s="8"/>
      <c r="DW459" s="8"/>
      <c r="DX459" s="8"/>
      <c r="DY459" s="146">
        <v>104410</v>
      </c>
      <c r="DZ459" s="139">
        <f t="shared" si="91"/>
        <v>19837.900000000001</v>
      </c>
      <c r="EA459" s="139">
        <f t="shared" si="92"/>
        <v>124247.9</v>
      </c>
      <c r="EB459" s="8"/>
      <c r="EC459" s="8"/>
      <c r="ED459" s="8"/>
      <c r="EE459" s="150">
        <f t="shared" si="93"/>
        <v>124247.9</v>
      </c>
      <c r="EF459" s="151">
        <f t="shared" si="94"/>
        <v>124247.9</v>
      </c>
      <c r="EG459" s="151">
        <f t="shared" si="95"/>
        <v>124247.9</v>
      </c>
      <c r="EH459" s="151">
        <f t="shared" si="96"/>
        <v>124247.9</v>
      </c>
      <c r="EI459" s="152">
        <v>0</v>
      </c>
      <c r="EJ459" s="153">
        <f t="shared" si="97"/>
        <v>0</v>
      </c>
      <c r="EK459" s="154">
        <f t="shared" si="98"/>
        <v>124247.9</v>
      </c>
      <c r="EL459" s="154">
        <f t="shared" si="99"/>
        <v>124248</v>
      </c>
      <c r="EM459" s="154">
        <f t="shared" si="100"/>
        <v>124248</v>
      </c>
      <c r="EN459" s="154" t="str">
        <f t="shared" si="101"/>
        <v>MENOR VALOR</v>
      </c>
    </row>
    <row r="460" spans="1:144" s="5" customFormat="1" ht="25.5">
      <c r="A460" s="12">
        <v>10</v>
      </c>
      <c r="B460" s="13">
        <v>1121020067</v>
      </c>
      <c r="C460" s="13">
        <v>4260200</v>
      </c>
      <c r="D460" s="14" t="s">
        <v>717</v>
      </c>
      <c r="E460" s="13" t="s">
        <v>718</v>
      </c>
      <c r="F460" s="12" t="s">
        <v>46</v>
      </c>
      <c r="G460" s="6">
        <v>1</v>
      </c>
      <c r="H460" s="74">
        <v>0.19</v>
      </c>
      <c r="I460" s="7"/>
      <c r="J460" s="8"/>
      <c r="K460" s="8"/>
      <c r="L460" s="8"/>
      <c r="M460" s="8"/>
      <c r="N460" s="8"/>
      <c r="O460" s="8"/>
      <c r="P460" s="8"/>
      <c r="Q460" s="8"/>
      <c r="R460" s="8"/>
      <c r="S460" s="8"/>
      <c r="T460" s="83"/>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78"/>
      <c r="AZ460" s="78"/>
      <c r="BA460" s="78"/>
      <c r="BB460" s="78"/>
      <c r="BC460" s="78"/>
      <c r="BD460" s="78"/>
      <c r="BE460" s="78"/>
      <c r="BF460" s="78"/>
      <c r="BG460" s="78"/>
      <c r="BH460" s="78"/>
      <c r="BI460" s="78"/>
      <c r="BJ460" s="78"/>
      <c r="BK460" s="78"/>
      <c r="BL460" s="78"/>
      <c r="BM460" s="7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3"/>
      <c r="DD460" s="8"/>
      <c r="DE460" s="8"/>
      <c r="DF460" s="8"/>
      <c r="DG460" s="8"/>
      <c r="DH460" s="8"/>
      <c r="DI460" s="8"/>
      <c r="DJ460" s="8"/>
      <c r="DK460" s="8"/>
      <c r="DL460" s="8"/>
      <c r="DM460" s="8"/>
      <c r="DN460" s="8"/>
      <c r="DO460" s="8"/>
      <c r="DP460" s="8"/>
      <c r="DQ460" s="8"/>
      <c r="DR460" s="8"/>
      <c r="DS460" s="8"/>
      <c r="DT460" s="8"/>
      <c r="DU460" s="8"/>
      <c r="DV460" s="8"/>
      <c r="DW460" s="8"/>
      <c r="DX460" s="8"/>
      <c r="DY460" s="146">
        <v>182903</v>
      </c>
      <c r="DZ460" s="139">
        <f t="shared" si="91"/>
        <v>34751.57</v>
      </c>
      <c r="EA460" s="139">
        <f t="shared" si="92"/>
        <v>217654.57</v>
      </c>
      <c r="EB460" s="8"/>
      <c r="EC460" s="8"/>
      <c r="ED460" s="8"/>
      <c r="EE460" s="150">
        <f t="shared" si="93"/>
        <v>217654.57</v>
      </c>
      <c r="EF460" s="151">
        <f t="shared" si="94"/>
        <v>217654.57</v>
      </c>
      <c r="EG460" s="151">
        <f t="shared" si="95"/>
        <v>217654.57</v>
      </c>
      <c r="EH460" s="151">
        <f t="shared" si="96"/>
        <v>217654.57</v>
      </c>
      <c r="EI460" s="152">
        <v>0</v>
      </c>
      <c r="EJ460" s="153">
        <f t="shared" si="97"/>
        <v>0</v>
      </c>
      <c r="EK460" s="154">
        <f t="shared" si="98"/>
        <v>217654.57</v>
      </c>
      <c r="EL460" s="154">
        <f t="shared" si="99"/>
        <v>217655</v>
      </c>
      <c r="EM460" s="154">
        <f t="shared" si="100"/>
        <v>217655</v>
      </c>
      <c r="EN460" s="154" t="str">
        <f t="shared" si="101"/>
        <v>MENOR VALOR</v>
      </c>
    </row>
    <row r="461" spans="1:144" s="5" customFormat="1" ht="25.5">
      <c r="A461" s="12">
        <v>11</v>
      </c>
      <c r="B461" s="13">
        <v>1121090234</v>
      </c>
      <c r="C461" s="13">
        <v>4260200</v>
      </c>
      <c r="D461" s="14" t="s">
        <v>719</v>
      </c>
      <c r="E461" s="13" t="s">
        <v>720</v>
      </c>
      <c r="F461" s="12" t="s">
        <v>46</v>
      </c>
      <c r="G461" s="6">
        <v>1</v>
      </c>
      <c r="H461" s="74">
        <v>0.19</v>
      </c>
      <c r="I461" s="7"/>
      <c r="J461" s="8"/>
      <c r="K461" s="8"/>
      <c r="L461" s="8"/>
      <c r="M461" s="8"/>
      <c r="N461" s="8"/>
      <c r="O461" s="8"/>
      <c r="P461" s="8"/>
      <c r="Q461" s="8"/>
      <c r="R461" s="8"/>
      <c r="S461" s="8"/>
      <c r="T461" s="83"/>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78"/>
      <c r="AZ461" s="78"/>
      <c r="BA461" s="78"/>
      <c r="BB461" s="78"/>
      <c r="BC461" s="78"/>
      <c r="BD461" s="78"/>
      <c r="BE461" s="78"/>
      <c r="BF461" s="78"/>
      <c r="BG461" s="78"/>
      <c r="BH461" s="78"/>
      <c r="BI461" s="78"/>
      <c r="BJ461" s="78"/>
      <c r="BK461" s="78"/>
      <c r="BL461" s="78"/>
      <c r="BM461" s="7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3"/>
      <c r="DD461" s="8"/>
      <c r="DE461" s="8"/>
      <c r="DF461" s="8"/>
      <c r="DG461" s="8"/>
      <c r="DH461" s="8"/>
      <c r="DI461" s="8"/>
      <c r="DJ461" s="8"/>
      <c r="DK461" s="8"/>
      <c r="DL461" s="8"/>
      <c r="DM461" s="8"/>
      <c r="DN461" s="8"/>
      <c r="DO461" s="8"/>
      <c r="DP461" s="8"/>
      <c r="DQ461" s="8"/>
      <c r="DR461" s="8"/>
      <c r="DS461" s="8"/>
      <c r="DT461" s="8"/>
      <c r="DU461" s="8"/>
      <c r="DV461" s="8"/>
      <c r="DW461" s="8"/>
      <c r="DX461" s="8"/>
      <c r="DY461" s="146">
        <v>946050</v>
      </c>
      <c r="DZ461" s="139">
        <f t="shared" si="91"/>
        <v>179749.5</v>
      </c>
      <c r="EA461" s="139">
        <f t="shared" si="92"/>
        <v>1125799.5</v>
      </c>
      <c r="EB461" s="8"/>
      <c r="EC461" s="8"/>
      <c r="ED461" s="8"/>
      <c r="EE461" s="150">
        <f t="shared" si="93"/>
        <v>1125799.5</v>
      </c>
      <c r="EF461" s="151">
        <f t="shared" si="94"/>
        <v>1125799.5</v>
      </c>
      <c r="EG461" s="151">
        <f t="shared" si="95"/>
        <v>1125799.5</v>
      </c>
      <c r="EH461" s="151">
        <f t="shared" si="96"/>
        <v>1125799.5</v>
      </c>
      <c r="EI461" s="152">
        <v>0</v>
      </c>
      <c r="EJ461" s="153">
        <f t="shared" si="97"/>
        <v>0</v>
      </c>
      <c r="EK461" s="154">
        <f t="shared" si="98"/>
        <v>1125799.5</v>
      </c>
      <c r="EL461" s="154">
        <f t="shared" si="99"/>
        <v>1125800</v>
      </c>
      <c r="EM461" s="154">
        <f t="shared" si="100"/>
        <v>1125800</v>
      </c>
      <c r="EN461" s="154" t="str">
        <f t="shared" si="101"/>
        <v>MENOR VALOR</v>
      </c>
    </row>
    <row r="462" spans="1:144" s="5" customFormat="1" ht="25.5">
      <c r="A462" s="12">
        <v>12</v>
      </c>
      <c r="B462" s="13">
        <v>1121090234</v>
      </c>
      <c r="C462" s="13">
        <v>4260200</v>
      </c>
      <c r="D462" s="14" t="s">
        <v>721</v>
      </c>
      <c r="E462" s="13" t="s">
        <v>722</v>
      </c>
      <c r="F462" s="12" t="s">
        <v>46</v>
      </c>
      <c r="G462" s="6">
        <v>1</v>
      </c>
      <c r="H462" s="74">
        <v>0.19</v>
      </c>
      <c r="I462" s="7"/>
      <c r="J462" s="8"/>
      <c r="K462" s="8"/>
      <c r="L462" s="8"/>
      <c r="M462" s="8"/>
      <c r="N462" s="8"/>
      <c r="O462" s="8"/>
      <c r="P462" s="8"/>
      <c r="Q462" s="8"/>
      <c r="R462" s="8"/>
      <c r="S462" s="8"/>
      <c r="T462" s="83"/>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78"/>
      <c r="AZ462" s="78"/>
      <c r="BA462" s="78"/>
      <c r="BB462" s="78"/>
      <c r="BC462" s="78"/>
      <c r="BD462" s="78"/>
      <c r="BE462" s="78"/>
      <c r="BF462" s="78"/>
      <c r="BG462" s="78"/>
      <c r="BH462" s="78"/>
      <c r="BI462" s="78"/>
      <c r="BJ462" s="78"/>
      <c r="BK462" s="78"/>
      <c r="BL462" s="78"/>
      <c r="BM462" s="7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3"/>
      <c r="DD462" s="8"/>
      <c r="DE462" s="8"/>
      <c r="DF462" s="8"/>
      <c r="DG462" s="8"/>
      <c r="DH462" s="8"/>
      <c r="DI462" s="8"/>
      <c r="DJ462" s="8"/>
      <c r="DK462" s="8"/>
      <c r="DL462" s="8"/>
      <c r="DM462" s="8"/>
      <c r="DN462" s="8"/>
      <c r="DO462" s="8"/>
      <c r="DP462" s="8"/>
      <c r="DQ462" s="8"/>
      <c r="DR462" s="8"/>
      <c r="DS462" s="8"/>
      <c r="DT462" s="8"/>
      <c r="DU462" s="8"/>
      <c r="DV462" s="8"/>
      <c r="DW462" s="8"/>
      <c r="DX462" s="8"/>
      <c r="DY462" s="146">
        <v>68900</v>
      </c>
      <c r="DZ462" s="139">
        <f t="shared" si="91"/>
        <v>13091</v>
      </c>
      <c r="EA462" s="139">
        <f t="shared" si="92"/>
        <v>81991</v>
      </c>
      <c r="EB462" s="8"/>
      <c r="EC462" s="8"/>
      <c r="ED462" s="8"/>
      <c r="EE462" s="150">
        <f t="shared" si="93"/>
        <v>81991</v>
      </c>
      <c r="EF462" s="151">
        <f t="shared" si="94"/>
        <v>81991</v>
      </c>
      <c r="EG462" s="151">
        <f t="shared" si="95"/>
        <v>81991</v>
      </c>
      <c r="EH462" s="151">
        <f t="shared" si="96"/>
        <v>81991</v>
      </c>
      <c r="EI462" s="152">
        <v>0</v>
      </c>
      <c r="EJ462" s="153">
        <f t="shared" si="97"/>
        <v>0</v>
      </c>
      <c r="EK462" s="154">
        <f t="shared" si="98"/>
        <v>81991</v>
      </c>
      <c r="EL462" s="154">
        <f t="shared" si="99"/>
        <v>81991</v>
      </c>
      <c r="EM462" s="154">
        <f t="shared" si="100"/>
        <v>81991</v>
      </c>
      <c r="EN462" s="154" t="str">
        <f t="shared" si="101"/>
        <v>MENOR VALOR</v>
      </c>
    </row>
    <row r="463" spans="1:144" s="5" customFormat="1" ht="38.25">
      <c r="A463" s="12">
        <v>13</v>
      </c>
      <c r="B463" s="13">
        <v>1121020069</v>
      </c>
      <c r="C463" s="13">
        <v>4260200</v>
      </c>
      <c r="D463" s="14" t="s">
        <v>723</v>
      </c>
      <c r="E463" s="13" t="s">
        <v>724</v>
      </c>
      <c r="F463" s="12" t="s">
        <v>46</v>
      </c>
      <c r="G463" s="6">
        <v>1</v>
      </c>
      <c r="H463" s="74">
        <v>0.19</v>
      </c>
      <c r="I463" s="7"/>
      <c r="J463" s="8"/>
      <c r="K463" s="8"/>
      <c r="L463" s="8"/>
      <c r="M463" s="8"/>
      <c r="N463" s="8"/>
      <c r="O463" s="8"/>
      <c r="P463" s="8"/>
      <c r="Q463" s="8"/>
      <c r="R463" s="8"/>
      <c r="S463" s="8"/>
      <c r="T463" s="83"/>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78"/>
      <c r="AZ463" s="78"/>
      <c r="BA463" s="78"/>
      <c r="BB463" s="78"/>
      <c r="BC463" s="78"/>
      <c r="BD463" s="78"/>
      <c r="BE463" s="78"/>
      <c r="BF463" s="78"/>
      <c r="BG463" s="78"/>
      <c r="BH463" s="78"/>
      <c r="BI463" s="78"/>
      <c r="BJ463" s="78"/>
      <c r="BK463" s="78"/>
      <c r="BL463" s="78"/>
      <c r="BM463" s="7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3"/>
      <c r="DD463" s="8"/>
      <c r="DE463" s="8"/>
      <c r="DF463" s="8"/>
      <c r="DG463" s="8"/>
      <c r="DH463" s="8"/>
      <c r="DI463" s="8"/>
      <c r="DJ463" s="8"/>
      <c r="DK463" s="8"/>
      <c r="DL463" s="8"/>
      <c r="DM463" s="8"/>
      <c r="DN463" s="8"/>
      <c r="DO463" s="8"/>
      <c r="DP463" s="8"/>
      <c r="DQ463" s="8"/>
      <c r="DR463" s="8"/>
      <c r="DS463" s="8"/>
      <c r="DT463" s="8"/>
      <c r="DU463" s="8"/>
      <c r="DV463" s="8"/>
      <c r="DW463" s="8"/>
      <c r="DX463" s="8"/>
      <c r="DY463" s="146">
        <v>74730</v>
      </c>
      <c r="DZ463" s="139">
        <f t="shared" si="91"/>
        <v>14198.7</v>
      </c>
      <c r="EA463" s="139">
        <f t="shared" si="92"/>
        <v>88928.7</v>
      </c>
      <c r="EB463" s="8"/>
      <c r="EC463" s="8"/>
      <c r="ED463" s="8"/>
      <c r="EE463" s="150">
        <f t="shared" si="93"/>
        <v>88928.7</v>
      </c>
      <c r="EF463" s="151">
        <f t="shared" si="94"/>
        <v>88928.7</v>
      </c>
      <c r="EG463" s="151">
        <f t="shared" si="95"/>
        <v>88928.7</v>
      </c>
      <c r="EH463" s="151">
        <f t="shared" si="96"/>
        <v>88928.7</v>
      </c>
      <c r="EI463" s="152">
        <v>0</v>
      </c>
      <c r="EJ463" s="153">
        <f t="shared" si="97"/>
        <v>0</v>
      </c>
      <c r="EK463" s="154">
        <f t="shared" si="98"/>
        <v>88928.7</v>
      </c>
      <c r="EL463" s="154">
        <f t="shared" si="99"/>
        <v>88929</v>
      </c>
      <c r="EM463" s="154">
        <f t="shared" si="100"/>
        <v>88929</v>
      </c>
      <c r="EN463" s="154" t="str">
        <f t="shared" si="101"/>
        <v>MENOR VALOR</v>
      </c>
    </row>
    <row r="464" spans="1:144" s="5" customFormat="1" ht="25.5">
      <c r="A464" s="12">
        <v>14</v>
      </c>
      <c r="B464" s="13">
        <v>1121020071</v>
      </c>
      <c r="C464" s="13">
        <v>4260200</v>
      </c>
      <c r="D464" s="14" t="s">
        <v>725</v>
      </c>
      <c r="E464" s="13" t="s">
        <v>726</v>
      </c>
      <c r="F464" s="12" t="s">
        <v>46</v>
      </c>
      <c r="G464" s="6">
        <v>1</v>
      </c>
      <c r="H464" s="74">
        <v>0.19</v>
      </c>
      <c r="I464" s="7"/>
      <c r="J464" s="8"/>
      <c r="K464" s="8"/>
      <c r="L464" s="8"/>
      <c r="M464" s="8"/>
      <c r="N464" s="8"/>
      <c r="O464" s="8"/>
      <c r="P464" s="8"/>
      <c r="Q464" s="8"/>
      <c r="R464" s="8"/>
      <c r="S464" s="8"/>
      <c r="T464" s="83"/>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78"/>
      <c r="AZ464" s="78"/>
      <c r="BA464" s="78"/>
      <c r="BB464" s="78"/>
      <c r="BC464" s="78"/>
      <c r="BD464" s="78"/>
      <c r="BE464" s="78"/>
      <c r="BF464" s="78"/>
      <c r="BG464" s="78"/>
      <c r="BH464" s="78"/>
      <c r="BI464" s="78"/>
      <c r="BJ464" s="78"/>
      <c r="BK464" s="78"/>
      <c r="BL464" s="78"/>
      <c r="BM464" s="7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3"/>
      <c r="DD464" s="8"/>
      <c r="DE464" s="8"/>
      <c r="DF464" s="8"/>
      <c r="DG464" s="8"/>
      <c r="DH464" s="8"/>
      <c r="DI464" s="8"/>
      <c r="DJ464" s="8"/>
      <c r="DK464" s="8"/>
      <c r="DL464" s="8"/>
      <c r="DM464" s="8"/>
      <c r="DN464" s="8"/>
      <c r="DO464" s="8"/>
      <c r="DP464" s="8"/>
      <c r="DQ464" s="8"/>
      <c r="DR464" s="8"/>
      <c r="DS464" s="8"/>
      <c r="DT464" s="8"/>
      <c r="DU464" s="8"/>
      <c r="DV464" s="8"/>
      <c r="DW464" s="8"/>
      <c r="DX464" s="8"/>
      <c r="DY464" s="146">
        <v>769454</v>
      </c>
      <c r="DZ464" s="139">
        <f t="shared" si="91"/>
        <v>146196.26</v>
      </c>
      <c r="EA464" s="139">
        <f t="shared" si="92"/>
        <v>915650.26</v>
      </c>
      <c r="EB464" s="8"/>
      <c r="EC464" s="8"/>
      <c r="ED464" s="8"/>
      <c r="EE464" s="150">
        <f t="shared" si="93"/>
        <v>915650.26</v>
      </c>
      <c r="EF464" s="151">
        <f t="shared" si="94"/>
        <v>915650.26</v>
      </c>
      <c r="EG464" s="151">
        <f t="shared" si="95"/>
        <v>915650.26</v>
      </c>
      <c r="EH464" s="151">
        <f t="shared" si="96"/>
        <v>915650.26</v>
      </c>
      <c r="EI464" s="152">
        <v>0</v>
      </c>
      <c r="EJ464" s="153">
        <f t="shared" si="97"/>
        <v>0</v>
      </c>
      <c r="EK464" s="154">
        <f t="shared" si="98"/>
        <v>915650.26</v>
      </c>
      <c r="EL464" s="154">
        <f t="shared" si="99"/>
        <v>915650</v>
      </c>
      <c r="EM464" s="154">
        <f t="shared" si="100"/>
        <v>915650</v>
      </c>
      <c r="EN464" s="154" t="str">
        <f t="shared" si="101"/>
        <v>MENOR VALOR</v>
      </c>
    </row>
    <row r="465" spans="1:144" s="5" customFormat="1" ht="15">
      <c r="A465" s="61"/>
      <c r="B465" s="61"/>
      <c r="C465" s="61"/>
      <c r="D465" s="64"/>
      <c r="E465" s="61"/>
      <c r="F465" s="58"/>
      <c r="G465" s="6"/>
      <c r="H465" s="7"/>
      <c r="I465" s="7"/>
      <c r="J465" s="8"/>
      <c r="K465" s="8"/>
      <c r="L465" s="8"/>
      <c r="M465" s="8"/>
      <c r="N465" s="8"/>
      <c r="O465" s="8"/>
      <c r="P465" s="8"/>
      <c r="Q465" s="8"/>
      <c r="R465" s="8"/>
      <c r="S465" s="8"/>
      <c r="T465" s="83"/>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78"/>
      <c r="AZ465" s="78"/>
      <c r="BA465" s="78"/>
      <c r="BB465" s="78"/>
      <c r="BC465" s="78"/>
      <c r="BD465" s="78"/>
      <c r="BE465" s="78"/>
      <c r="BF465" s="78"/>
      <c r="BG465" s="78"/>
      <c r="BH465" s="78"/>
      <c r="BI465" s="78"/>
      <c r="BJ465" s="78"/>
      <c r="BK465" s="78"/>
      <c r="BL465" s="78"/>
      <c r="BM465" s="7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3"/>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150"/>
      <c r="EF465" s="151"/>
      <c r="EG465" s="151"/>
      <c r="EH465" s="151"/>
      <c r="EI465" s="152"/>
      <c r="EJ465" s="153"/>
      <c r="EK465" s="154"/>
      <c r="EL465" s="154"/>
      <c r="EM465" s="154"/>
      <c r="EN465" s="154"/>
    </row>
    <row r="466" spans="1:144" s="5" customFormat="1" ht="15">
      <c r="A466" s="9" t="s">
        <v>689</v>
      </c>
      <c r="B466" s="164" t="s">
        <v>728</v>
      </c>
      <c r="C466" s="162"/>
      <c r="D466" s="162"/>
      <c r="E466" s="163"/>
      <c r="F466" s="10" t="s">
        <v>699</v>
      </c>
      <c r="G466" s="6"/>
      <c r="H466" s="7"/>
      <c r="I466" s="7"/>
      <c r="J466" s="8"/>
      <c r="K466" s="8"/>
      <c r="L466" s="8"/>
      <c r="M466" s="8"/>
      <c r="N466" s="8"/>
      <c r="O466" s="8"/>
      <c r="P466" s="8"/>
      <c r="Q466" s="8"/>
      <c r="R466" s="8"/>
      <c r="S466" s="8"/>
      <c r="T466" s="83"/>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78"/>
      <c r="AZ466" s="78"/>
      <c r="BA466" s="78"/>
      <c r="BB466" s="78"/>
      <c r="BC466" s="78"/>
      <c r="BD466" s="78"/>
      <c r="BE466" s="78"/>
      <c r="BF466" s="78"/>
      <c r="BG466" s="78"/>
      <c r="BH466" s="78"/>
      <c r="BI466" s="78"/>
      <c r="BJ466" s="78"/>
      <c r="BK466" s="78"/>
      <c r="BL466" s="78"/>
      <c r="BM466" s="7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3"/>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150"/>
      <c r="EF466" s="151"/>
      <c r="EG466" s="151"/>
      <c r="EH466" s="151"/>
      <c r="EI466" s="152"/>
      <c r="EJ466" s="153"/>
      <c r="EK466" s="154"/>
      <c r="EL466" s="154"/>
      <c r="EM466" s="154"/>
      <c r="EN466" s="154"/>
    </row>
    <row r="467" spans="1:144" s="5" customFormat="1" ht="12.75">
      <c r="A467" s="11" t="s">
        <v>16</v>
      </c>
      <c r="B467" s="11" t="s">
        <v>7</v>
      </c>
      <c r="C467" s="11" t="s">
        <v>8</v>
      </c>
      <c r="D467" s="11" t="s">
        <v>9</v>
      </c>
      <c r="E467" s="11" t="s">
        <v>35</v>
      </c>
      <c r="F467" s="11" t="s">
        <v>11</v>
      </c>
      <c r="G467" s="6"/>
      <c r="H467" s="7"/>
      <c r="I467" s="7"/>
      <c r="J467" s="8"/>
      <c r="K467" s="8"/>
      <c r="L467" s="8"/>
      <c r="M467" s="8"/>
      <c r="N467" s="8"/>
      <c r="O467" s="8"/>
      <c r="P467" s="8"/>
      <c r="Q467" s="8"/>
      <c r="R467" s="8"/>
      <c r="S467" s="8"/>
      <c r="T467" s="83"/>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78"/>
      <c r="AZ467" s="78"/>
      <c r="BA467" s="78"/>
      <c r="BB467" s="78"/>
      <c r="BC467" s="78"/>
      <c r="BD467" s="78"/>
      <c r="BE467" s="78"/>
      <c r="BF467" s="78"/>
      <c r="BG467" s="78"/>
      <c r="BH467" s="78"/>
      <c r="BI467" s="78"/>
      <c r="BJ467" s="78"/>
      <c r="BK467" s="78"/>
      <c r="BL467" s="78"/>
      <c r="BM467" s="7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3"/>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150"/>
      <c r="EF467" s="151"/>
      <c r="EG467" s="151"/>
      <c r="EH467" s="151"/>
      <c r="EI467" s="152"/>
      <c r="EJ467" s="153"/>
      <c r="EK467" s="154"/>
      <c r="EL467" s="154"/>
      <c r="EM467" s="154"/>
      <c r="EN467" s="154"/>
    </row>
    <row r="468" spans="1:144" s="5" customFormat="1" ht="12.75">
      <c r="A468" s="44">
        <v>1</v>
      </c>
      <c r="B468" s="44">
        <v>1196490225</v>
      </c>
      <c r="C468" s="39">
        <v>4260200</v>
      </c>
      <c r="D468" s="45" t="s">
        <v>729</v>
      </c>
      <c r="E468" s="43" t="s">
        <v>730</v>
      </c>
      <c r="F468" s="44" t="s">
        <v>46</v>
      </c>
      <c r="G468" s="6">
        <v>1</v>
      </c>
      <c r="H468" s="74">
        <v>0.19</v>
      </c>
      <c r="I468" s="7"/>
      <c r="J468" s="8"/>
      <c r="K468" s="8"/>
      <c r="L468" s="8"/>
      <c r="M468" s="8"/>
      <c r="N468" s="8"/>
      <c r="O468" s="8"/>
      <c r="P468" s="8"/>
      <c r="Q468" s="8"/>
      <c r="R468" s="8"/>
      <c r="S468" s="8"/>
      <c r="T468" s="83"/>
      <c r="U468" s="8"/>
      <c r="V468" s="8"/>
      <c r="W468" s="8"/>
      <c r="X468" s="78">
        <v>145230</v>
      </c>
      <c r="Y468" s="78">
        <v>27593.7</v>
      </c>
      <c r="Z468" s="78">
        <v>172823.7</v>
      </c>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78"/>
      <c r="AZ468" s="78"/>
      <c r="BA468" s="78"/>
      <c r="BB468" s="78"/>
      <c r="BC468" s="78"/>
      <c r="BD468" s="78"/>
      <c r="BE468" s="78">
        <v>20790</v>
      </c>
      <c r="BF468" s="78">
        <v>3950.1</v>
      </c>
      <c r="BG468" s="78">
        <v>24740.1</v>
      </c>
      <c r="BH468" s="78"/>
      <c r="BI468" s="78"/>
      <c r="BJ468" s="78"/>
      <c r="BK468" s="78"/>
      <c r="BL468" s="78"/>
      <c r="BM468" s="78"/>
      <c r="BN468" s="8"/>
      <c r="BO468" s="8"/>
      <c r="BP468" s="8"/>
      <c r="BQ468" s="8"/>
      <c r="BR468" s="8"/>
      <c r="BS468" s="8"/>
      <c r="BT468" s="78">
        <v>56202.531645569616</v>
      </c>
      <c r="BU468" s="78">
        <v>10678.481012658227</v>
      </c>
      <c r="BV468" s="78">
        <v>66881.012658227846</v>
      </c>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3"/>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150">
        <f t="shared" si="93"/>
        <v>24740.1</v>
      </c>
      <c r="EF468" s="151">
        <f t="shared" si="94"/>
        <v>66881.012658227846</v>
      </c>
      <c r="EG468" s="151">
        <f t="shared" si="95"/>
        <v>88148.270886075959</v>
      </c>
      <c r="EH468" s="151">
        <f t="shared" si="96"/>
        <v>65882.367394018758</v>
      </c>
      <c r="EI468" s="152">
        <f t="shared" ref="EI468:EI496" si="102">STDEVA(K468,N468,Q468,T468,W468,Z468,AC468,AF468,AI468,AL468,AO468,AR468,AU468,AX468,BA468,BD468,BG468,BJ468,BM468,BP468,BS468,BV468,BY468,CB468,CE468,CH468,CK468,CN468,CQ468,CT468,CW468,CZ468,DC468,DF468,DI468,DL468,DO468,DR468,DU468,DX468,EA468,ED468)</f>
        <v>76298.16741991564</v>
      </c>
      <c r="EJ468" s="153">
        <f t="shared" si="97"/>
        <v>0.86556624030123563</v>
      </c>
      <c r="EK468" s="154">
        <f t="shared" si="98"/>
        <v>24740.1</v>
      </c>
      <c r="EL468" s="154">
        <f t="shared" si="99"/>
        <v>24740</v>
      </c>
      <c r="EM468" s="154">
        <f t="shared" si="100"/>
        <v>24740</v>
      </c>
      <c r="EN468" s="154" t="str">
        <f t="shared" si="101"/>
        <v>MENOR VALOR</v>
      </c>
    </row>
    <row r="469" spans="1:144" s="5" customFormat="1" ht="12.75">
      <c r="A469" s="44">
        <v>2</v>
      </c>
      <c r="B469" s="44">
        <v>1196490221</v>
      </c>
      <c r="C469" s="39">
        <v>4260200</v>
      </c>
      <c r="D469" s="45" t="s">
        <v>731</v>
      </c>
      <c r="E469" s="43" t="s">
        <v>732</v>
      </c>
      <c r="F469" s="44" t="s">
        <v>46</v>
      </c>
      <c r="G469" s="6">
        <v>1</v>
      </c>
      <c r="H469" s="74">
        <v>0.19</v>
      </c>
      <c r="I469" s="7"/>
      <c r="J469" s="8"/>
      <c r="K469" s="8"/>
      <c r="L469" s="8"/>
      <c r="M469" s="8"/>
      <c r="N469" s="8"/>
      <c r="O469" s="8"/>
      <c r="P469" s="8"/>
      <c r="Q469" s="8"/>
      <c r="R469" s="8"/>
      <c r="S469" s="8"/>
      <c r="T469" s="83"/>
      <c r="U469" s="8"/>
      <c r="V469" s="8"/>
      <c r="W469" s="8"/>
      <c r="X469" s="78">
        <v>145230</v>
      </c>
      <c r="Y469" s="78">
        <v>27593.7</v>
      </c>
      <c r="Z469" s="78">
        <v>172823.7</v>
      </c>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78"/>
      <c r="AZ469" s="78"/>
      <c r="BA469" s="78"/>
      <c r="BB469" s="78"/>
      <c r="BC469" s="78"/>
      <c r="BD469" s="78"/>
      <c r="BE469" s="78">
        <v>20790</v>
      </c>
      <c r="BF469" s="78">
        <v>3950.1</v>
      </c>
      <c r="BG469" s="78">
        <v>24740.1</v>
      </c>
      <c r="BH469" s="78"/>
      <c r="BI469" s="78"/>
      <c r="BJ469" s="78"/>
      <c r="BK469" s="78"/>
      <c r="BL469" s="78"/>
      <c r="BM469" s="78"/>
      <c r="BN469" s="8"/>
      <c r="BO469" s="8"/>
      <c r="BP469" s="8"/>
      <c r="BQ469" s="8"/>
      <c r="BR469" s="8"/>
      <c r="BS469" s="8"/>
      <c r="BT469" s="78">
        <v>56202.531645569616</v>
      </c>
      <c r="BU469" s="78">
        <v>10678.481012658227</v>
      </c>
      <c r="BV469" s="78">
        <v>66881.012658227846</v>
      </c>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3"/>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150">
        <f t="shared" si="93"/>
        <v>24740.1</v>
      </c>
      <c r="EF469" s="151">
        <f t="shared" si="94"/>
        <v>66881.012658227846</v>
      </c>
      <c r="EG469" s="151">
        <f t="shared" si="95"/>
        <v>88148.270886075959</v>
      </c>
      <c r="EH469" s="151">
        <f t="shared" si="96"/>
        <v>65882.367394018758</v>
      </c>
      <c r="EI469" s="152">
        <f t="shared" si="102"/>
        <v>76298.16741991564</v>
      </c>
      <c r="EJ469" s="153">
        <f t="shared" si="97"/>
        <v>0.86556624030123563</v>
      </c>
      <c r="EK469" s="154">
        <f t="shared" si="98"/>
        <v>24740.1</v>
      </c>
      <c r="EL469" s="154">
        <f t="shared" si="99"/>
        <v>24740</v>
      </c>
      <c r="EM469" s="154">
        <f t="shared" si="100"/>
        <v>24740</v>
      </c>
      <c r="EN469" s="154" t="str">
        <f t="shared" si="101"/>
        <v>MENOR VALOR</v>
      </c>
    </row>
    <row r="470" spans="1:144" s="5" customFormat="1" ht="12.75">
      <c r="A470" s="44">
        <v>3</v>
      </c>
      <c r="B470" s="44">
        <v>1196490222</v>
      </c>
      <c r="C470" s="39">
        <v>4260200</v>
      </c>
      <c r="D470" s="45" t="s">
        <v>733</v>
      </c>
      <c r="E470" s="43" t="s">
        <v>734</v>
      </c>
      <c r="F470" s="44" t="s">
        <v>46</v>
      </c>
      <c r="G470" s="6">
        <v>1</v>
      </c>
      <c r="H470" s="74">
        <v>0.19</v>
      </c>
      <c r="I470" s="7"/>
      <c r="J470" s="8"/>
      <c r="K470" s="8"/>
      <c r="L470" s="8"/>
      <c r="M470" s="8"/>
      <c r="N470" s="8"/>
      <c r="O470" s="8"/>
      <c r="P470" s="8"/>
      <c r="Q470" s="8"/>
      <c r="R470" s="8"/>
      <c r="S470" s="8"/>
      <c r="T470" s="83"/>
      <c r="U470" s="8"/>
      <c r="V470" s="8"/>
      <c r="W470" s="8"/>
      <c r="X470" s="78">
        <v>145230</v>
      </c>
      <c r="Y470" s="78">
        <v>27593.7</v>
      </c>
      <c r="Z470" s="78">
        <v>172823.7</v>
      </c>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78"/>
      <c r="AZ470" s="78"/>
      <c r="BA470" s="78"/>
      <c r="BB470" s="78"/>
      <c r="BC470" s="78"/>
      <c r="BD470" s="78"/>
      <c r="BE470" s="78">
        <v>20790</v>
      </c>
      <c r="BF470" s="78">
        <v>3950.1</v>
      </c>
      <c r="BG470" s="78">
        <v>24740.1</v>
      </c>
      <c r="BH470" s="78"/>
      <c r="BI470" s="78"/>
      <c r="BJ470" s="78"/>
      <c r="BK470" s="78"/>
      <c r="BL470" s="78"/>
      <c r="BM470" s="78"/>
      <c r="BN470" s="8"/>
      <c r="BO470" s="8"/>
      <c r="BP470" s="8"/>
      <c r="BQ470" s="8"/>
      <c r="BR470" s="8"/>
      <c r="BS470" s="8"/>
      <c r="BT470" s="78">
        <v>56202.531645569616</v>
      </c>
      <c r="BU470" s="78">
        <v>10678.481012658227</v>
      </c>
      <c r="BV470" s="78">
        <v>66881.012658227846</v>
      </c>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3"/>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150">
        <f t="shared" si="93"/>
        <v>24740.1</v>
      </c>
      <c r="EF470" s="151">
        <f t="shared" si="94"/>
        <v>66881.012658227846</v>
      </c>
      <c r="EG470" s="151">
        <f t="shared" si="95"/>
        <v>88148.270886075959</v>
      </c>
      <c r="EH470" s="151">
        <f t="shared" si="96"/>
        <v>65882.367394018758</v>
      </c>
      <c r="EI470" s="152">
        <f t="shared" si="102"/>
        <v>76298.16741991564</v>
      </c>
      <c r="EJ470" s="153">
        <f t="shared" si="97"/>
        <v>0.86556624030123563</v>
      </c>
      <c r="EK470" s="154">
        <f t="shared" si="98"/>
        <v>24740.1</v>
      </c>
      <c r="EL470" s="154">
        <f t="shared" si="99"/>
        <v>24740</v>
      </c>
      <c r="EM470" s="154">
        <f t="shared" si="100"/>
        <v>24740</v>
      </c>
      <c r="EN470" s="154" t="str">
        <f t="shared" si="101"/>
        <v>MENOR VALOR</v>
      </c>
    </row>
    <row r="471" spans="1:144" s="5" customFormat="1" ht="25.5">
      <c r="A471" s="44">
        <v>4</v>
      </c>
      <c r="B471" s="44">
        <v>1196430153</v>
      </c>
      <c r="C471" s="39">
        <v>4260200</v>
      </c>
      <c r="D471" s="45" t="s">
        <v>735</v>
      </c>
      <c r="E471" s="43" t="s">
        <v>735</v>
      </c>
      <c r="F471" s="44" t="s">
        <v>46</v>
      </c>
      <c r="G471" s="6">
        <v>1</v>
      </c>
      <c r="H471" s="74">
        <v>0.19</v>
      </c>
      <c r="I471" s="7"/>
      <c r="J471" s="8"/>
      <c r="K471" s="8"/>
      <c r="L471" s="8"/>
      <c r="M471" s="8"/>
      <c r="N471" s="8"/>
      <c r="O471" s="8"/>
      <c r="P471" s="8"/>
      <c r="Q471" s="8"/>
      <c r="R471" s="8"/>
      <c r="S471" s="8"/>
      <c r="T471" s="83"/>
      <c r="U471" s="8"/>
      <c r="V471" s="8"/>
      <c r="W471" s="8"/>
      <c r="X471" s="78">
        <v>165034</v>
      </c>
      <c r="Y471" s="78">
        <v>31356.46</v>
      </c>
      <c r="Z471" s="78">
        <v>196390.46</v>
      </c>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78"/>
      <c r="AZ471" s="78"/>
      <c r="BA471" s="78"/>
      <c r="BB471" s="78"/>
      <c r="BC471" s="78"/>
      <c r="BD471" s="78"/>
      <c r="BE471" s="78">
        <v>20790</v>
      </c>
      <c r="BF471" s="78">
        <v>3950.1</v>
      </c>
      <c r="BG471" s="78">
        <v>24740.1</v>
      </c>
      <c r="BH471" s="78"/>
      <c r="BI471" s="78"/>
      <c r="BJ471" s="78"/>
      <c r="BK471" s="78"/>
      <c r="BL471" s="78"/>
      <c r="BM471" s="78"/>
      <c r="BN471" s="8"/>
      <c r="BO471" s="8"/>
      <c r="BP471" s="8"/>
      <c r="BQ471" s="8"/>
      <c r="BR471" s="8"/>
      <c r="BS471" s="8"/>
      <c r="BT471" s="78">
        <v>118860.75949367088</v>
      </c>
      <c r="BU471" s="78">
        <v>22583.544303797466</v>
      </c>
      <c r="BV471" s="78">
        <v>141444.30379746834</v>
      </c>
      <c r="BW471" s="8"/>
      <c r="BX471" s="8"/>
      <c r="BY471" s="8"/>
      <c r="BZ471" s="8"/>
      <c r="CA471" s="8"/>
      <c r="CB471" s="8"/>
      <c r="CC471" s="8"/>
      <c r="CD471" s="8"/>
      <c r="CE471" s="8"/>
      <c r="CF471" s="75">
        <v>3465700</v>
      </c>
      <c r="CG471" s="75"/>
      <c r="CH471" s="75">
        <f>CF471</f>
        <v>3465700</v>
      </c>
      <c r="CI471" s="8"/>
      <c r="CJ471" s="8"/>
      <c r="CK471" s="8"/>
      <c r="CL471" s="8"/>
      <c r="CM471" s="8"/>
      <c r="CN471" s="8"/>
      <c r="CO471" s="8"/>
      <c r="CP471" s="8"/>
      <c r="CQ471" s="8"/>
      <c r="CR471" s="8"/>
      <c r="CS471" s="8"/>
      <c r="CT471" s="8"/>
      <c r="CU471" s="8"/>
      <c r="CV471" s="8"/>
      <c r="CW471" s="8"/>
      <c r="CX471" s="8"/>
      <c r="CY471" s="8"/>
      <c r="CZ471" s="8"/>
      <c r="DA471" s="8"/>
      <c r="DB471" s="8"/>
      <c r="DC471" s="83"/>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150">
        <f t="shared" si="93"/>
        <v>24740.1</v>
      </c>
      <c r="EF471" s="151">
        <f t="shared" si="94"/>
        <v>168917.38189873417</v>
      </c>
      <c r="EG471" s="151">
        <f t="shared" si="95"/>
        <v>957068.71594936703</v>
      </c>
      <c r="EH471" s="151">
        <f t="shared" si="96"/>
        <v>220914.67520430128</v>
      </c>
      <c r="EI471" s="152">
        <f t="shared" si="102"/>
        <v>1673951.6279558269</v>
      </c>
      <c r="EJ471" s="153">
        <f t="shared" si="97"/>
        <v>1.7490401682342587</v>
      </c>
      <c r="EK471" s="154">
        <f t="shared" si="98"/>
        <v>24740.1</v>
      </c>
      <c r="EL471" s="154">
        <f t="shared" si="99"/>
        <v>24740</v>
      </c>
      <c r="EM471" s="154">
        <f t="shared" si="100"/>
        <v>24740</v>
      </c>
      <c r="EN471" s="154" t="str">
        <f t="shared" si="101"/>
        <v>MENOR VALOR</v>
      </c>
    </row>
    <row r="472" spans="1:144" s="5" customFormat="1" ht="38.25">
      <c r="A472" s="44">
        <v>5</v>
      </c>
      <c r="B472" s="44">
        <v>1186290399</v>
      </c>
      <c r="C472" s="39">
        <v>4260200</v>
      </c>
      <c r="D472" s="45" t="s">
        <v>736</v>
      </c>
      <c r="E472" s="43" t="s">
        <v>737</v>
      </c>
      <c r="F472" s="44" t="s">
        <v>46</v>
      </c>
      <c r="G472" s="6">
        <v>1</v>
      </c>
      <c r="H472" s="74">
        <v>0.19</v>
      </c>
      <c r="I472" s="7"/>
      <c r="J472" s="8"/>
      <c r="K472" s="8"/>
      <c r="L472" s="8"/>
      <c r="M472" s="8"/>
      <c r="N472" s="8"/>
      <c r="O472" s="8"/>
      <c r="P472" s="8"/>
      <c r="Q472" s="8"/>
      <c r="R472" s="8"/>
      <c r="S472" s="8"/>
      <c r="T472" s="83"/>
      <c r="U472" s="8"/>
      <c r="V472" s="8"/>
      <c r="W472" s="8"/>
      <c r="X472" s="78">
        <v>103224</v>
      </c>
      <c r="Y472" s="78">
        <v>19612.560000000001</v>
      </c>
      <c r="Z472" s="78">
        <v>122836.56</v>
      </c>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78"/>
      <c r="AZ472" s="78"/>
      <c r="BA472" s="78"/>
      <c r="BB472" s="78"/>
      <c r="BC472" s="78"/>
      <c r="BD472" s="78"/>
      <c r="BE472" s="78"/>
      <c r="BF472" s="78"/>
      <c r="BG472" s="78"/>
      <c r="BH472" s="78"/>
      <c r="BI472" s="78"/>
      <c r="BJ472" s="78"/>
      <c r="BK472" s="78"/>
      <c r="BL472" s="78"/>
      <c r="BM472" s="78"/>
      <c r="BN472" s="8"/>
      <c r="BO472" s="8"/>
      <c r="BP472" s="8"/>
      <c r="BQ472" s="8"/>
      <c r="BR472" s="8"/>
      <c r="BS472" s="8"/>
      <c r="BT472" s="78">
        <v>85316.455696202524</v>
      </c>
      <c r="BU472" s="78">
        <v>16210.126582278479</v>
      </c>
      <c r="BV472" s="78">
        <v>101526.582278481</v>
      </c>
      <c r="BW472" s="8"/>
      <c r="BX472" s="8"/>
      <c r="BY472" s="8"/>
      <c r="BZ472" s="8"/>
      <c r="CA472" s="8"/>
      <c r="CB472" s="8"/>
      <c r="CC472" s="8"/>
      <c r="CD472" s="8"/>
      <c r="CE472" s="8"/>
      <c r="CF472" s="75">
        <v>1673500</v>
      </c>
      <c r="CG472" s="75">
        <f>CF472*H472</f>
        <v>317965</v>
      </c>
      <c r="CH472" s="75">
        <f>CG472+CF472</f>
        <v>1991465</v>
      </c>
      <c r="CI472" s="8"/>
      <c r="CJ472" s="8"/>
      <c r="CK472" s="8"/>
      <c r="CL472" s="8"/>
      <c r="CM472" s="8"/>
      <c r="CN472" s="8"/>
      <c r="CO472" s="8"/>
      <c r="CP472" s="8"/>
      <c r="CQ472" s="8"/>
      <c r="CR472" s="8"/>
      <c r="CS472" s="8"/>
      <c r="CT472" s="8"/>
      <c r="CU472" s="8"/>
      <c r="CV472" s="8"/>
      <c r="CW472" s="8"/>
      <c r="CX472" s="8"/>
      <c r="CY472" s="8"/>
      <c r="CZ472" s="8"/>
      <c r="DA472" s="8"/>
      <c r="DB472" s="8"/>
      <c r="DC472" s="83"/>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150">
        <f t="shared" si="93"/>
        <v>101526.582278481</v>
      </c>
      <c r="EF472" s="151">
        <f t="shared" si="94"/>
        <v>122836.56</v>
      </c>
      <c r="EG472" s="151">
        <f t="shared" si="95"/>
        <v>738609.38075949356</v>
      </c>
      <c r="EH472" s="151">
        <f t="shared" si="96"/>
        <v>291760.63585361571</v>
      </c>
      <c r="EI472" s="152">
        <f t="shared" si="102"/>
        <v>1085057.1094576116</v>
      </c>
      <c r="EJ472" s="153">
        <f t="shared" si="97"/>
        <v>1.4690540598629744</v>
      </c>
      <c r="EK472" s="154">
        <f t="shared" si="98"/>
        <v>101526.582278481</v>
      </c>
      <c r="EL472" s="154">
        <f t="shared" si="99"/>
        <v>101527</v>
      </c>
      <c r="EM472" s="154">
        <f t="shared" si="100"/>
        <v>101527</v>
      </c>
      <c r="EN472" s="154" t="str">
        <f t="shared" si="101"/>
        <v>MENOR VALOR</v>
      </c>
    </row>
    <row r="473" spans="1:144" s="5" customFormat="1" ht="15">
      <c r="A473" s="61"/>
      <c r="B473" s="61"/>
      <c r="C473" s="61"/>
      <c r="D473" s="61"/>
      <c r="E473" s="61"/>
      <c r="F473" s="61"/>
      <c r="G473" s="6"/>
      <c r="H473" s="7"/>
      <c r="I473" s="7"/>
      <c r="J473" s="8"/>
      <c r="K473" s="8"/>
      <c r="L473" s="8"/>
      <c r="M473" s="8"/>
      <c r="N473" s="8"/>
      <c r="O473" s="8"/>
      <c r="P473" s="8"/>
      <c r="Q473" s="8"/>
      <c r="R473" s="8"/>
      <c r="S473" s="8"/>
      <c r="T473" s="83"/>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78"/>
      <c r="AZ473" s="78"/>
      <c r="BA473" s="78"/>
      <c r="BB473" s="78"/>
      <c r="BC473" s="78"/>
      <c r="BD473" s="78"/>
      <c r="BE473" s="78"/>
      <c r="BF473" s="78"/>
      <c r="BG473" s="78"/>
      <c r="BH473" s="78"/>
      <c r="BI473" s="78"/>
      <c r="BJ473" s="78"/>
      <c r="BK473" s="78"/>
      <c r="BL473" s="78"/>
      <c r="BM473" s="7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3"/>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150"/>
      <c r="EF473" s="151"/>
      <c r="EG473" s="151"/>
      <c r="EH473" s="151"/>
      <c r="EI473" s="152"/>
      <c r="EJ473" s="153"/>
      <c r="EK473" s="154"/>
      <c r="EL473" s="154"/>
      <c r="EM473" s="154"/>
      <c r="EN473" s="154"/>
    </row>
    <row r="474" spans="1:144" s="5" customFormat="1" ht="15">
      <c r="A474" s="9" t="s">
        <v>690</v>
      </c>
      <c r="B474" s="161" t="s">
        <v>739</v>
      </c>
      <c r="C474" s="162"/>
      <c r="D474" s="162"/>
      <c r="E474" s="163"/>
      <c r="F474" s="46" t="s">
        <v>420</v>
      </c>
      <c r="G474" s="6"/>
      <c r="H474" s="7"/>
      <c r="I474" s="7"/>
      <c r="J474" s="8"/>
      <c r="K474" s="8"/>
      <c r="L474" s="8"/>
      <c r="M474" s="8"/>
      <c r="N474" s="8"/>
      <c r="O474" s="8"/>
      <c r="P474" s="8"/>
      <c r="Q474" s="8"/>
      <c r="R474" s="8"/>
      <c r="S474" s="8"/>
      <c r="T474" s="83"/>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78"/>
      <c r="AZ474" s="78"/>
      <c r="BA474" s="78"/>
      <c r="BB474" s="78"/>
      <c r="BC474" s="78"/>
      <c r="BD474" s="78"/>
      <c r="BE474" s="78"/>
      <c r="BF474" s="78"/>
      <c r="BG474" s="78"/>
      <c r="BH474" s="78"/>
      <c r="BI474" s="78"/>
      <c r="BJ474" s="78"/>
      <c r="BK474" s="78"/>
      <c r="BL474" s="78"/>
      <c r="BM474" s="7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3"/>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150"/>
      <c r="EF474" s="151"/>
      <c r="EG474" s="151"/>
      <c r="EH474" s="151"/>
      <c r="EI474" s="152"/>
      <c r="EJ474" s="153"/>
      <c r="EK474" s="154"/>
      <c r="EL474" s="154"/>
      <c r="EM474" s="154"/>
      <c r="EN474" s="154"/>
    </row>
    <row r="475" spans="1:144" s="5" customFormat="1" ht="12.75">
      <c r="A475" s="11" t="s">
        <v>16</v>
      </c>
      <c r="B475" s="11" t="s">
        <v>7</v>
      </c>
      <c r="C475" s="11" t="s">
        <v>124</v>
      </c>
      <c r="D475" s="11" t="s">
        <v>9</v>
      </c>
      <c r="E475" s="11" t="s">
        <v>125</v>
      </c>
      <c r="F475" s="11" t="s">
        <v>11</v>
      </c>
      <c r="G475" s="6"/>
      <c r="H475" s="7"/>
      <c r="I475" s="7"/>
      <c r="J475" s="8"/>
      <c r="K475" s="8"/>
      <c r="L475" s="8"/>
      <c r="M475" s="8"/>
      <c r="N475" s="8"/>
      <c r="O475" s="8"/>
      <c r="P475" s="8"/>
      <c r="Q475" s="8"/>
      <c r="R475" s="8"/>
      <c r="S475" s="8"/>
      <c r="T475" s="83"/>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78"/>
      <c r="AZ475" s="78"/>
      <c r="BA475" s="78"/>
      <c r="BB475" s="78"/>
      <c r="BC475" s="78"/>
      <c r="BD475" s="78"/>
      <c r="BE475" s="78"/>
      <c r="BF475" s="78"/>
      <c r="BG475" s="78"/>
      <c r="BH475" s="78"/>
      <c r="BI475" s="78"/>
      <c r="BJ475" s="78"/>
      <c r="BK475" s="78"/>
      <c r="BL475" s="78"/>
      <c r="BM475" s="7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3"/>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150"/>
      <c r="EF475" s="151"/>
      <c r="EG475" s="151"/>
      <c r="EH475" s="151"/>
      <c r="EI475" s="152"/>
      <c r="EJ475" s="153"/>
      <c r="EK475" s="154"/>
      <c r="EL475" s="154"/>
      <c r="EM475" s="154"/>
      <c r="EN475" s="154"/>
    </row>
    <row r="476" spans="1:144" s="5" customFormat="1" ht="127.5">
      <c r="A476" s="44">
        <v>1</v>
      </c>
      <c r="B476" s="39">
        <v>1199030174</v>
      </c>
      <c r="C476" s="39">
        <v>42295451</v>
      </c>
      <c r="D476" s="43" t="s">
        <v>740</v>
      </c>
      <c r="E476" s="39" t="s">
        <v>741</v>
      </c>
      <c r="F476" s="44" t="s">
        <v>742</v>
      </c>
      <c r="G476" s="6">
        <v>1</v>
      </c>
      <c r="H476" s="74">
        <v>0.19</v>
      </c>
      <c r="I476" s="7"/>
      <c r="J476" s="8"/>
      <c r="K476" s="8"/>
      <c r="L476" s="8"/>
      <c r="M476" s="8"/>
      <c r="N476" s="8"/>
      <c r="O476" s="78">
        <v>1800</v>
      </c>
      <c r="P476" s="78">
        <v>342</v>
      </c>
      <c r="Q476" s="78">
        <v>2142</v>
      </c>
      <c r="R476" s="8"/>
      <c r="S476" s="8"/>
      <c r="T476" s="83"/>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78"/>
      <c r="AZ476" s="78"/>
      <c r="BA476" s="78"/>
      <c r="BB476" s="78">
        <v>1500</v>
      </c>
      <c r="BC476" s="78">
        <v>285</v>
      </c>
      <c r="BD476" s="78">
        <v>1785</v>
      </c>
      <c r="BE476" s="78"/>
      <c r="BF476" s="78"/>
      <c r="BG476" s="78"/>
      <c r="BH476" s="78"/>
      <c r="BI476" s="78"/>
      <c r="BJ476" s="78"/>
      <c r="BK476" s="78"/>
      <c r="BL476" s="78"/>
      <c r="BM476" s="78"/>
      <c r="BN476" s="8"/>
      <c r="BO476" s="8"/>
      <c r="BP476" s="8"/>
      <c r="BQ476" s="8"/>
      <c r="BR476" s="8"/>
      <c r="BS476" s="8"/>
      <c r="BT476" s="78">
        <v>5379.7468354430375</v>
      </c>
      <c r="BU476" s="78">
        <v>1022.1518987341772</v>
      </c>
      <c r="BV476" s="78">
        <v>6401.8987341772145</v>
      </c>
      <c r="BW476" s="8"/>
      <c r="BX476" s="8"/>
      <c r="BY476" s="8"/>
      <c r="BZ476" s="8"/>
      <c r="CA476" s="8"/>
      <c r="CB476" s="8"/>
      <c r="CC476" s="8"/>
      <c r="CD476" s="8"/>
      <c r="CE476" s="8"/>
      <c r="CF476" s="8"/>
      <c r="CG476" s="8"/>
      <c r="CH476" s="8"/>
      <c r="CI476" s="78">
        <v>5500</v>
      </c>
      <c r="CJ476" s="78">
        <v>1045</v>
      </c>
      <c r="CK476" s="78">
        <v>6545</v>
      </c>
      <c r="CL476" s="8"/>
      <c r="CM476" s="8"/>
      <c r="CN476" s="8"/>
      <c r="CO476" s="8"/>
      <c r="CP476" s="8"/>
      <c r="CQ476" s="8"/>
      <c r="CR476" s="8"/>
      <c r="CS476" s="8"/>
      <c r="CT476" s="8"/>
      <c r="CU476" s="8"/>
      <c r="CV476" s="8"/>
      <c r="CW476" s="8"/>
      <c r="CX476" s="8"/>
      <c r="CY476" s="8"/>
      <c r="CZ476" s="8"/>
      <c r="DA476" s="8"/>
      <c r="DB476" s="8"/>
      <c r="DC476" s="83"/>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150">
        <f t="shared" si="93"/>
        <v>1785</v>
      </c>
      <c r="EF476" s="151">
        <f t="shared" si="94"/>
        <v>4271.9493670886077</v>
      </c>
      <c r="EG476" s="151">
        <f t="shared" si="95"/>
        <v>4218.4746835443038</v>
      </c>
      <c r="EH476" s="151">
        <f t="shared" si="96"/>
        <v>3557.6976301927757</v>
      </c>
      <c r="EI476" s="152">
        <f t="shared" si="102"/>
        <v>2608.5504774263018</v>
      </c>
      <c r="EJ476" s="153">
        <f t="shared" si="97"/>
        <v>0.6183634306499225</v>
      </c>
      <c r="EK476" s="154">
        <f t="shared" si="98"/>
        <v>1785</v>
      </c>
      <c r="EL476" s="154">
        <f t="shared" si="99"/>
        <v>1785</v>
      </c>
      <c r="EM476" s="154">
        <f t="shared" si="100"/>
        <v>1785</v>
      </c>
      <c r="EN476" s="154" t="str">
        <f t="shared" si="101"/>
        <v>MENOR VALOR</v>
      </c>
    </row>
    <row r="477" spans="1:144" s="5" customFormat="1" ht="127.5">
      <c r="A477" s="44">
        <v>2</v>
      </c>
      <c r="B477" s="39">
        <v>1199030175</v>
      </c>
      <c r="C477" s="39">
        <v>42295451</v>
      </c>
      <c r="D477" s="43" t="s">
        <v>743</v>
      </c>
      <c r="E477" s="39" t="s">
        <v>744</v>
      </c>
      <c r="F477" s="44" t="s">
        <v>742</v>
      </c>
      <c r="G477" s="6">
        <v>1</v>
      </c>
      <c r="H477" s="74">
        <v>0.19</v>
      </c>
      <c r="I477" s="7"/>
      <c r="J477" s="8"/>
      <c r="K477" s="8"/>
      <c r="L477" s="8"/>
      <c r="M477" s="8"/>
      <c r="N477" s="8"/>
      <c r="O477" s="78">
        <v>1800</v>
      </c>
      <c r="P477" s="78">
        <v>342</v>
      </c>
      <c r="Q477" s="78">
        <v>2142</v>
      </c>
      <c r="R477" s="8"/>
      <c r="S477" s="8"/>
      <c r="T477" s="83"/>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78"/>
      <c r="AZ477" s="78"/>
      <c r="BA477" s="78"/>
      <c r="BB477" s="78">
        <v>1500</v>
      </c>
      <c r="BC477" s="78">
        <v>285</v>
      </c>
      <c r="BD477" s="78">
        <v>1785</v>
      </c>
      <c r="BE477" s="78"/>
      <c r="BF477" s="78"/>
      <c r="BG477" s="78"/>
      <c r="BH477" s="78"/>
      <c r="BI477" s="78"/>
      <c r="BJ477" s="78"/>
      <c r="BK477" s="78"/>
      <c r="BL477" s="78"/>
      <c r="BM477" s="78"/>
      <c r="BN477" s="8"/>
      <c r="BO477" s="8"/>
      <c r="BP477" s="8"/>
      <c r="BQ477" s="8"/>
      <c r="BR477" s="8"/>
      <c r="BS477" s="8"/>
      <c r="BT477" s="78">
        <v>5379.7468354430375</v>
      </c>
      <c r="BU477" s="78">
        <v>1022.1518987341772</v>
      </c>
      <c r="BV477" s="78">
        <v>6401.8987341772145</v>
      </c>
      <c r="BW477" s="8"/>
      <c r="BX477" s="8"/>
      <c r="BY477" s="8"/>
      <c r="BZ477" s="8"/>
      <c r="CA477" s="8"/>
      <c r="CB477" s="8"/>
      <c r="CC477" s="8"/>
      <c r="CD477" s="8"/>
      <c r="CE477" s="8"/>
      <c r="CF477" s="8"/>
      <c r="CG477" s="8"/>
      <c r="CH477" s="8"/>
      <c r="CI477" s="78">
        <v>5500</v>
      </c>
      <c r="CJ477" s="78">
        <v>1045</v>
      </c>
      <c r="CK477" s="78">
        <v>6545</v>
      </c>
      <c r="CL477" s="8"/>
      <c r="CM477" s="8"/>
      <c r="CN477" s="8"/>
      <c r="CO477" s="8"/>
      <c r="CP477" s="8"/>
      <c r="CQ477" s="8"/>
      <c r="CR477" s="8"/>
      <c r="CS477" s="8"/>
      <c r="CT477" s="8"/>
      <c r="CU477" s="8"/>
      <c r="CV477" s="8"/>
      <c r="CW477" s="8"/>
      <c r="CX477" s="8"/>
      <c r="CY477" s="8"/>
      <c r="CZ477" s="8"/>
      <c r="DA477" s="8"/>
      <c r="DB477" s="8"/>
      <c r="DC477" s="83"/>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150">
        <f t="shared" si="93"/>
        <v>1785</v>
      </c>
      <c r="EF477" s="151">
        <f t="shared" si="94"/>
        <v>4271.9493670886077</v>
      </c>
      <c r="EG477" s="151">
        <f t="shared" si="95"/>
        <v>4218.4746835443038</v>
      </c>
      <c r="EH477" s="151">
        <f t="shared" si="96"/>
        <v>3557.6976301927757</v>
      </c>
      <c r="EI477" s="152">
        <f t="shared" si="102"/>
        <v>2608.5504774263018</v>
      </c>
      <c r="EJ477" s="153">
        <f t="shared" si="97"/>
        <v>0.6183634306499225</v>
      </c>
      <c r="EK477" s="154">
        <f t="shared" si="98"/>
        <v>1785</v>
      </c>
      <c r="EL477" s="154">
        <f t="shared" si="99"/>
        <v>1785</v>
      </c>
      <c r="EM477" s="154">
        <f t="shared" si="100"/>
        <v>1785</v>
      </c>
      <c r="EN477" s="154" t="str">
        <f t="shared" si="101"/>
        <v>MENOR VALOR</v>
      </c>
    </row>
    <row r="478" spans="1:144" s="5" customFormat="1" ht="127.5">
      <c r="A478" s="44">
        <v>3</v>
      </c>
      <c r="B478" s="39">
        <v>1199030176</v>
      </c>
      <c r="C478" s="39">
        <v>42295451</v>
      </c>
      <c r="D478" s="43" t="s">
        <v>745</v>
      </c>
      <c r="E478" s="39" t="s">
        <v>746</v>
      </c>
      <c r="F478" s="44" t="s">
        <v>742</v>
      </c>
      <c r="G478" s="6">
        <v>1</v>
      </c>
      <c r="H478" s="74">
        <v>0.19</v>
      </c>
      <c r="I478" s="7"/>
      <c r="J478" s="8"/>
      <c r="K478" s="8"/>
      <c r="L478" s="8"/>
      <c r="M478" s="8"/>
      <c r="N478" s="8"/>
      <c r="O478" s="78">
        <v>1800</v>
      </c>
      <c r="P478" s="78">
        <v>342</v>
      </c>
      <c r="Q478" s="78">
        <v>2142</v>
      </c>
      <c r="R478" s="8"/>
      <c r="S478" s="8"/>
      <c r="T478" s="83"/>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78"/>
      <c r="AZ478" s="78"/>
      <c r="BA478" s="78"/>
      <c r="BB478" s="78">
        <v>1500</v>
      </c>
      <c r="BC478" s="78">
        <v>285</v>
      </c>
      <c r="BD478" s="78">
        <v>1785</v>
      </c>
      <c r="BE478" s="78"/>
      <c r="BF478" s="78"/>
      <c r="BG478" s="78"/>
      <c r="BH478" s="78"/>
      <c r="BI478" s="78"/>
      <c r="BJ478" s="78"/>
      <c r="BK478" s="78"/>
      <c r="BL478" s="78"/>
      <c r="BM478" s="78"/>
      <c r="BN478" s="8"/>
      <c r="BO478" s="8"/>
      <c r="BP478" s="8"/>
      <c r="BQ478" s="8"/>
      <c r="BR478" s="8"/>
      <c r="BS478" s="8"/>
      <c r="BT478" s="78">
        <v>5379.7468354430375</v>
      </c>
      <c r="BU478" s="78">
        <v>1022.1518987341772</v>
      </c>
      <c r="BV478" s="78">
        <v>6401.8987341772145</v>
      </c>
      <c r="BW478" s="8"/>
      <c r="BX478" s="8"/>
      <c r="BY478" s="8"/>
      <c r="BZ478" s="8"/>
      <c r="CA478" s="8"/>
      <c r="CB478" s="8"/>
      <c r="CC478" s="8"/>
      <c r="CD478" s="8"/>
      <c r="CE478" s="8"/>
      <c r="CF478" s="8"/>
      <c r="CG478" s="8"/>
      <c r="CH478" s="8"/>
      <c r="CI478" s="78">
        <v>5500</v>
      </c>
      <c r="CJ478" s="78">
        <v>1045</v>
      </c>
      <c r="CK478" s="78">
        <v>6545</v>
      </c>
      <c r="CL478" s="8"/>
      <c r="CM478" s="8"/>
      <c r="CN478" s="8"/>
      <c r="CO478" s="8"/>
      <c r="CP478" s="8"/>
      <c r="CQ478" s="8"/>
      <c r="CR478" s="8"/>
      <c r="CS478" s="8"/>
      <c r="CT478" s="8"/>
      <c r="CU478" s="8"/>
      <c r="CV478" s="8"/>
      <c r="CW478" s="8"/>
      <c r="CX478" s="8"/>
      <c r="CY478" s="8"/>
      <c r="CZ478" s="8"/>
      <c r="DA478" s="8"/>
      <c r="DB478" s="8"/>
      <c r="DC478" s="83"/>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150">
        <f t="shared" si="93"/>
        <v>1785</v>
      </c>
      <c r="EF478" s="151">
        <f t="shared" si="94"/>
        <v>4271.9493670886077</v>
      </c>
      <c r="EG478" s="151">
        <f t="shared" si="95"/>
        <v>4218.4746835443038</v>
      </c>
      <c r="EH478" s="151">
        <f t="shared" si="96"/>
        <v>3557.6976301927757</v>
      </c>
      <c r="EI478" s="152">
        <f t="shared" si="102"/>
        <v>2608.5504774263018</v>
      </c>
      <c r="EJ478" s="153">
        <f t="shared" si="97"/>
        <v>0.6183634306499225</v>
      </c>
      <c r="EK478" s="154">
        <f t="shared" si="98"/>
        <v>1785</v>
      </c>
      <c r="EL478" s="154">
        <f t="shared" si="99"/>
        <v>1785</v>
      </c>
      <c r="EM478" s="154">
        <f t="shared" si="100"/>
        <v>1785</v>
      </c>
      <c r="EN478" s="154" t="str">
        <f t="shared" si="101"/>
        <v>MENOR VALOR</v>
      </c>
    </row>
    <row r="479" spans="1:144" s="5" customFormat="1" ht="127.5">
      <c r="A479" s="44">
        <v>4</v>
      </c>
      <c r="B479" s="39">
        <v>1199030177</v>
      </c>
      <c r="C479" s="39">
        <v>42295451</v>
      </c>
      <c r="D479" s="43" t="s">
        <v>747</v>
      </c>
      <c r="E479" s="39" t="s">
        <v>748</v>
      </c>
      <c r="F479" s="44" t="s">
        <v>742</v>
      </c>
      <c r="G479" s="6">
        <v>1</v>
      </c>
      <c r="H479" s="74">
        <v>0.19</v>
      </c>
      <c r="I479" s="7"/>
      <c r="J479" s="8"/>
      <c r="K479" s="8"/>
      <c r="L479" s="8"/>
      <c r="M479" s="8"/>
      <c r="N479" s="8"/>
      <c r="O479" s="78">
        <v>1800</v>
      </c>
      <c r="P479" s="78">
        <v>342</v>
      </c>
      <c r="Q479" s="78">
        <v>2142</v>
      </c>
      <c r="R479" s="8"/>
      <c r="S479" s="8"/>
      <c r="T479" s="83"/>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78"/>
      <c r="AZ479" s="78"/>
      <c r="BA479" s="78"/>
      <c r="BB479" s="78">
        <v>1500</v>
      </c>
      <c r="BC479" s="78">
        <v>285</v>
      </c>
      <c r="BD479" s="78">
        <v>1785</v>
      </c>
      <c r="BE479" s="78"/>
      <c r="BF479" s="78"/>
      <c r="BG479" s="78"/>
      <c r="BH479" s="78"/>
      <c r="BI479" s="78"/>
      <c r="BJ479" s="78"/>
      <c r="BK479" s="78"/>
      <c r="BL479" s="78"/>
      <c r="BM479" s="78"/>
      <c r="BN479" s="8"/>
      <c r="BO479" s="8"/>
      <c r="BP479" s="8"/>
      <c r="BQ479" s="8"/>
      <c r="BR479" s="8"/>
      <c r="BS479" s="8"/>
      <c r="BT479" s="78">
        <v>5379.7468354430375</v>
      </c>
      <c r="BU479" s="78">
        <v>1022.1518987341772</v>
      </c>
      <c r="BV479" s="78">
        <v>6401.8987341772145</v>
      </c>
      <c r="BW479" s="8"/>
      <c r="BX479" s="8"/>
      <c r="BY479" s="8"/>
      <c r="BZ479" s="8"/>
      <c r="CA479" s="8"/>
      <c r="CB479" s="8"/>
      <c r="CC479" s="8"/>
      <c r="CD479" s="8"/>
      <c r="CE479" s="8"/>
      <c r="CF479" s="8"/>
      <c r="CG479" s="8"/>
      <c r="CH479" s="8"/>
      <c r="CI479" s="78">
        <v>5500</v>
      </c>
      <c r="CJ479" s="78">
        <v>1045</v>
      </c>
      <c r="CK479" s="78">
        <v>6545</v>
      </c>
      <c r="CL479" s="8"/>
      <c r="CM479" s="8"/>
      <c r="CN479" s="8"/>
      <c r="CO479" s="8"/>
      <c r="CP479" s="8"/>
      <c r="CQ479" s="8"/>
      <c r="CR479" s="8"/>
      <c r="CS479" s="8"/>
      <c r="CT479" s="8"/>
      <c r="CU479" s="8"/>
      <c r="CV479" s="8"/>
      <c r="CW479" s="8"/>
      <c r="CX479" s="8"/>
      <c r="CY479" s="8"/>
      <c r="CZ479" s="8"/>
      <c r="DA479" s="8"/>
      <c r="DB479" s="8"/>
      <c r="DC479" s="83"/>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150">
        <f t="shared" si="93"/>
        <v>1785</v>
      </c>
      <c r="EF479" s="151">
        <f t="shared" si="94"/>
        <v>4271.9493670886077</v>
      </c>
      <c r="EG479" s="151">
        <f t="shared" si="95"/>
        <v>4218.4746835443038</v>
      </c>
      <c r="EH479" s="151">
        <f t="shared" si="96"/>
        <v>3557.6976301927757</v>
      </c>
      <c r="EI479" s="152">
        <f t="shared" si="102"/>
        <v>2608.5504774263018</v>
      </c>
      <c r="EJ479" s="153">
        <f t="shared" si="97"/>
        <v>0.6183634306499225</v>
      </c>
      <c r="EK479" s="154">
        <f t="shared" si="98"/>
        <v>1785</v>
      </c>
      <c r="EL479" s="154">
        <f t="shared" si="99"/>
        <v>1785</v>
      </c>
      <c r="EM479" s="154">
        <f t="shared" si="100"/>
        <v>1785</v>
      </c>
      <c r="EN479" s="154" t="str">
        <f t="shared" si="101"/>
        <v>MENOR VALOR</v>
      </c>
    </row>
    <row r="480" spans="1:144" s="5" customFormat="1" ht="127.5">
      <c r="A480" s="44">
        <v>5</v>
      </c>
      <c r="B480" s="39">
        <v>1199030179</v>
      </c>
      <c r="C480" s="39">
        <v>42295451</v>
      </c>
      <c r="D480" s="43" t="s">
        <v>749</v>
      </c>
      <c r="E480" s="39" t="s">
        <v>750</v>
      </c>
      <c r="F480" s="44" t="s">
        <v>742</v>
      </c>
      <c r="G480" s="6">
        <v>1</v>
      </c>
      <c r="H480" s="74">
        <v>0.19</v>
      </c>
      <c r="I480" s="7"/>
      <c r="J480" s="8"/>
      <c r="K480" s="8"/>
      <c r="L480" s="8"/>
      <c r="M480" s="8"/>
      <c r="N480" s="8"/>
      <c r="O480" s="78">
        <v>1800</v>
      </c>
      <c r="P480" s="78">
        <v>342</v>
      </c>
      <c r="Q480" s="78">
        <v>2142</v>
      </c>
      <c r="R480" s="8"/>
      <c r="S480" s="8"/>
      <c r="T480" s="83"/>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78"/>
      <c r="AZ480" s="78"/>
      <c r="BA480" s="78"/>
      <c r="BB480" s="78">
        <v>1500</v>
      </c>
      <c r="BC480" s="78">
        <v>285</v>
      </c>
      <c r="BD480" s="78">
        <v>1785</v>
      </c>
      <c r="BE480" s="78"/>
      <c r="BF480" s="78"/>
      <c r="BG480" s="78"/>
      <c r="BH480" s="78"/>
      <c r="BI480" s="78"/>
      <c r="BJ480" s="78"/>
      <c r="BK480" s="78"/>
      <c r="BL480" s="78"/>
      <c r="BM480" s="78"/>
      <c r="BN480" s="8"/>
      <c r="BO480" s="8"/>
      <c r="BP480" s="8"/>
      <c r="BQ480" s="8"/>
      <c r="BR480" s="8"/>
      <c r="BS480" s="8"/>
      <c r="BT480" s="78">
        <v>5379.7468354430375</v>
      </c>
      <c r="BU480" s="78">
        <v>1022.1518987341772</v>
      </c>
      <c r="BV480" s="78">
        <v>6401.8987341772145</v>
      </c>
      <c r="BW480" s="8"/>
      <c r="BX480" s="8"/>
      <c r="BY480" s="8"/>
      <c r="BZ480" s="8"/>
      <c r="CA480" s="8"/>
      <c r="CB480" s="8"/>
      <c r="CC480" s="8"/>
      <c r="CD480" s="8"/>
      <c r="CE480" s="8"/>
      <c r="CF480" s="8"/>
      <c r="CG480" s="8"/>
      <c r="CH480" s="8"/>
      <c r="CI480" s="78">
        <v>5500</v>
      </c>
      <c r="CJ480" s="78">
        <v>1045</v>
      </c>
      <c r="CK480" s="78">
        <v>6545</v>
      </c>
      <c r="CL480" s="8"/>
      <c r="CM480" s="8"/>
      <c r="CN480" s="8"/>
      <c r="CO480" s="8"/>
      <c r="CP480" s="8"/>
      <c r="CQ480" s="8"/>
      <c r="CR480" s="8"/>
      <c r="CS480" s="8"/>
      <c r="CT480" s="8"/>
      <c r="CU480" s="8"/>
      <c r="CV480" s="8"/>
      <c r="CW480" s="8"/>
      <c r="CX480" s="8"/>
      <c r="CY480" s="8"/>
      <c r="CZ480" s="8"/>
      <c r="DA480" s="8"/>
      <c r="DB480" s="8"/>
      <c r="DC480" s="83"/>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150">
        <f t="shared" si="93"/>
        <v>1785</v>
      </c>
      <c r="EF480" s="151">
        <f t="shared" si="94"/>
        <v>4271.9493670886077</v>
      </c>
      <c r="EG480" s="151">
        <f t="shared" si="95"/>
        <v>4218.4746835443038</v>
      </c>
      <c r="EH480" s="151">
        <f t="shared" si="96"/>
        <v>3557.6976301927757</v>
      </c>
      <c r="EI480" s="152">
        <f t="shared" si="102"/>
        <v>2608.5504774263018</v>
      </c>
      <c r="EJ480" s="153">
        <f t="shared" si="97"/>
        <v>0.6183634306499225</v>
      </c>
      <c r="EK480" s="154">
        <f t="shared" si="98"/>
        <v>1785</v>
      </c>
      <c r="EL480" s="154">
        <f t="shared" si="99"/>
        <v>1785</v>
      </c>
      <c r="EM480" s="154">
        <f t="shared" si="100"/>
        <v>1785</v>
      </c>
      <c r="EN480" s="154" t="str">
        <f t="shared" si="101"/>
        <v>MENOR VALOR</v>
      </c>
    </row>
    <row r="481" spans="1:144" s="5" customFormat="1" ht="38.25">
      <c r="A481" s="44">
        <v>6</v>
      </c>
      <c r="B481" s="39">
        <v>1199030159</v>
      </c>
      <c r="C481" s="39">
        <v>42132200</v>
      </c>
      <c r="D481" s="43" t="s">
        <v>751</v>
      </c>
      <c r="E481" s="39" t="s">
        <v>752</v>
      </c>
      <c r="F481" s="44" t="s">
        <v>742</v>
      </c>
      <c r="G481" s="6">
        <v>1</v>
      </c>
      <c r="H481" s="74">
        <v>0.19</v>
      </c>
      <c r="I481" s="7"/>
      <c r="J481" s="8"/>
      <c r="K481" s="8"/>
      <c r="L481" s="8"/>
      <c r="M481" s="8"/>
      <c r="N481" s="8"/>
      <c r="O481" s="78">
        <v>660</v>
      </c>
      <c r="P481" s="78">
        <v>125.4</v>
      </c>
      <c r="Q481" s="78">
        <v>785.4</v>
      </c>
      <c r="R481" s="8"/>
      <c r="S481" s="8"/>
      <c r="T481" s="83"/>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78"/>
      <c r="AZ481" s="78"/>
      <c r="BA481" s="78"/>
      <c r="BB481" s="78">
        <v>170</v>
      </c>
      <c r="BC481" s="78">
        <v>32.299999999999997</v>
      </c>
      <c r="BD481" s="78">
        <v>202.3</v>
      </c>
      <c r="BE481" s="78"/>
      <c r="BF481" s="78"/>
      <c r="BG481" s="78"/>
      <c r="BH481" s="78"/>
      <c r="BI481" s="78"/>
      <c r="BJ481" s="78"/>
      <c r="BK481" s="78"/>
      <c r="BL481" s="78"/>
      <c r="BM481" s="78"/>
      <c r="BN481" s="8"/>
      <c r="BO481" s="8"/>
      <c r="BP481" s="8"/>
      <c r="BQ481" s="8"/>
      <c r="BR481" s="8"/>
      <c r="BS481" s="8"/>
      <c r="BT481" s="78">
        <v>405.0632911392405</v>
      </c>
      <c r="BU481" s="78">
        <v>76.962025316455694</v>
      </c>
      <c r="BV481" s="78">
        <v>482.02531645569621</v>
      </c>
      <c r="BW481" s="8"/>
      <c r="BX481" s="8"/>
      <c r="BY481" s="8"/>
      <c r="BZ481" s="8"/>
      <c r="CA481" s="8"/>
      <c r="CB481" s="8"/>
      <c r="CC481" s="8"/>
      <c r="CD481" s="8"/>
      <c r="CE481" s="8"/>
      <c r="CF481" s="8"/>
      <c r="CG481" s="8"/>
      <c r="CH481" s="8"/>
      <c r="CI481" s="78">
        <v>800</v>
      </c>
      <c r="CJ481" s="78">
        <v>152</v>
      </c>
      <c r="CK481" s="78">
        <v>952</v>
      </c>
      <c r="CL481" s="8"/>
      <c r="CM481" s="8"/>
      <c r="CN481" s="8"/>
      <c r="CO481" s="8"/>
      <c r="CP481" s="8"/>
      <c r="CQ481" s="8"/>
      <c r="CR481" s="8"/>
      <c r="CS481" s="8"/>
      <c r="CT481" s="8"/>
      <c r="CU481" s="8"/>
      <c r="CV481" s="8"/>
      <c r="CW481" s="8"/>
      <c r="CX481" s="8"/>
      <c r="CY481" s="8"/>
      <c r="CZ481" s="8"/>
      <c r="DA481" s="8"/>
      <c r="DB481" s="8"/>
      <c r="DC481" s="83"/>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150">
        <f t="shared" si="93"/>
        <v>202.3</v>
      </c>
      <c r="EF481" s="151">
        <f t="shared" si="94"/>
        <v>633.71265822784812</v>
      </c>
      <c r="EG481" s="151">
        <f t="shared" si="95"/>
        <v>605.43132911392399</v>
      </c>
      <c r="EH481" s="151">
        <f t="shared" si="96"/>
        <v>519.63499862380161</v>
      </c>
      <c r="EI481" s="152">
        <f t="shared" si="102"/>
        <v>331.78430674842747</v>
      </c>
      <c r="EJ481" s="153">
        <f t="shared" si="97"/>
        <v>0.54801311196433911</v>
      </c>
      <c r="EK481" s="154">
        <f t="shared" si="98"/>
        <v>202.3</v>
      </c>
      <c r="EL481" s="154">
        <f t="shared" si="99"/>
        <v>202</v>
      </c>
      <c r="EM481" s="154">
        <f t="shared" si="100"/>
        <v>202</v>
      </c>
      <c r="EN481" s="154" t="str">
        <f t="shared" si="101"/>
        <v>MENOR VALOR</v>
      </c>
    </row>
    <row r="482" spans="1:144" s="5" customFormat="1" ht="38.25">
      <c r="A482" s="44">
        <v>7</v>
      </c>
      <c r="B482" s="39">
        <v>1199030151</v>
      </c>
      <c r="C482" s="39">
        <v>42132200</v>
      </c>
      <c r="D482" s="43" t="s">
        <v>753</v>
      </c>
      <c r="E482" s="39" t="s">
        <v>754</v>
      </c>
      <c r="F482" s="44" t="s">
        <v>742</v>
      </c>
      <c r="G482" s="6">
        <v>1</v>
      </c>
      <c r="H482" s="74">
        <v>0.19</v>
      </c>
      <c r="I482" s="7"/>
      <c r="J482" s="8"/>
      <c r="K482" s="8"/>
      <c r="L482" s="8"/>
      <c r="M482" s="8"/>
      <c r="N482" s="8"/>
      <c r="O482" s="78">
        <v>660</v>
      </c>
      <c r="P482" s="78">
        <v>125.4</v>
      </c>
      <c r="Q482" s="78">
        <v>785.4</v>
      </c>
      <c r="R482" s="8"/>
      <c r="S482" s="8"/>
      <c r="T482" s="83"/>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78"/>
      <c r="AZ482" s="78"/>
      <c r="BA482" s="78"/>
      <c r="BB482" s="78">
        <v>170</v>
      </c>
      <c r="BC482" s="78">
        <v>32.299999999999997</v>
      </c>
      <c r="BD482" s="78">
        <v>202.3</v>
      </c>
      <c r="BE482" s="78"/>
      <c r="BF482" s="78"/>
      <c r="BG482" s="78"/>
      <c r="BH482" s="78"/>
      <c r="BI482" s="78"/>
      <c r="BJ482" s="78"/>
      <c r="BK482" s="78"/>
      <c r="BL482" s="78"/>
      <c r="BM482" s="78"/>
      <c r="BN482" s="8"/>
      <c r="BO482" s="8"/>
      <c r="BP482" s="8"/>
      <c r="BQ482" s="8"/>
      <c r="BR482" s="8"/>
      <c r="BS482" s="8"/>
      <c r="BT482" s="78">
        <v>405.0632911392405</v>
      </c>
      <c r="BU482" s="78">
        <v>76.962025316455694</v>
      </c>
      <c r="BV482" s="78">
        <v>482.02531645569621</v>
      </c>
      <c r="BW482" s="8"/>
      <c r="BX482" s="8"/>
      <c r="BY482" s="8"/>
      <c r="BZ482" s="8"/>
      <c r="CA482" s="8"/>
      <c r="CB482" s="8"/>
      <c r="CC482" s="8"/>
      <c r="CD482" s="8"/>
      <c r="CE482" s="8"/>
      <c r="CF482" s="8"/>
      <c r="CG482" s="8"/>
      <c r="CH482" s="8"/>
      <c r="CI482" s="78">
        <v>800</v>
      </c>
      <c r="CJ482" s="78">
        <v>152</v>
      </c>
      <c r="CK482" s="78">
        <v>952</v>
      </c>
      <c r="CL482" s="8"/>
      <c r="CM482" s="8"/>
      <c r="CN482" s="8"/>
      <c r="CO482" s="8"/>
      <c r="CP482" s="8"/>
      <c r="CQ482" s="8"/>
      <c r="CR482" s="8"/>
      <c r="CS482" s="8"/>
      <c r="CT482" s="8"/>
      <c r="CU482" s="8"/>
      <c r="CV482" s="8"/>
      <c r="CW482" s="8"/>
      <c r="CX482" s="8"/>
      <c r="CY482" s="8"/>
      <c r="CZ482" s="8"/>
      <c r="DA482" s="8"/>
      <c r="DB482" s="8"/>
      <c r="DC482" s="83"/>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150">
        <f t="shared" si="93"/>
        <v>202.3</v>
      </c>
      <c r="EF482" s="151">
        <f t="shared" si="94"/>
        <v>633.71265822784812</v>
      </c>
      <c r="EG482" s="151">
        <f t="shared" si="95"/>
        <v>605.43132911392399</v>
      </c>
      <c r="EH482" s="151">
        <f t="shared" si="96"/>
        <v>519.63499862380161</v>
      </c>
      <c r="EI482" s="152">
        <f t="shared" si="102"/>
        <v>331.78430674842747</v>
      </c>
      <c r="EJ482" s="153">
        <f t="shared" si="97"/>
        <v>0.54801311196433911</v>
      </c>
      <c r="EK482" s="154">
        <f t="shared" si="98"/>
        <v>202.3</v>
      </c>
      <c r="EL482" s="154">
        <f t="shared" si="99"/>
        <v>202</v>
      </c>
      <c r="EM482" s="154">
        <f t="shared" si="100"/>
        <v>202</v>
      </c>
      <c r="EN482" s="154" t="str">
        <f t="shared" si="101"/>
        <v>MENOR VALOR</v>
      </c>
    </row>
    <row r="483" spans="1:144" s="5" customFormat="1" ht="38.25">
      <c r="A483" s="44">
        <v>8</v>
      </c>
      <c r="B483" s="39">
        <v>1199030032</v>
      </c>
      <c r="C483" s="39">
        <v>42132200</v>
      </c>
      <c r="D483" s="43" t="s">
        <v>755</v>
      </c>
      <c r="E483" s="39" t="s">
        <v>756</v>
      </c>
      <c r="F483" s="44" t="s">
        <v>742</v>
      </c>
      <c r="G483" s="6">
        <v>1</v>
      </c>
      <c r="H483" s="74">
        <v>0.19</v>
      </c>
      <c r="I483" s="7"/>
      <c r="J483" s="8"/>
      <c r="K483" s="8"/>
      <c r="L483" s="8"/>
      <c r="M483" s="8"/>
      <c r="N483" s="8"/>
      <c r="O483" s="78">
        <v>660</v>
      </c>
      <c r="P483" s="78">
        <v>125.4</v>
      </c>
      <c r="Q483" s="78">
        <v>785.4</v>
      </c>
      <c r="R483" s="8"/>
      <c r="S483" s="8"/>
      <c r="T483" s="83"/>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78"/>
      <c r="AZ483" s="78"/>
      <c r="BA483" s="78"/>
      <c r="BB483" s="78">
        <v>170</v>
      </c>
      <c r="BC483" s="78">
        <v>32.299999999999997</v>
      </c>
      <c r="BD483" s="78">
        <v>202.3</v>
      </c>
      <c r="BE483" s="78"/>
      <c r="BF483" s="78"/>
      <c r="BG483" s="78"/>
      <c r="BH483" s="78"/>
      <c r="BI483" s="78"/>
      <c r="BJ483" s="78"/>
      <c r="BK483" s="78"/>
      <c r="BL483" s="78"/>
      <c r="BM483" s="78"/>
      <c r="BN483" s="8"/>
      <c r="BO483" s="8"/>
      <c r="BP483" s="8"/>
      <c r="BQ483" s="8"/>
      <c r="BR483" s="8"/>
      <c r="BS483" s="8"/>
      <c r="BT483" s="78">
        <v>405.0632911392405</v>
      </c>
      <c r="BU483" s="78">
        <v>76.962025316455694</v>
      </c>
      <c r="BV483" s="78">
        <v>482.02531645569621</v>
      </c>
      <c r="BW483" s="8"/>
      <c r="BX483" s="8"/>
      <c r="BY483" s="8"/>
      <c r="BZ483" s="8"/>
      <c r="CA483" s="8"/>
      <c r="CB483" s="8"/>
      <c r="CC483" s="8"/>
      <c r="CD483" s="8"/>
      <c r="CE483" s="8"/>
      <c r="CF483" s="8"/>
      <c r="CG483" s="8"/>
      <c r="CH483" s="8"/>
      <c r="CI483" s="78">
        <v>800</v>
      </c>
      <c r="CJ483" s="78">
        <v>152</v>
      </c>
      <c r="CK483" s="78">
        <v>952</v>
      </c>
      <c r="CL483" s="8"/>
      <c r="CM483" s="8"/>
      <c r="CN483" s="8"/>
      <c r="CO483" s="8"/>
      <c r="CP483" s="8"/>
      <c r="CQ483" s="8"/>
      <c r="CR483" s="8"/>
      <c r="CS483" s="8"/>
      <c r="CT483" s="8"/>
      <c r="CU483" s="8"/>
      <c r="CV483" s="8"/>
      <c r="CW483" s="8"/>
      <c r="CX483" s="8"/>
      <c r="CY483" s="8"/>
      <c r="CZ483" s="8"/>
      <c r="DA483" s="8"/>
      <c r="DB483" s="8"/>
      <c r="DC483" s="83"/>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150">
        <f t="shared" si="93"/>
        <v>202.3</v>
      </c>
      <c r="EF483" s="151">
        <f t="shared" si="94"/>
        <v>633.71265822784812</v>
      </c>
      <c r="EG483" s="151">
        <f t="shared" si="95"/>
        <v>605.43132911392399</v>
      </c>
      <c r="EH483" s="151">
        <f t="shared" si="96"/>
        <v>519.63499862380161</v>
      </c>
      <c r="EI483" s="152">
        <f t="shared" si="102"/>
        <v>331.78430674842747</v>
      </c>
      <c r="EJ483" s="153">
        <f t="shared" si="97"/>
        <v>0.54801311196433911</v>
      </c>
      <c r="EK483" s="154">
        <f t="shared" si="98"/>
        <v>202.3</v>
      </c>
      <c r="EL483" s="154">
        <f t="shared" si="99"/>
        <v>202</v>
      </c>
      <c r="EM483" s="154">
        <f t="shared" si="100"/>
        <v>202</v>
      </c>
      <c r="EN483" s="154" t="str">
        <f t="shared" si="101"/>
        <v>MENOR VALOR</v>
      </c>
    </row>
    <row r="484" spans="1:144" s="5" customFormat="1" ht="15">
      <c r="A484" s="12"/>
      <c r="B484" s="65"/>
      <c r="C484" s="65"/>
      <c r="D484" s="65"/>
      <c r="E484" s="65"/>
      <c r="F484" s="65"/>
      <c r="G484" s="6"/>
      <c r="H484" s="7"/>
      <c r="I484" s="7"/>
      <c r="J484" s="8"/>
      <c r="K484" s="8"/>
      <c r="L484" s="8"/>
      <c r="M484" s="8"/>
      <c r="N484" s="8"/>
      <c r="O484" s="8"/>
      <c r="P484" s="8"/>
      <c r="Q484" s="8"/>
      <c r="R484" s="8"/>
      <c r="S484" s="8"/>
      <c r="T484" s="83"/>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78"/>
      <c r="AZ484" s="78"/>
      <c r="BA484" s="78"/>
      <c r="BB484" s="78"/>
      <c r="BC484" s="78"/>
      <c r="BD484" s="78"/>
      <c r="BE484" s="78"/>
      <c r="BF484" s="78"/>
      <c r="BG484" s="78"/>
      <c r="BH484" s="78"/>
      <c r="BI484" s="78"/>
      <c r="BJ484" s="78"/>
      <c r="BK484" s="78"/>
      <c r="BL484" s="78"/>
      <c r="BM484" s="7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3"/>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150"/>
      <c r="EF484" s="151"/>
      <c r="EG484" s="151"/>
      <c r="EH484" s="151"/>
      <c r="EI484" s="152"/>
      <c r="EJ484" s="153"/>
      <c r="EK484" s="154"/>
      <c r="EL484" s="154"/>
      <c r="EM484" s="154"/>
      <c r="EN484" s="154"/>
    </row>
    <row r="485" spans="1:144" s="5" customFormat="1" ht="15">
      <c r="A485" s="9" t="s">
        <v>697</v>
      </c>
      <c r="B485" s="161" t="s">
        <v>757</v>
      </c>
      <c r="C485" s="162"/>
      <c r="D485" s="162"/>
      <c r="E485" s="163"/>
      <c r="F485" s="46" t="s">
        <v>420</v>
      </c>
      <c r="G485" s="6"/>
      <c r="H485" s="47"/>
      <c r="I485" s="47"/>
      <c r="J485" s="48"/>
      <c r="K485" s="49"/>
      <c r="L485" s="8"/>
      <c r="M485" s="8"/>
      <c r="N485" s="8"/>
      <c r="O485" s="8"/>
      <c r="P485" s="8"/>
      <c r="Q485" s="8"/>
      <c r="R485" s="8"/>
      <c r="S485" s="8"/>
      <c r="T485" s="83"/>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78"/>
      <c r="AZ485" s="78"/>
      <c r="BA485" s="78"/>
      <c r="BB485" s="78"/>
      <c r="BC485" s="78"/>
      <c r="BD485" s="78"/>
      <c r="BE485" s="78"/>
      <c r="BF485" s="78"/>
      <c r="BG485" s="78"/>
      <c r="BH485" s="78"/>
      <c r="BI485" s="78"/>
      <c r="BJ485" s="78"/>
      <c r="BK485" s="78"/>
      <c r="BL485" s="78"/>
      <c r="BM485" s="7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3"/>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150"/>
      <c r="EF485" s="151"/>
      <c r="EG485" s="151"/>
      <c r="EH485" s="151"/>
      <c r="EI485" s="152"/>
      <c r="EJ485" s="153"/>
      <c r="EK485" s="154"/>
      <c r="EL485" s="154"/>
      <c r="EM485" s="154"/>
      <c r="EN485" s="154"/>
    </row>
    <row r="486" spans="1:144" s="5" customFormat="1" ht="12.75">
      <c r="A486" s="11" t="s">
        <v>16</v>
      </c>
      <c r="B486" s="11" t="s">
        <v>7</v>
      </c>
      <c r="C486" s="11" t="s">
        <v>124</v>
      </c>
      <c r="D486" s="11" t="s">
        <v>9</v>
      </c>
      <c r="E486" s="11" t="s">
        <v>125</v>
      </c>
      <c r="F486" s="11" t="s">
        <v>11</v>
      </c>
      <c r="G486" s="6"/>
      <c r="H486" s="47"/>
      <c r="I486" s="47"/>
      <c r="J486" s="48"/>
      <c r="K486" s="49"/>
      <c r="L486" s="8"/>
      <c r="M486" s="8"/>
      <c r="N486" s="8"/>
      <c r="O486" s="8"/>
      <c r="P486" s="8"/>
      <c r="Q486" s="8"/>
      <c r="R486" s="8"/>
      <c r="S486" s="8"/>
      <c r="T486" s="83"/>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78"/>
      <c r="AZ486" s="78"/>
      <c r="BA486" s="78"/>
      <c r="BB486" s="78"/>
      <c r="BC486" s="78"/>
      <c r="BD486" s="78"/>
      <c r="BE486" s="78"/>
      <c r="BF486" s="78"/>
      <c r="BG486" s="78"/>
      <c r="BH486" s="78"/>
      <c r="BI486" s="78"/>
      <c r="BJ486" s="78"/>
      <c r="BK486" s="78"/>
      <c r="BL486" s="78"/>
      <c r="BM486" s="7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3"/>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150"/>
      <c r="EF486" s="151"/>
      <c r="EG486" s="151"/>
      <c r="EH486" s="151"/>
      <c r="EI486" s="152"/>
      <c r="EJ486" s="153"/>
      <c r="EK486" s="154"/>
      <c r="EL486" s="154"/>
      <c r="EM486" s="154"/>
      <c r="EN486" s="154"/>
    </row>
    <row r="487" spans="1:144" s="5" customFormat="1" ht="114.75">
      <c r="A487" s="44">
        <v>1</v>
      </c>
      <c r="B487" s="39">
        <v>1196490664</v>
      </c>
      <c r="C487" s="39">
        <v>42221514</v>
      </c>
      <c r="D487" s="43" t="s">
        <v>758</v>
      </c>
      <c r="E487" s="43" t="s">
        <v>759</v>
      </c>
      <c r="F487" s="39" t="s">
        <v>46</v>
      </c>
      <c r="G487" s="6">
        <v>1</v>
      </c>
      <c r="H487" s="94">
        <v>0.19</v>
      </c>
      <c r="I487" s="47"/>
      <c r="J487" s="48"/>
      <c r="K487" s="49"/>
      <c r="L487" s="8"/>
      <c r="M487" s="8"/>
      <c r="N487" s="8"/>
      <c r="O487" s="8"/>
      <c r="P487" s="8"/>
      <c r="Q487" s="8"/>
      <c r="R487" s="8"/>
      <c r="S487" s="8"/>
      <c r="T487" s="83"/>
      <c r="U487" s="8"/>
      <c r="V487" s="8"/>
      <c r="W487" s="8"/>
      <c r="X487" s="8"/>
      <c r="Y487" s="8"/>
      <c r="Z487" s="8"/>
      <c r="AA487" s="8"/>
      <c r="AB487" s="8"/>
      <c r="AC487" s="8"/>
      <c r="AD487" s="78">
        <v>4300</v>
      </c>
      <c r="AE487" s="78">
        <v>817</v>
      </c>
      <c r="AF487" s="78">
        <v>5117</v>
      </c>
      <c r="AG487" s="8"/>
      <c r="AH487" s="8"/>
      <c r="AI487" s="8"/>
      <c r="AJ487" s="8"/>
      <c r="AK487" s="8"/>
      <c r="AL487" s="8"/>
      <c r="AM487" s="8"/>
      <c r="AN487" s="8"/>
      <c r="AO487" s="8"/>
      <c r="AP487" s="8"/>
      <c r="AQ487" s="8"/>
      <c r="AR487" s="8"/>
      <c r="AS487" s="8"/>
      <c r="AT487" s="8"/>
      <c r="AU487" s="8"/>
      <c r="AV487" s="8"/>
      <c r="AW487" s="8"/>
      <c r="AX487" s="8"/>
      <c r="AY487" s="78"/>
      <c r="AZ487" s="78"/>
      <c r="BA487" s="78"/>
      <c r="BB487" s="78"/>
      <c r="BC487" s="78"/>
      <c r="BD487" s="78"/>
      <c r="BE487" s="78">
        <v>4250</v>
      </c>
      <c r="BF487" s="78">
        <v>807.5</v>
      </c>
      <c r="BG487" s="78">
        <v>5057.5</v>
      </c>
      <c r="BH487" s="78"/>
      <c r="BI487" s="78"/>
      <c r="BJ487" s="78"/>
      <c r="BK487" s="78"/>
      <c r="BL487" s="78"/>
      <c r="BM487" s="78"/>
      <c r="BN487" s="8"/>
      <c r="BO487" s="8"/>
      <c r="BP487" s="8"/>
      <c r="BQ487" s="8"/>
      <c r="BR487" s="8"/>
      <c r="BS487" s="8"/>
      <c r="BT487" s="78">
        <v>7329.1139240506327</v>
      </c>
      <c r="BU487" s="78">
        <v>1392.5316455696202</v>
      </c>
      <c r="BV487" s="78">
        <v>8721.6455696202538</v>
      </c>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3"/>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150">
        <f t="shared" si="93"/>
        <v>5057.5</v>
      </c>
      <c r="EF487" s="151">
        <f t="shared" si="94"/>
        <v>5117</v>
      </c>
      <c r="EG487" s="151">
        <f t="shared" si="95"/>
        <v>6298.7151898734182</v>
      </c>
      <c r="EH487" s="151">
        <f t="shared" si="96"/>
        <v>6088.587906838723</v>
      </c>
      <c r="EI487" s="152">
        <f t="shared" si="102"/>
        <v>2098.5301478237375</v>
      </c>
      <c r="EJ487" s="153">
        <f t="shared" si="97"/>
        <v>0.33316796911179447</v>
      </c>
      <c r="EK487" s="154">
        <f t="shared" si="98"/>
        <v>5057.5</v>
      </c>
      <c r="EL487" s="154">
        <f t="shared" si="99"/>
        <v>5058</v>
      </c>
      <c r="EM487" s="154">
        <f t="shared" si="100"/>
        <v>5058</v>
      </c>
      <c r="EN487" s="154" t="str">
        <f t="shared" si="101"/>
        <v>MENOR VALOR</v>
      </c>
    </row>
    <row r="488" spans="1:144" s="5" customFormat="1" ht="15">
      <c r="A488" s="61"/>
      <c r="B488" s="61"/>
      <c r="C488" s="61"/>
      <c r="D488" s="61"/>
      <c r="E488" s="61"/>
      <c r="F488" s="61"/>
      <c r="G488" s="6"/>
      <c r="H488" s="47"/>
      <c r="I488" s="47"/>
      <c r="J488" s="48"/>
      <c r="K488" s="49"/>
      <c r="L488" s="8"/>
      <c r="M488" s="8"/>
      <c r="N488" s="8"/>
      <c r="O488" s="8"/>
      <c r="P488" s="8"/>
      <c r="Q488" s="8"/>
      <c r="R488" s="8"/>
      <c r="S488" s="8"/>
      <c r="T488" s="83"/>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78"/>
      <c r="AZ488" s="78"/>
      <c r="BA488" s="78"/>
      <c r="BB488" s="78"/>
      <c r="BC488" s="78"/>
      <c r="BD488" s="78"/>
      <c r="BE488" s="78"/>
      <c r="BF488" s="78"/>
      <c r="BG488" s="78"/>
      <c r="BH488" s="78"/>
      <c r="BI488" s="78"/>
      <c r="BJ488" s="78"/>
      <c r="BK488" s="78"/>
      <c r="BL488" s="78"/>
      <c r="BM488" s="7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3"/>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150"/>
      <c r="EF488" s="151"/>
      <c r="EG488" s="151"/>
      <c r="EH488" s="151"/>
      <c r="EI488" s="152"/>
      <c r="EJ488" s="153"/>
      <c r="EK488" s="154"/>
      <c r="EL488" s="154"/>
      <c r="EM488" s="154"/>
      <c r="EN488" s="154"/>
    </row>
    <row r="489" spans="1:144" s="5" customFormat="1" ht="15">
      <c r="A489" s="9" t="s">
        <v>727</v>
      </c>
      <c r="B489" s="161" t="s">
        <v>763</v>
      </c>
      <c r="C489" s="162"/>
      <c r="D489" s="162"/>
      <c r="E489" s="163"/>
      <c r="F489" s="46" t="s">
        <v>764</v>
      </c>
      <c r="G489" s="6"/>
      <c r="H489" s="47"/>
      <c r="I489" s="47"/>
      <c r="J489" s="48"/>
      <c r="K489" s="49"/>
      <c r="L489" s="8"/>
      <c r="M489" s="8"/>
      <c r="N489" s="8"/>
      <c r="O489" s="8"/>
      <c r="P489" s="8"/>
      <c r="Q489" s="8"/>
      <c r="R489" s="8"/>
      <c r="S489" s="8"/>
      <c r="T489" s="83"/>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78"/>
      <c r="AZ489" s="78"/>
      <c r="BA489" s="78"/>
      <c r="BB489" s="78"/>
      <c r="BC489" s="78"/>
      <c r="BD489" s="78"/>
      <c r="BE489" s="78"/>
      <c r="BF489" s="78"/>
      <c r="BG489" s="78"/>
      <c r="BH489" s="78"/>
      <c r="BI489" s="78"/>
      <c r="BJ489" s="78"/>
      <c r="BK489" s="78"/>
      <c r="BL489" s="78"/>
      <c r="BM489" s="7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3"/>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150"/>
      <c r="EF489" s="151"/>
      <c r="EG489" s="151"/>
      <c r="EH489" s="151"/>
      <c r="EI489" s="152"/>
      <c r="EJ489" s="153"/>
      <c r="EK489" s="154"/>
      <c r="EL489" s="154"/>
      <c r="EM489" s="154"/>
      <c r="EN489" s="154"/>
    </row>
    <row r="490" spans="1:144" s="5" customFormat="1" ht="12.75">
      <c r="A490" s="11" t="s">
        <v>16</v>
      </c>
      <c r="B490" s="11" t="s">
        <v>7</v>
      </c>
      <c r="C490" s="11" t="s">
        <v>124</v>
      </c>
      <c r="D490" s="11" t="s">
        <v>9</v>
      </c>
      <c r="E490" s="11" t="s">
        <v>125</v>
      </c>
      <c r="F490" s="11" t="s">
        <v>11</v>
      </c>
      <c r="G490" s="6"/>
      <c r="H490" s="47"/>
      <c r="I490" s="47"/>
      <c r="J490" s="48"/>
      <c r="K490" s="49"/>
      <c r="L490" s="8"/>
      <c r="M490" s="8"/>
      <c r="N490" s="8"/>
      <c r="O490" s="8"/>
      <c r="P490" s="8"/>
      <c r="Q490" s="8"/>
      <c r="R490" s="8"/>
      <c r="S490" s="8"/>
      <c r="T490" s="83"/>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78"/>
      <c r="AZ490" s="78"/>
      <c r="BA490" s="78"/>
      <c r="BB490" s="78"/>
      <c r="BC490" s="78"/>
      <c r="BD490" s="78"/>
      <c r="BE490" s="78"/>
      <c r="BF490" s="78"/>
      <c r="BG490" s="78"/>
      <c r="BH490" s="78"/>
      <c r="BI490" s="78"/>
      <c r="BJ490" s="78"/>
      <c r="BK490" s="78"/>
      <c r="BL490" s="78"/>
      <c r="BM490" s="7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3"/>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150"/>
      <c r="EF490" s="151"/>
      <c r="EG490" s="151"/>
      <c r="EH490" s="151"/>
      <c r="EI490" s="152"/>
      <c r="EJ490" s="153"/>
      <c r="EK490" s="154"/>
      <c r="EL490" s="154"/>
      <c r="EM490" s="154"/>
      <c r="EN490" s="154"/>
    </row>
    <row r="491" spans="1:144" s="5" customFormat="1" ht="51">
      <c r="A491" s="12">
        <v>1</v>
      </c>
      <c r="B491" s="13">
        <v>1196490664</v>
      </c>
      <c r="C491" s="13">
        <v>42221514</v>
      </c>
      <c r="D491" s="15" t="s">
        <v>763</v>
      </c>
      <c r="E491" s="15" t="s">
        <v>765</v>
      </c>
      <c r="F491" s="13" t="s">
        <v>46</v>
      </c>
      <c r="G491" s="6">
        <v>1</v>
      </c>
      <c r="H491" s="94">
        <v>0</v>
      </c>
      <c r="I491" s="47"/>
      <c r="J491" s="48"/>
      <c r="K491" s="49"/>
      <c r="L491" s="8"/>
      <c r="M491" s="8"/>
      <c r="N491" s="8"/>
      <c r="O491" s="8"/>
      <c r="P491" s="8"/>
      <c r="Q491" s="8"/>
      <c r="R491" s="8"/>
      <c r="S491" s="8"/>
      <c r="T491" s="83"/>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78"/>
      <c r="AZ491" s="78"/>
      <c r="BA491" s="78"/>
      <c r="BB491" s="78"/>
      <c r="BC491" s="78"/>
      <c r="BD491" s="78"/>
      <c r="BE491" s="78"/>
      <c r="BF491" s="78"/>
      <c r="BG491" s="78"/>
      <c r="BH491" s="78"/>
      <c r="BI491" s="78"/>
      <c r="BJ491" s="78"/>
      <c r="BK491" s="78"/>
      <c r="BL491" s="78"/>
      <c r="BM491" s="78"/>
      <c r="BN491" s="8"/>
      <c r="BO491" s="8"/>
      <c r="BP491" s="8"/>
      <c r="BQ491" s="8"/>
      <c r="BR491" s="8"/>
      <c r="BS491" s="8"/>
      <c r="BT491" s="8"/>
      <c r="BU491" s="8"/>
      <c r="BV491" s="8"/>
      <c r="BW491" s="8"/>
      <c r="BX491" s="8"/>
      <c r="BY491" s="8"/>
      <c r="BZ491" s="8"/>
      <c r="CA491" s="8"/>
      <c r="CB491" s="8"/>
      <c r="CC491" s="8"/>
      <c r="CD491" s="8"/>
      <c r="CE491" s="8"/>
      <c r="CF491" s="78">
        <v>77300</v>
      </c>
      <c r="CG491" s="8"/>
      <c r="CH491" s="103">
        <f>CF491</f>
        <v>77300</v>
      </c>
      <c r="CI491" s="8"/>
      <c r="CJ491" s="8"/>
      <c r="CK491" s="8"/>
      <c r="CL491" s="8"/>
      <c r="CM491" s="8"/>
      <c r="CN491" s="8"/>
      <c r="CO491" s="8"/>
      <c r="CP491" s="8"/>
      <c r="CQ491" s="8"/>
      <c r="CR491" s="8"/>
      <c r="CS491" s="8"/>
      <c r="CT491" s="8"/>
      <c r="CU491" s="8"/>
      <c r="CV491" s="8"/>
      <c r="CW491" s="8"/>
      <c r="CX491" s="8"/>
      <c r="CY491" s="8"/>
      <c r="CZ491" s="8"/>
      <c r="DA491" s="8"/>
      <c r="DB491" s="8"/>
      <c r="DC491" s="83"/>
      <c r="DD491" s="78">
        <v>410000</v>
      </c>
      <c r="DE491" s="8"/>
      <c r="DF491" s="103">
        <f>DD491</f>
        <v>410000</v>
      </c>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150">
        <f t="shared" si="93"/>
        <v>77300</v>
      </c>
      <c r="EF491" s="151">
        <f t="shared" si="94"/>
        <v>243650</v>
      </c>
      <c r="EG491" s="151">
        <f t="shared" si="95"/>
        <v>243650</v>
      </c>
      <c r="EH491" s="151">
        <f t="shared" si="96"/>
        <v>178025.27910383962</v>
      </c>
      <c r="EI491" s="152">
        <f t="shared" si="102"/>
        <v>235254.42610076437</v>
      </c>
      <c r="EJ491" s="153">
        <f t="shared" si="97"/>
        <v>0.96554248348353933</v>
      </c>
      <c r="EK491" s="154">
        <f t="shared" si="98"/>
        <v>77300</v>
      </c>
      <c r="EL491" s="154">
        <f t="shared" si="99"/>
        <v>77300</v>
      </c>
      <c r="EM491" s="154">
        <f t="shared" si="100"/>
        <v>77300</v>
      </c>
      <c r="EN491" s="154" t="str">
        <f t="shared" si="101"/>
        <v>MENOR VALOR</v>
      </c>
    </row>
    <row r="492" spans="1:144" s="5" customFormat="1" ht="25.5">
      <c r="A492" s="158">
        <v>2</v>
      </c>
      <c r="B492" s="159">
        <v>1186220400</v>
      </c>
      <c r="C492" s="159" t="s">
        <v>821</v>
      </c>
      <c r="D492" s="160" t="s">
        <v>822</v>
      </c>
      <c r="E492" s="160" t="s">
        <v>823</v>
      </c>
      <c r="F492" s="158" t="s">
        <v>46</v>
      </c>
      <c r="G492" s="6">
        <v>1</v>
      </c>
      <c r="H492" s="94">
        <v>0.19</v>
      </c>
      <c r="I492" s="47"/>
      <c r="J492" s="48"/>
      <c r="K492" s="49"/>
      <c r="L492" s="8"/>
      <c r="M492" s="8"/>
      <c r="N492" s="8"/>
      <c r="O492" s="8"/>
      <c r="P492" s="8"/>
      <c r="Q492" s="8"/>
      <c r="R492" s="8"/>
      <c r="S492" s="8"/>
      <c r="T492" s="83"/>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78"/>
      <c r="AZ492" s="78"/>
      <c r="BA492" s="78"/>
      <c r="BB492" s="78"/>
      <c r="BC492" s="78"/>
      <c r="BD492" s="78"/>
      <c r="BE492" s="78"/>
      <c r="BF492" s="78"/>
      <c r="BG492" s="78"/>
      <c r="BH492" s="78"/>
      <c r="BI492" s="78"/>
      <c r="BJ492" s="78"/>
      <c r="BK492" s="78"/>
      <c r="BL492" s="78"/>
      <c r="BM492" s="78"/>
      <c r="BN492" s="8"/>
      <c r="BO492" s="8"/>
      <c r="BP492" s="8"/>
      <c r="BQ492" s="8"/>
      <c r="BR492" s="8"/>
      <c r="BS492" s="8"/>
      <c r="BT492" s="8"/>
      <c r="BU492" s="8"/>
      <c r="BV492" s="8"/>
      <c r="BW492" s="8"/>
      <c r="BX492" s="8"/>
      <c r="BY492" s="8"/>
      <c r="BZ492" s="8"/>
      <c r="CA492" s="8"/>
      <c r="CB492" s="8"/>
      <c r="CC492" s="8"/>
      <c r="CD492" s="8"/>
      <c r="CE492" s="8"/>
      <c r="CF492" s="78"/>
      <c r="CG492" s="8"/>
      <c r="CH492" s="103"/>
      <c r="CI492" s="8"/>
      <c r="CJ492" s="8"/>
      <c r="CK492" s="8"/>
      <c r="CL492" s="8"/>
      <c r="CM492" s="8"/>
      <c r="CN492" s="8"/>
      <c r="CO492" s="8"/>
      <c r="CP492" s="8"/>
      <c r="CQ492" s="8"/>
      <c r="CR492" s="8"/>
      <c r="CS492" s="8"/>
      <c r="CT492" s="8"/>
      <c r="CU492" s="8"/>
      <c r="CV492" s="8"/>
      <c r="CW492" s="8"/>
      <c r="CX492" s="8"/>
      <c r="CY492" s="8"/>
      <c r="CZ492" s="8"/>
      <c r="DA492" s="8"/>
      <c r="DB492" s="8"/>
      <c r="DC492" s="83"/>
      <c r="DD492" s="78"/>
      <c r="DE492" s="8"/>
      <c r="DF492" s="103"/>
      <c r="DG492" s="8"/>
      <c r="DH492" s="8"/>
      <c r="DI492" s="8"/>
      <c r="DJ492" s="8"/>
      <c r="DK492" s="8"/>
      <c r="DL492" s="8"/>
      <c r="DM492" s="8"/>
      <c r="DN492" s="8"/>
      <c r="DO492" s="8"/>
      <c r="DP492" s="8"/>
      <c r="DQ492" s="8"/>
      <c r="DR492" s="8"/>
      <c r="DS492" s="8"/>
      <c r="DT492" s="8"/>
      <c r="DU492" s="8"/>
      <c r="DV492" s="8"/>
      <c r="DW492" s="8"/>
      <c r="DX492" s="8"/>
      <c r="DY492" s="8"/>
      <c r="DZ492" s="8"/>
      <c r="EA492" s="8"/>
      <c r="EB492" s="73">
        <v>219180.71040000001</v>
      </c>
      <c r="EC492" s="73">
        <v>41644.334976000006</v>
      </c>
      <c r="ED492" s="73">
        <v>260825.04537600002</v>
      </c>
      <c r="EE492" s="150">
        <f t="shared" ref="EE492" si="103">MIN(K492,N492,Q492,T492,W492,Z492,AC492,AF492,AI492,AL492,AO492,AR492,AU492,AX492,BA492,BD492,BG492,BJ492,BM492,BP492,BS492,BV492,BY492,CB492,CE492,CH492,CK492,CN492,CQ492,CT492,CW492,CZ492,DC492,DF492,DI492,DL492,DO492,DR492,DU492,DX492,EA492,ED492)</f>
        <v>260825.04537600002</v>
      </c>
      <c r="EF492" s="151">
        <f t="shared" ref="EF492" si="104">MEDIAN(K492,N492,Q492,T492,W492,Z492,AC492,AF492,AI492,AL492,AO492,AR492,AU492,AX492,BA492,BD492,BG492,BJ492,BM492,BP492,BS492,BV492,BY492,CB492,CE492,CH492,CK492,CN492,CQ492,CT492,CW492,CZ492,DC492,DF492,DI492,DL492,DO492,DR492,DU492,DX492,EA492,ED492)</f>
        <v>260825.04537600002</v>
      </c>
      <c r="EG492" s="151">
        <f t="shared" ref="EG492" si="105">AVERAGE(K492,N492,Q492,T492,W492,Z492,AC492,AF492,AI492,AL492,AO492,AR492,AU492,AX492,BA492,BD492,BG492,BJ492,BM492,BP492,BS492,BV492,BY492,CB492,CE492,CH492,CK492,CN492,CQ492,CT492,CW492,CZ492,DC492,DF492,DI492,DL492,DO492,DR492,DU492,DX492,EA492,ED492)</f>
        <v>260825.04537600002</v>
      </c>
      <c r="EH492" s="151">
        <f t="shared" ref="EH492" si="106">GEOMEAN(K492,N492,Q492,T492,W492,Z492,AC492,AF492,AI492,AL492,AO492,AR492,AU492,AX492,BA492,BD492,BG492,BJ492,BM492,BP492,BS492,BV492,BY492,CB492,CE492,CH492,CK492,CN492,CQ492,CT492,CW492,CZ492,DC492,DF492,DI492,DL492,DO492,DR492,DU492,DX492,EA492,ED492)</f>
        <v>260825.04537600002</v>
      </c>
      <c r="EI492" s="152">
        <v>0</v>
      </c>
      <c r="EJ492" s="153">
        <f t="shared" ref="EJ492" si="107">+EI492/EG492</f>
        <v>0</v>
      </c>
      <c r="EK492" s="154">
        <f t="shared" ref="EK492" si="108">+EE492</f>
        <v>260825.04537600002</v>
      </c>
      <c r="EL492" s="154">
        <f t="shared" si="99"/>
        <v>260825</v>
      </c>
      <c r="EM492" s="154">
        <f t="shared" ref="EM492" si="109">+EL492*G492</f>
        <v>260825</v>
      </c>
      <c r="EN492" s="154" t="str">
        <f t="shared" ref="EN492" si="110">IF(EK492=EE492,"MENOR VALOR","MEDIANA")</f>
        <v>MENOR VALOR</v>
      </c>
    </row>
    <row r="493" spans="1:144" s="5" customFormat="1" ht="12.75">
      <c r="A493" s="18"/>
      <c r="B493" s="13"/>
      <c r="C493" s="12"/>
      <c r="D493" s="20"/>
      <c r="E493" s="20"/>
      <c r="F493" s="18"/>
      <c r="G493" s="6"/>
      <c r="H493" s="47"/>
      <c r="I493" s="47"/>
      <c r="J493" s="48"/>
      <c r="K493" s="49"/>
      <c r="L493" s="8"/>
      <c r="M493" s="8"/>
      <c r="N493" s="8"/>
      <c r="O493" s="8"/>
      <c r="P493" s="8"/>
      <c r="Q493" s="8"/>
      <c r="R493" s="8"/>
      <c r="S493" s="8"/>
      <c r="T493" s="83"/>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78"/>
      <c r="AZ493" s="78"/>
      <c r="BA493" s="78"/>
      <c r="BB493" s="78"/>
      <c r="BC493" s="78"/>
      <c r="BD493" s="78"/>
      <c r="BE493" s="78"/>
      <c r="BF493" s="78"/>
      <c r="BG493" s="78"/>
      <c r="BH493" s="78"/>
      <c r="BI493" s="78"/>
      <c r="BJ493" s="78"/>
      <c r="BK493" s="78"/>
      <c r="BL493" s="78"/>
      <c r="BM493" s="7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3"/>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150"/>
      <c r="EF493" s="151"/>
      <c r="EG493" s="151"/>
      <c r="EH493" s="151"/>
      <c r="EI493" s="152"/>
      <c r="EJ493" s="153"/>
      <c r="EK493" s="154"/>
      <c r="EL493" s="154"/>
      <c r="EM493" s="154"/>
      <c r="EN493" s="154"/>
    </row>
    <row r="494" spans="1:144" s="5" customFormat="1" ht="15">
      <c r="A494" s="62" t="s">
        <v>738</v>
      </c>
      <c r="B494" s="161" t="s">
        <v>766</v>
      </c>
      <c r="C494" s="162"/>
      <c r="D494" s="162"/>
      <c r="E494" s="163"/>
      <c r="F494" s="46" t="s">
        <v>681</v>
      </c>
      <c r="G494" s="6"/>
      <c r="H494" s="47"/>
      <c r="I494" s="47"/>
      <c r="J494" s="48"/>
      <c r="K494" s="49"/>
      <c r="L494" s="8"/>
      <c r="M494" s="8"/>
      <c r="N494" s="8"/>
      <c r="O494" s="8"/>
      <c r="P494" s="8"/>
      <c r="Q494" s="8"/>
      <c r="R494" s="8"/>
      <c r="S494" s="8"/>
      <c r="T494" s="83"/>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78"/>
      <c r="AZ494" s="78"/>
      <c r="BA494" s="78"/>
      <c r="BB494" s="78"/>
      <c r="BC494" s="78"/>
      <c r="BD494" s="78"/>
      <c r="BE494" s="78"/>
      <c r="BF494" s="78"/>
      <c r="BG494" s="78"/>
      <c r="BH494" s="78"/>
      <c r="BI494" s="78"/>
      <c r="BJ494" s="78"/>
      <c r="BK494" s="78"/>
      <c r="BL494" s="78"/>
      <c r="BM494" s="7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3"/>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150"/>
      <c r="EF494" s="151"/>
      <c r="EG494" s="151"/>
      <c r="EH494" s="151"/>
      <c r="EI494" s="152"/>
      <c r="EJ494" s="153"/>
      <c r="EK494" s="154"/>
      <c r="EL494" s="154"/>
      <c r="EM494" s="154"/>
      <c r="EN494" s="154"/>
    </row>
    <row r="495" spans="1:144" s="5" customFormat="1" ht="12.75">
      <c r="A495" s="11" t="s">
        <v>16</v>
      </c>
      <c r="B495" s="11" t="s">
        <v>7</v>
      </c>
      <c r="C495" s="11" t="s">
        <v>8</v>
      </c>
      <c r="D495" s="11" t="s">
        <v>9</v>
      </c>
      <c r="E495" s="11" t="s">
        <v>17</v>
      </c>
      <c r="F495" s="11" t="s">
        <v>11</v>
      </c>
      <c r="G495" s="6"/>
      <c r="H495" s="47"/>
      <c r="I495" s="47"/>
      <c r="J495" s="48"/>
      <c r="K495" s="49"/>
      <c r="L495" s="8"/>
      <c r="M495" s="8"/>
      <c r="N495" s="8"/>
      <c r="O495" s="8"/>
      <c r="P495" s="8"/>
      <c r="Q495" s="8"/>
      <c r="R495" s="8"/>
      <c r="S495" s="8"/>
      <c r="T495" s="83"/>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78"/>
      <c r="AZ495" s="78"/>
      <c r="BA495" s="78"/>
      <c r="BB495" s="78"/>
      <c r="BC495" s="78"/>
      <c r="BD495" s="78"/>
      <c r="BE495" s="78"/>
      <c r="BF495" s="78"/>
      <c r="BG495" s="78"/>
      <c r="BH495" s="78"/>
      <c r="BI495" s="78"/>
      <c r="BJ495" s="78"/>
      <c r="BK495" s="78"/>
      <c r="BL495" s="78"/>
      <c r="BM495" s="7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3"/>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150"/>
      <c r="EF495" s="151"/>
      <c r="EG495" s="151"/>
      <c r="EH495" s="151"/>
      <c r="EI495" s="152"/>
      <c r="EJ495" s="153"/>
      <c r="EK495" s="154"/>
      <c r="EL495" s="154"/>
      <c r="EM495" s="154"/>
      <c r="EN495" s="154"/>
    </row>
    <row r="496" spans="1:144" s="5" customFormat="1" ht="25.5">
      <c r="A496" s="21">
        <v>1</v>
      </c>
      <c r="B496" s="22">
        <v>1186290049</v>
      </c>
      <c r="C496" s="22">
        <v>42296100</v>
      </c>
      <c r="D496" s="24" t="s">
        <v>685</v>
      </c>
      <c r="E496" s="24" t="s">
        <v>685</v>
      </c>
      <c r="F496" s="39" t="s">
        <v>46</v>
      </c>
      <c r="G496" s="6">
        <v>1</v>
      </c>
      <c r="H496" s="94">
        <v>0</v>
      </c>
      <c r="I496" s="47"/>
      <c r="J496" s="48"/>
      <c r="K496" s="49"/>
      <c r="L496" s="8"/>
      <c r="M496" s="8"/>
      <c r="N496" s="8"/>
      <c r="O496" s="8"/>
      <c r="P496" s="8"/>
      <c r="Q496" s="8"/>
      <c r="R496" s="8"/>
      <c r="S496" s="8"/>
      <c r="T496" s="83"/>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78">
        <v>133000</v>
      </c>
      <c r="AZ496" s="78">
        <v>0</v>
      </c>
      <c r="BA496" s="78">
        <v>133000</v>
      </c>
      <c r="BB496" s="78"/>
      <c r="BC496" s="78"/>
      <c r="BD496" s="78"/>
      <c r="BE496" s="78"/>
      <c r="BF496" s="78"/>
      <c r="BG496" s="78"/>
      <c r="BH496" s="78"/>
      <c r="BI496" s="78"/>
      <c r="BJ496" s="78"/>
      <c r="BK496" s="78"/>
      <c r="BL496" s="78"/>
      <c r="BM496" s="7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3"/>
      <c r="DD496" s="8"/>
      <c r="DE496" s="8"/>
      <c r="DF496" s="8"/>
      <c r="DG496" s="8"/>
      <c r="DH496" s="8"/>
      <c r="DI496" s="8"/>
      <c r="DJ496" s="8"/>
      <c r="DK496" s="8"/>
      <c r="DL496" s="8"/>
      <c r="DM496" s="8"/>
      <c r="DN496" s="8"/>
      <c r="DO496" s="8"/>
      <c r="DP496" s="8"/>
      <c r="DQ496" s="8"/>
      <c r="DR496" s="8"/>
      <c r="DS496" s="78">
        <v>3243956</v>
      </c>
      <c r="DT496" s="78">
        <v>616351.64</v>
      </c>
      <c r="DU496" s="78">
        <v>3860307.64</v>
      </c>
      <c r="DV496" s="8"/>
      <c r="DW496" s="8"/>
      <c r="DX496" s="8"/>
      <c r="DY496" s="8"/>
      <c r="DZ496" s="8"/>
      <c r="EA496" s="8"/>
      <c r="EB496" s="8"/>
      <c r="EC496" s="8"/>
      <c r="ED496" s="8"/>
      <c r="EE496" s="150">
        <f t="shared" si="93"/>
        <v>133000</v>
      </c>
      <c r="EF496" s="151">
        <f t="shared" si="94"/>
        <v>1996653.82</v>
      </c>
      <c r="EG496" s="151">
        <f t="shared" si="95"/>
        <v>1996653.82</v>
      </c>
      <c r="EH496" s="151">
        <f t="shared" si="96"/>
        <v>716533.96020007308</v>
      </c>
      <c r="EI496" s="152">
        <f t="shared" si="102"/>
        <v>2635604.5078124269</v>
      </c>
      <c r="EJ496" s="153">
        <f t="shared" si="97"/>
        <v>1.3200107506930905</v>
      </c>
      <c r="EK496" s="154">
        <f t="shared" si="98"/>
        <v>133000</v>
      </c>
      <c r="EL496" s="154">
        <f t="shared" si="99"/>
        <v>133000</v>
      </c>
      <c r="EM496" s="154">
        <f t="shared" si="100"/>
        <v>133000</v>
      </c>
      <c r="EN496" s="154" t="str">
        <f t="shared" si="101"/>
        <v>MENOR VALOR</v>
      </c>
    </row>
    <row r="497" spans="1:144" ht="15" customHeight="1">
      <c r="A497" s="167" t="s">
        <v>6</v>
      </c>
      <c r="B497" s="168"/>
      <c r="C497" s="168"/>
      <c r="D497" s="168"/>
      <c r="E497" s="168"/>
      <c r="F497" s="168"/>
      <c r="G497" s="168"/>
      <c r="H497" s="168"/>
      <c r="I497" s="168"/>
      <c r="J497" s="168"/>
      <c r="K497" s="169"/>
      <c r="L497" s="72"/>
      <c r="M497" s="72"/>
      <c r="N497" s="72"/>
      <c r="O497" s="72"/>
      <c r="P497" s="72"/>
      <c r="Q497" s="72"/>
      <c r="R497" s="72"/>
      <c r="S497" s="72"/>
      <c r="T497" s="67"/>
      <c r="U497" s="72"/>
      <c r="V497" s="72"/>
      <c r="W497" s="72"/>
      <c r="X497" s="72"/>
      <c r="Y497" s="72"/>
      <c r="Z497" s="72"/>
      <c r="AA497" s="72"/>
      <c r="AB497" s="72"/>
      <c r="AC497" s="72"/>
      <c r="AD497" s="72"/>
      <c r="AE497" s="72"/>
      <c r="AF497" s="72"/>
      <c r="AG497" s="72"/>
      <c r="AH497" s="72"/>
      <c r="AI497" s="72"/>
      <c r="AJ497" s="72"/>
      <c r="AK497" s="72"/>
      <c r="AL497" s="72"/>
      <c r="AM497" s="72"/>
      <c r="AN497" s="72"/>
      <c r="AO497" s="72"/>
      <c r="AP497" s="72"/>
      <c r="AQ497" s="72"/>
      <c r="AR497" s="72"/>
      <c r="AS497" s="72"/>
      <c r="AT497" s="72"/>
      <c r="AU497" s="72"/>
      <c r="AV497" s="72"/>
      <c r="AW497" s="72"/>
      <c r="AX497" s="72"/>
      <c r="AY497" s="110"/>
      <c r="AZ497" s="110"/>
      <c r="BA497" s="110"/>
      <c r="BB497" s="110"/>
      <c r="BC497" s="110"/>
      <c r="BD497" s="110"/>
      <c r="BE497" s="110"/>
      <c r="BF497" s="110"/>
      <c r="BG497" s="110"/>
      <c r="BH497" s="110"/>
      <c r="BI497" s="110"/>
      <c r="BJ497" s="110"/>
      <c r="BK497" s="110"/>
      <c r="BL497" s="110"/>
      <c r="BM497" s="110"/>
      <c r="BN497" s="72"/>
      <c r="BO497" s="72"/>
      <c r="BP497" s="72"/>
      <c r="BQ497" s="72"/>
      <c r="BR497" s="72"/>
      <c r="BS497" s="72"/>
      <c r="BT497" s="72"/>
      <c r="BU497" s="72"/>
      <c r="BV497" s="72"/>
      <c r="BW497" s="72"/>
      <c r="BX497" s="72"/>
      <c r="BY497" s="72"/>
      <c r="BZ497" s="72"/>
      <c r="CA497" s="72"/>
      <c r="CB497" s="72"/>
      <c r="CC497" s="72"/>
      <c r="CD497" s="72"/>
      <c r="CE497" s="72"/>
      <c r="CF497" s="72"/>
      <c r="CG497" s="72"/>
      <c r="CH497" s="72"/>
      <c r="CI497" s="72"/>
      <c r="CJ497" s="72"/>
      <c r="CK497" s="72"/>
      <c r="CL497" s="72"/>
      <c r="CM497" s="72"/>
      <c r="CN497" s="72"/>
      <c r="CO497" s="72"/>
      <c r="CP497" s="72"/>
      <c r="CQ497" s="72"/>
      <c r="CR497" s="72"/>
      <c r="CS497" s="72"/>
      <c r="CT497" s="72"/>
      <c r="CU497" s="72"/>
      <c r="CV497" s="72"/>
      <c r="CW497" s="72"/>
      <c r="CX497" s="72"/>
      <c r="CY497" s="72"/>
      <c r="CZ497" s="72"/>
      <c r="DA497" s="72"/>
      <c r="DB497" s="72"/>
      <c r="DC497" s="67"/>
      <c r="DD497" s="72"/>
      <c r="DE497" s="72"/>
      <c r="DF497" s="72"/>
      <c r="DG497" s="72"/>
      <c r="DH497" s="72"/>
      <c r="DI497" s="72"/>
      <c r="DJ497" s="72"/>
      <c r="DK497" s="72"/>
      <c r="DL497" s="72"/>
      <c r="DM497" s="72"/>
      <c r="DN497" s="72"/>
      <c r="DO497" s="72"/>
      <c r="DP497" s="72"/>
      <c r="DQ497" s="72"/>
      <c r="DR497" s="72"/>
      <c r="DS497" s="72"/>
      <c r="DT497" s="72"/>
      <c r="DU497" s="72"/>
      <c r="DV497" s="72"/>
      <c r="DW497" s="72"/>
      <c r="DX497" s="72"/>
      <c r="DY497" s="72"/>
      <c r="DZ497" s="72"/>
      <c r="EA497" s="72"/>
      <c r="EB497" s="72"/>
      <c r="EC497" s="72"/>
      <c r="ED497" s="72"/>
      <c r="EE497" s="150"/>
      <c r="EF497" s="151"/>
      <c r="EG497" s="151"/>
      <c r="EH497" s="151"/>
      <c r="EI497" s="152"/>
      <c r="EJ497" s="153"/>
      <c r="EK497" s="154"/>
      <c r="EL497" s="154"/>
      <c r="EM497" s="154"/>
      <c r="EN497" s="154"/>
    </row>
  </sheetData>
  <mergeCells count="103">
    <mergeCell ref="CU1:CW1"/>
    <mergeCell ref="CX1:CZ1"/>
    <mergeCell ref="DY1:EA1"/>
    <mergeCell ref="B361:E361"/>
    <mergeCell ref="B242:E242"/>
    <mergeCell ref="B251:E251"/>
    <mergeCell ref="B262:E262"/>
    <mergeCell ref="B269:E269"/>
    <mergeCell ref="B276:E276"/>
    <mergeCell ref="DV1:DX1"/>
    <mergeCell ref="DG1:DI1"/>
    <mergeCell ref="DJ1:DL1"/>
    <mergeCell ref="DM1:DO1"/>
    <mergeCell ref="DP1:DR1"/>
    <mergeCell ref="DS1:DU1"/>
    <mergeCell ref="BN1:BP1"/>
    <mergeCell ref="BQ1:BS1"/>
    <mergeCell ref="BT1:BV1"/>
    <mergeCell ref="BZ1:CB1"/>
    <mergeCell ref="CC1:CE1"/>
    <mergeCell ref="CF1:CH1"/>
    <mergeCell ref="CI1:CK1"/>
    <mergeCell ref="DA1:DC1"/>
    <mergeCell ref="DD1:DF1"/>
    <mergeCell ref="CR1:CT1"/>
    <mergeCell ref="B75:E75"/>
    <mergeCell ref="B120:E120"/>
    <mergeCell ref="B127:E127"/>
    <mergeCell ref="B132:E132"/>
    <mergeCell ref="B315:E315"/>
    <mergeCell ref="B321:E321"/>
    <mergeCell ref="I1:K1"/>
    <mergeCell ref="L1:N1"/>
    <mergeCell ref="O1:Q1"/>
    <mergeCell ref="R1:T1"/>
    <mergeCell ref="U1:W1"/>
    <mergeCell ref="X1:Z1"/>
    <mergeCell ref="AA1:AC1"/>
    <mergeCell ref="AD1:AF1"/>
    <mergeCell ref="AG1:AI1"/>
    <mergeCell ref="AJ1:AL1"/>
    <mergeCell ref="AM1:AO1"/>
    <mergeCell ref="AP1:AR1"/>
    <mergeCell ref="BH1:BJ1"/>
    <mergeCell ref="BK1:BM1"/>
    <mergeCell ref="AS1:AU1"/>
    <mergeCell ref="B303:E303"/>
    <mergeCell ref="B308:E308"/>
    <mergeCell ref="AV1:AX1"/>
    <mergeCell ref="AY1:BA1"/>
    <mergeCell ref="BB1:BD1"/>
    <mergeCell ref="BE1:BG1"/>
    <mergeCell ref="BW1:BY1"/>
    <mergeCell ref="B59:E59"/>
    <mergeCell ref="B327:E327"/>
    <mergeCell ref="B332:E332"/>
    <mergeCell ref="B337:E337"/>
    <mergeCell ref="B233:E233"/>
    <mergeCell ref="EB1:ED1"/>
    <mergeCell ref="A497:K497"/>
    <mergeCell ref="B3:E3"/>
    <mergeCell ref="B140:E140"/>
    <mergeCell ref="B64:E64"/>
    <mergeCell ref="B71:E71"/>
    <mergeCell ref="B45:E45"/>
    <mergeCell ref="B51:E51"/>
    <mergeCell ref="B293:E293"/>
    <mergeCell ref="B280:E280"/>
    <mergeCell ref="B285:E285"/>
    <mergeCell ref="B255:E255"/>
    <mergeCell ref="B209:E209"/>
    <mergeCell ref="B214:E214"/>
    <mergeCell ref="B218:E218"/>
    <mergeCell ref="B13:E13"/>
    <mergeCell ref="B485:E485"/>
    <mergeCell ref="B466:E466"/>
    <mergeCell ref="CL1:CN1"/>
    <mergeCell ref="CO1:CQ1"/>
    <mergeCell ref="B397:E397"/>
    <mergeCell ref="B413:E413"/>
    <mergeCell ref="B420:E420"/>
    <mergeCell ref="B424:E424"/>
    <mergeCell ref="B489:E489"/>
    <mergeCell ref="B494:E494"/>
    <mergeCell ref="B474:E474"/>
    <mergeCell ref="B18:E18"/>
    <mergeCell ref="B24:E24"/>
    <mergeCell ref="B37:E37"/>
    <mergeCell ref="B55:E55"/>
    <mergeCell ref="B381:E381"/>
    <mergeCell ref="B385:E385"/>
    <mergeCell ref="B160:E160"/>
    <mergeCell ref="B164:E164"/>
    <mergeCell ref="B170:E170"/>
    <mergeCell ref="B196:E196"/>
    <mergeCell ref="B200:E200"/>
    <mergeCell ref="B429:E429"/>
    <mergeCell ref="B449:E449"/>
    <mergeCell ref="B433:E433"/>
    <mergeCell ref="B437:E437"/>
    <mergeCell ref="B444:E444"/>
    <mergeCell ref="B391:E391"/>
    <mergeCell ref="B355:E3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6"/>
  <sheetViews>
    <sheetView tabSelected="1" zoomScaleNormal="100" workbookViewId="0">
      <selection activeCell="J1" sqref="J1:L1048576"/>
    </sheetView>
  </sheetViews>
  <sheetFormatPr baseColWidth="10" defaultColWidth="13" defaultRowHeight="12"/>
  <cols>
    <col min="1" max="1" width="19.28515625" style="1" customWidth="1"/>
    <col min="2" max="2" width="17.140625" style="1" bestFit="1" customWidth="1"/>
    <col min="3" max="3" width="16.85546875" style="1" bestFit="1" customWidth="1"/>
    <col min="4" max="4" width="34.140625" style="1" customWidth="1"/>
    <col min="5" max="5" width="58.5703125" style="1" customWidth="1"/>
    <col min="6" max="6" width="19.28515625" style="1" customWidth="1"/>
    <col min="7" max="7" width="18.5703125" style="1" customWidth="1"/>
    <col min="8" max="8" width="13" style="1"/>
    <col min="9" max="9" width="18.28515625" style="1" customWidth="1"/>
    <col min="10" max="16384" width="13" style="1"/>
  </cols>
  <sheetData>
    <row r="1" spans="1:10">
      <c r="A1" s="67"/>
      <c r="B1" s="66"/>
      <c r="C1" s="66"/>
      <c r="D1" s="66"/>
      <c r="E1" s="66"/>
      <c r="F1" s="66"/>
      <c r="G1" s="66"/>
      <c r="H1" s="66"/>
    </row>
    <row r="2" spans="1:10" s="5" customFormat="1" ht="45" customHeight="1">
      <c r="A2" s="2" t="s">
        <v>0</v>
      </c>
      <c r="B2" s="2" t="s">
        <v>7</v>
      </c>
      <c r="C2" s="2" t="s">
        <v>8</v>
      </c>
      <c r="D2" s="2" t="s">
        <v>9</v>
      </c>
      <c r="E2" s="2" t="s">
        <v>10</v>
      </c>
      <c r="F2" s="2" t="s">
        <v>11</v>
      </c>
      <c r="G2" s="3" t="s">
        <v>1</v>
      </c>
      <c r="H2" s="4" t="s">
        <v>2</v>
      </c>
      <c r="I2" s="200" t="s">
        <v>818</v>
      </c>
      <c r="J2" s="201"/>
    </row>
    <row r="3" spans="1:10" s="5" customFormat="1" ht="25.5">
      <c r="A3" s="202" t="s">
        <v>13</v>
      </c>
      <c r="B3" s="203" t="s">
        <v>14</v>
      </c>
      <c r="C3" s="204"/>
      <c r="D3" s="204"/>
      <c r="E3" s="205"/>
      <c r="F3" s="206" t="s">
        <v>15</v>
      </c>
      <c r="G3" s="207"/>
      <c r="H3" s="208"/>
      <c r="I3" s="209"/>
      <c r="J3" s="201"/>
    </row>
    <row r="4" spans="1:10" s="5" customFormat="1" ht="12.75">
      <c r="A4" s="210" t="s">
        <v>16</v>
      </c>
      <c r="B4" s="210" t="s">
        <v>7</v>
      </c>
      <c r="C4" s="210" t="s">
        <v>8</v>
      </c>
      <c r="D4" s="210" t="s">
        <v>9</v>
      </c>
      <c r="E4" s="210" t="s">
        <v>17</v>
      </c>
      <c r="F4" s="210" t="s">
        <v>11</v>
      </c>
      <c r="G4" s="211"/>
      <c r="H4" s="7"/>
      <c r="I4" s="8"/>
    </row>
    <row r="5" spans="1:10" s="5" customFormat="1" ht="51">
      <c r="A5" s="212">
        <v>1</v>
      </c>
      <c r="B5" s="213">
        <v>1197010011</v>
      </c>
      <c r="C5" s="213">
        <v>42281501</v>
      </c>
      <c r="D5" s="214" t="s">
        <v>18</v>
      </c>
      <c r="E5" s="215" t="s">
        <v>19</v>
      </c>
      <c r="F5" s="213" t="s">
        <v>12</v>
      </c>
      <c r="G5" s="211">
        <v>1</v>
      </c>
      <c r="H5" s="74"/>
      <c r="I5" s="216">
        <v>187980</v>
      </c>
    </row>
    <row r="6" spans="1:10" s="5" customFormat="1" ht="51">
      <c r="A6" s="212">
        <v>2</v>
      </c>
      <c r="B6" s="213">
        <v>1197010015</v>
      </c>
      <c r="C6" s="213">
        <v>42281808</v>
      </c>
      <c r="D6" s="214" t="s">
        <v>20</v>
      </c>
      <c r="E6" s="215" t="s">
        <v>21</v>
      </c>
      <c r="F6" s="213" t="s">
        <v>12</v>
      </c>
      <c r="G6" s="211">
        <v>1</v>
      </c>
      <c r="H6" s="74"/>
      <c r="I6" s="216">
        <v>111837</v>
      </c>
    </row>
    <row r="7" spans="1:10" s="5" customFormat="1" ht="38.25">
      <c r="A7" s="212">
        <v>3</v>
      </c>
      <c r="B7" s="213">
        <v>1197010016</v>
      </c>
      <c r="C7" s="213">
        <v>42281530</v>
      </c>
      <c r="D7" s="214" t="s">
        <v>22</v>
      </c>
      <c r="E7" s="215" t="s">
        <v>23</v>
      </c>
      <c r="F7" s="213" t="s">
        <v>12</v>
      </c>
      <c r="G7" s="211">
        <v>1</v>
      </c>
      <c r="H7" s="74"/>
      <c r="I7" s="216">
        <v>175558</v>
      </c>
    </row>
    <row r="8" spans="1:10" s="5" customFormat="1" ht="38.25">
      <c r="A8" s="212">
        <v>4</v>
      </c>
      <c r="B8" s="213">
        <v>1197010017</v>
      </c>
      <c r="C8" s="213">
        <v>42281520</v>
      </c>
      <c r="D8" s="214" t="s">
        <v>24</v>
      </c>
      <c r="E8" s="215" t="s">
        <v>25</v>
      </c>
      <c r="F8" s="213" t="s">
        <v>12</v>
      </c>
      <c r="G8" s="211">
        <v>1</v>
      </c>
      <c r="H8" s="74"/>
      <c r="I8" s="216">
        <v>175558</v>
      </c>
    </row>
    <row r="9" spans="1:10" s="5" customFormat="1" ht="38.25">
      <c r="A9" s="212">
        <v>5</v>
      </c>
      <c r="B9" s="213">
        <v>1197010018</v>
      </c>
      <c r="C9" s="213">
        <v>42281530</v>
      </c>
      <c r="D9" s="214" t="s">
        <v>26</v>
      </c>
      <c r="E9" s="215" t="s">
        <v>27</v>
      </c>
      <c r="F9" s="213" t="s">
        <v>12</v>
      </c>
      <c r="G9" s="211">
        <v>1</v>
      </c>
      <c r="H9" s="74"/>
      <c r="I9" s="216">
        <v>180500</v>
      </c>
    </row>
    <row r="10" spans="1:10" s="5" customFormat="1" ht="38.25">
      <c r="A10" s="212">
        <v>6</v>
      </c>
      <c r="B10" s="213">
        <v>1197010020</v>
      </c>
      <c r="C10" s="213">
        <v>42281530</v>
      </c>
      <c r="D10" s="214" t="s">
        <v>28</v>
      </c>
      <c r="E10" s="215" t="s">
        <v>29</v>
      </c>
      <c r="F10" s="213" t="s">
        <v>12</v>
      </c>
      <c r="G10" s="211">
        <v>1</v>
      </c>
      <c r="H10" s="74"/>
      <c r="I10" s="216">
        <v>47466</v>
      </c>
    </row>
    <row r="11" spans="1:10" s="5" customFormat="1" ht="26.25" customHeight="1">
      <c r="A11" s="212">
        <v>7</v>
      </c>
      <c r="B11" s="213">
        <v>1197011024</v>
      </c>
      <c r="C11" s="213">
        <v>42281807</v>
      </c>
      <c r="D11" s="214" t="s">
        <v>30</v>
      </c>
      <c r="E11" s="215" t="s">
        <v>31</v>
      </c>
      <c r="F11" s="213" t="s">
        <v>12</v>
      </c>
      <c r="G11" s="211">
        <v>1</v>
      </c>
      <c r="H11" s="74"/>
      <c r="I11" s="216">
        <v>965239</v>
      </c>
    </row>
    <row r="12" spans="1:10" s="5" customFormat="1" ht="15" customHeight="1">
      <c r="A12" s="217" t="s">
        <v>824</v>
      </c>
      <c r="B12" s="218"/>
      <c r="C12" s="218"/>
      <c r="D12" s="218"/>
      <c r="E12" s="218"/>
      <c r="F12" s="218"/>
      <c r="G12" s="218"/>
      <c r="H12" s="219"/>
      <c r="I12" s="220">
        <f>SUM(I5:I11)</f>
        <v>1844138</v>
      </c>
    </row>
    <row r="13" spans="1:10" s="5" customFormat="1" ht="15">
      <c r="A13" s="221" t="s">
        <v>32</v>
      </c>
      <c r="B13" s="222" t="s">
        <v>33</v>
      </c>
      <c r="C13" s="223"/>
      <c r="D13" s="223"/>
      <c r="E13" s="223"/>
      <c r="F13" s="224" t="s">
        <v>34</v>
      </c>
      <c r="G13" s="211"/>
      <c r="H13" s="7"/>
      <c r="I13" s="216"/>
    </row>
    <row r="14" spans="1:10" s="5" customFormat="1" ht="12.75">
      <c r="A14" s="210" t="s">
        <v>16</v>
      </c>
      <c r="B14" s="210" t="s">
        <v>7</v>
      </c>
      <c r="C14" s="210" t="s">
        <v>8</v>
      </c>
      <c r="D14" s="210" t="s">
        <v>9</v>
      </c>
      <c r="E14" s="210" t="s">
        <v>35</v>
      </c>
      <c r="F14" s="210" t="s">
        <v>11</v>
      </c>
      <c r="G14" s="211"/>
      <c r="H14" s="7"/>
      <c r="I14" s="216"/>
    </row>
    <row r="15" spans="1:10" s="5" customFormat="1" ht="12.75">
      <c r="A15" s="225">
        <v>1</v>
      </c>
      <c r="B15" s="225">
        <v>1186220788</v>
      </c>
      <c r="C15" s="225">
        <v>42181900</v>
      </c>
      <c r="D15" s="214" t="s">
        <v>33</v>
      </c>
      <c r="E15" s="215" t="s">
        <v>33</v>
      </c>
      <c r="F15" s="213" t="s">
        <v>12</v>
      </c>
      <c r="G15" s="211">
        <v>1</v>
      </c>
      <c r="H15" s="74"/>
      <c r="I15" s="216">
        <v>166600</v>
      </c>
    </row>
    <row r="16" spans="1:10" s="5" customFormat="1" ht="25.5">
      <c r="A16" s="226">
        <v>2</v>
      </c>
      <c r="B16" s="226">
        <v>1186220787</v>
      </c>
      <c r="C16" s="226">
        <v>42294900</v>
      </c>
      <c r="D16" s="227" t="s">
        <v>36</v>
      </c>
      <c r="E16" s="228" t="s">
        <v>37</v>
      </c>
      <c r="F16" s="229" t="s">
        <v>12</v>
      </c>
      <c r="G16" s="211">
        <v>1</v>
      </c>
      <c r="H16" s="74"/>
      <c r="I16" s="216">
        <v>1000000</v>
      </c>
    </row>
    <row r="17" spans="1:9" s="5" customFormat="1" ht="15" customHeight="1">
      <c r="A17" s="230" t="s">
        <v>825</v>
      </c>
      <c r="B17" s="231"/>
      <c r="C17" s="231"/>
      <c r="D17" s="231"/>
      <c r="E17" s="231"/>
      <c r="F17" s="231"/>
      <c r="G17" s="231"/>
      <c r="H17" s="232"/>
      <c r="I17" s="220">
        <f>SUM(I15:I16)</f>
        <v>1166600</v>
      </c>
    </row>
    <row r="18" spans="1:9" s="5" customFormat="1" ht="15">
      <c r="A18" s="221" t="s">
        <v>38</v>
      </c>
      <c r="B18" s="222" t="s">
        <v>39</v>
      </c>
      <c r="C18" s="223"/>
      <c r="D18" s="223"/>
      <c r="E18" s="223"/>
      <c r="F18" s="224" t="s">
        <v>40</v>
      </c>
      <c r="G18" s="211"/>
      <c r="H18" s="7"/>
      <c r="I18" s="216"/>
    </row>
    <row r="19" spans="1:9" s="5" customFormat="1" ht="12.75">
      <c r="A19" s="210" t="s">
        <v>16</v>
      </c>
      <c r="B19" s="210" t="s">
        <v>7</v>
      </c>
      <c r="C19" s="210" t="s">
        <v>8</v>
      </c>
      <c r="D19" s="210" t="s">
        <v>9</v>
      </c>
      <c r="E19" s="210" t="s">
        <v>17</v>
      </c>
      <c r="F19" s="210" t="s">
        <v>11</v>
      </c>
      <c r="G19" s="211"/>
      <c r="H19" s="7"/>
      <c r="I19" s="216"/>
    </row>
    <row r="20" spans="1:9" s="5" customFormat="1" ht="38.25">
      <c r="A20" s="233">
        <v>1</v>
      </c>
      <c r="B20" s="233">
        <v>1199020183</v>
      </c>
      <c r="C20" s="212">
        <v>42293902</v>
      </c>
      <c r="D20" s="234" t="s">
        <v>41</v>
      </c>
      <c r="E20" s="235" t="s">
        <v>42</v>
      </c>
      <c r="F20" s="212" t="s">
        <v>12</v>
      </c>
      <c r="G20" s="211">
        <v>1</v>
      </c>
      <c r="H20" s="74"/>
      <c r="I20" s="216">
        <v>715238</v>
      </c>
    </row>
    <row r="21" spans="1:9" s="5" customFormat="1" ht="21.75" customHeight="1">
      <c r="A21" s="226">
        <v>2</v>
      </c>
      <c r="B21" s="226">
        <v>1199020190</v>
      </c>
      <c r="C21" s="229">
        <v>42143106</v>
      </c>
      <c r="D21" s="227" t="s">
        <v>43</v>
      </c>
      <c r="E21" s="228" t="s">
        <v>44</v>
      </c>
      <c r="F21" s="229" t="s">
        <v>12</v>
      </c>
      <c r="G21" s="211">
        <v>1</v>
      </c>
      <c r="H21" s="74"/>
      <c r="I21" s="216">
        <v>715238</v>
      </c>
    </row>
    <row r="22" spans="1:9" s="5" customFormat="1" ht="21.75" customHeight="1">
      <c r="A22" s="233">
        <v>3</v>
      </c>
      <c r="B22" s="213">
        <v>1199020031</v>
      </c>
      <c r="C22" s="212">
        <v>42143106</v>
      </c>
      <c r="D22" s="236" t="s">
        <v>45</v>
      </c>
      <c r="E22" s="236" t="s">
        <v>45</v>
      </c>
      <c r="F22" s="233" t="s">
        <v>46</v>
      </c>
      <c r="G22" s="211">
        <v>1</v>
      </c>
      <c r="H22" s="74"/>
      <c r="I22" s="216">
        <v>715238</v>
      </c>
    </row>
    <row r="23" spans="1:9" s="5" customFormat="1" ht="15" customHeight="1">
      <c r="A23" s="230" t="s">
        <v>826</v>
      </c>
      <c r="B23" s="231"/>
      <c r="C23" s="231"/>
      <c r="D23" s="231"/>
      <c r="E23" s="231"/>
      <c r="F23" s="231"/>
      <c r="G23" s="231"/>
      <c r="H23" s="232"/>
      <c r="I23" s="220">
        <f>SUM(I20:I22)</f>
        <v>2145714</v>
      </c>
    </row>
    <row r="24" spans="1:9" s="5" customFormat="1" ht="15">
      <c r="A24" s="221" t="s">
        <v>47</v>
      </c>
      <c r="B24" s="222" t="s">
        <v>48</v>
      </c>
      <c r="C24" s="223"/>
      <c r="D24" s="223"/>
      <c r="E24" s="223"/>
      <c r="F24" s="224" t="s">
        <v>40</v>
      </c>
      <c r="G24" s="211"/>
      <c r="H24" s="7"/>
      <c r="I24" s="216"/>
    </row>
    <row r="25" spans="1:9" s="5" customFormat="1" ht="12.75">
      <c r="A25" s="210" t="s">
        <v>16</v>
      </c>
      <c r="B25" s="210" t="s">
        <v>7</v>
      </c>
      <c r="C25" s="210" t="s">
        <v>8</v>
      </c>
      <c r="D25" s="210" t="s">
        <v>9</v>
      </c>
      <c r="E25" s="210" t="s">
        <v>17</v>
      </c>
      <c r="F25" s="210" t="s">
        <v>11</v>
      </c>
      <c r="G25" s="211"/>
      <c r="H25" s="7"/>
      <c r="I25" s="216"/>
    </row>
    <row r="26" spans="1:9" s="5" customFormat="1" ht="25.5">
      <c r="A26" s="233">
        <v>1</v>
      </c>
      <c r="B26" s="225">
        <v>1199020191</v>
      </c>
      <c r="C26" s="213">
        <v>42293902</v>
      </c>
      <c r="D26" s="214" t="s">
        <v>49</v>
      </c>
      <c r="E26" s="215" t="s">
        <v>50</v>
      </c>
      <c r="F26" s="213" t="s">
        <v>12</v>
      </c>
      <c r="G26" s="211">
        <v>1</v>
      </c>
      <c r="H26" s="74"/>
      <c r="I26" s="216">
        <v>87150</v>
      </c>
    </row>
    <row r="27" spans="1:9" s="5" customFormat="1" ht="25.5">
      <c r="A27" s="233">
        <v>2</v>
      </c>
      <c r="B27" s="225">
        <v>1199020193</v>
      </c>
      <c r="C27" s="213">
        <v>42293902</v>
      </c>
      <c r="D27" s="214" t="s">
        <v>51</v>
      </c>
      <c r="E27" s="215" t="s">
        <v>52</v>
      </c>
      <c r="F27" s="213" t="s">
        <v>12</v>
      </c>
      <c r="G27" s="211">
        <v>1</v>
      </c>
      <c r="H27" s="74"/>
      <c r="I27" s="216">
        <v>87150</v>
      </c>
    </row>
    <row r="28" spans="1:9" s="5" customFormat="1" ht="25.5">
      <c r="A28" s="233">
        <v>3</v>
      </c>
      <c r="B28" s="225">
        <v>1199020194</v>
      </c>
      <c r="C28" s="213">
        <v>42293902</v>
      </c>
      <c r="D28" s="214" t="s">
        <v>53</v>
      </c>
      <c r="E28" s="215" t="s">
        <v>54</v>
      </c>
      <c r="F28" s="213" t="s">
        <v>12</v>
      </c>
      <c r="G28" s="211">
        <v>1</v>
      </c>
      <c r="H28" s="74"/>
      <c r="I28" s="216">
        <v>87150</v>
      </c>
    </row>
    <row r="29" spans="1:9" s="5" customFormat="1" ht="25.5">
      <c r="A29" s="233">
        <v>4</v>
      </c>
      <c r="B29" s="225">
        <v>1199020195</v>
      </c>
      <c r="C29" s="213">
        <v>42293902</v>
      </c>
      <c r="D29" s="214" t="s">
        <v>55</v>
      </c>
      <c r="E29" s="214" t="s">
        <v>55</v>
      </c>
      <c r="F29" s="213" t="s">
        <v>12</v>
      </c>
      <c r="G29" s="211">
        <v>1</v>
      </c>
      <c r="H29" s="74"/>
      <c r="I29" s="216">
        <v>87150</v>
      </c>
    </row>
    <row r="30" spans="1:9" s="5" customFormat="1" ht="12.75">
      <c r="A30" s="233">
        <v>5</v>
      </c>
      <c r="B30" s="225">
        <v>1199020196</v>
      </c>
      <c r="C30" s="213">
        <v>42293902</v>
      </c>
      <c r="D30" s="214" t="s">
        <v>56</v>
      </c>
      <c r="E30" s="214" t="s">
        <v>56</v>
      </c>
      <c r="F30" s="213" t="s">
        <v>12</v>
      </c>
      <c r="G30" s="211">
        <v>1</v>
      </c>
      <c r="H30" s="74"/>
      <c r="I30" s="216">
        <v>87150</v>
      </c>
    </row>
    <row r="31" spans="1:9" s="5" customFormat="1" ht="12.75">
      <c r="A31" s="233">
        <v>6</v>
      </c>
      <c r="B31" s="225">
        <v>1199020197</v>
      </c>
      <c r="C31" s="213">
        <v>42293902</v>
      </c>
      <c r="D31" s="214" t="s">
        <v>57</v>
      </c>
      <c r="E31" s="214" t="s">
        <v>57</v>
      </c>
      <c r="F31" s="213" t="s">
        <v>12</v>
      </c>
      <c r="G31" s="211">
        <v>1</v>
      </c>
      <c r="H31" s="74"/>
      <c r="I31" s="216">
        <v>87150</v>
      </c>
    </row>
    <row r="32" spans="1:9" s="5" customFormat="1" ht="102">
      <c r="A32" s="233">
        <v>7</v>
      </c>
      <c r="B32" s="213">
        <v>1196410051</v>
      </c>
      <c r="C32" s="213">
        <v>42293902</v>
      </c>
      <c r="D32" s="214" t="s">
        <v>58</v>
      </c>
      <c r="E32" s="214" t="s">
        <v>58</v>
      </c>
      <c r="F32" s="213" t="s">
        <v>12</v>
      </c>
      <c r="G32" s="211">
        <v>1</v>
      </c>
      <c r="H32" s="74"/>
      <c r="I32" s="216">
        <v>213764</v>
      </c>
    </row>
    <row r="33" spans="1:9" s="5" customFormat="1" ht="76.5" customHeight="1">
      <c r="A33" s="233">
        <v>8</v>
      </c>
      <c r="B33" s="225">
        <v>1199020198</v>
      </c>
      <c r="C33" s="213">
        <v>42293902</v>
      </c>
      <c r="D33" s="214" t="s">
        <v>59</v>
      </c>
      <c r="E33" s="214" t="s">
        <v>60</v>
      </c>
      <c r="F33" s="213" t="s">
        <v>12</v>
      </c>
      <c r="G33" s="211">
        <v>1</v>
      </c>
      <c r="H33" s="74"/>
      <c r="I33" s="216">
        <v>213764</v>
      </c>
    </row>
    <row r="34" spans="1:9" s="5" customFormat="1" ht="25.5">
      <c r="A34" s="233">
        <v>9</v>
      </c>
      <c r="B34" s="225">
        <v>1197011052</v>
      </c>
      <c r="C34" s="213">
        <v>42293902</v>
      </c>
      <c r="D34" s="214" t="s">
        <v>61</v>
      </c>
      <c r="E34" s="215" t="s">
        <v>62</v>
      </c>
      <c r="F34" s="213" t="s">
        <v>46</v>
      </c>
      <c r="G34" s="211">
        <v>1</v>
      </c>
      <c r="H34" s="74"/>
      <c r="I34" s="216">
        <v>9018</v>
      </c>
    </row>
    <row r="35" spans="1:9" s="5" customFormat="1" ht="25.5">
      <c r="A35" s="233">
        <v>10</v>
      </c>
      <c r="B35" s="225">
        <v>1196491381</v>
      </c>
      <c r="C35" s="213">
        <v>42293902</v>
      </c>
      <c r="D35" s="214" t="s">
        <v>63</v>
      </c>
      <c r="E35" s="215" t="s">
        <v>64</v>
      </c>
      <c r="F35" s="213" t="s">
        <v>12</v>
      </c>
      <c r="G35" s="211">
        <v>1</v>
      </c>
      <c r="H35" s="74"/>
      <c r="I35" s="216">
        <v>56366</v>
      </c>
    </row>
    <row r="36" spans="1:9" s="5" customFormat="1" ht="15" customHeight="1">
      <c r="A36" s="230" t="s">
        <v>827</v>
      </c>
      <c r="B36" s="231"/>
      <c r="C36" s="231"/>
      <c r="D36" s="231"/>
      <c r="E36" s="231"/>
      <c r="F36" s="231"/>
      <c r="G36" s="231"/>
      <c r="H36" s="232"/>
      <c r="I36" s="220">
        <f>SUM(I26:I35)</f>
        <v>1015812</v>
      </c>
    </row>
    <row r="37" spans="1:9" s="5" customFormat="1" ht="15">
      <c r="A37" s="221" t="s">
        <v>65</v>
      </c>
      <c r="B37" s="222" t="s">
        <v>66</v>
      </c>
      <c r="C37" s="223"/>
      <c r="D37" s="223"/>
      <c r="E37" s="223"/>
      <c r="F37" s="224" t="s">
        <v>67</v>
      </c>
      <c r="G37" s="211"/>
      <c r="H37" s="74"/>
      <c r="I37" s="216"/>
    </row>
    <row r="38" spans="1:9" s="5" customFormat="1" ht="12.75">
      <c r="A38" s="210" t="s">
        <v>16</v>
      </c>
      <c r="B38" s="210" t="s">
        <v>7</v>
      </c>
      <c r="C38" s="210" t="s">
        <v>8</v>
      </c>
      <c r="D38" s="210" t="s">
        <v>9</v>
      </c>
      <c r="E38" s="210" t="s">
        <v>17</v>
      </c>
      <c r="F38" s="210" t="s">
        <v>11</v>
      </c>
      <c r="G38" s="211"/>
      <c r="H38" s="7"/>
      <c r="I38" s="216"/>
    </row>
    <row r="39" spans="1:9" s="5" customFormat="1" ht="51">
      <c r="A39" s="233">
        <v>1</v>
      </c>
      <c r="B39" s="233">
        <v>1186220007</v>
      </c>
      <c r="C39" s="212">
        <v>42142721</v>
      </c>
      <c r="D39" s="234" t="s">
        <v>68</v>
      </c>
      <c r="E39" s="235" t="s">
        <v>69</v>
      </c>
      <c r="F39" s="212" t="s">
        <v>12</v>
      </c>
      <c r="G39" s="211">
        <v>1</v>
      </c>
      <c r="H39" s="74"/>
      <c r="I39" s="216">
        <v>3123750</v>
      </c>
    </row>
    <row r="40" spans="1:9" s="5" customFormat="1" ht="51">
      <c r="A40" s="233">
        <v>2</v>
      </c>
      <c r="B40" s="233">
        <v>1186220317</v>
      </c>
      <c r="C40" s="212">
        <v>42142721</v>
      </c>
      <c r="D40" s="234" t="s">
        <v>70</v>
      </c>
      <c r="E40" s="235" t="s">
        <v>71</v>
      </c>
      <c r="F40" s="212" t="s">
        <v>12</v>
      </c>
      <c r="G40" s="211">
        <v>1</v>
      </c>
      <c r="H40" s="74"/>
      <c r="I40" s="216">
        <v>3123750</v>
      </c>
    </row>
    <row r="41" spans="1:9" s="5" customFormat="1" ht="51">
      <c r="A41" s="233">
        <v>3</v>
      </c>
      <c r="B41" s="233">
        <v>1186220318</v>
      </c>
      <c r="C41" s="212">
        <v>42142721</v>
      </c>
      <c r="D41" s="234" t="s">
        <v>72</v>
      </c>
      <c r="E41" s="235" t="s">
        <v>73</v>
      </c>
      <c r="F41" s="212" t="s">
        <v>12</v>
      </c>
      <c r="G41" s="211">
        <v>1</v>
      </c>
      <c r="H41" s="74"/>
      <c r="I41" s="216">
        <v>3123750</v>
      </c>
    </row>
    <row r="42" spans="1:9" s="5" customFormat="1" ht="51">
      <c r="A42" s="226">
        <v>4</v>
      </c>
      <c r="B42" s="226">
        <v>1186220319</v>
      </c>
      <c r="C42" s="229">
        <v>42142721</v>
      </c>
      <c r="D42" s="234" t="s">
        <v>74</v>
      </c>
      <c r="E42" s="228" t="s">
        <v>75</v>
      </c>
      <c r="F42" s="229" t="s">
        <v>12</v>
      </c>
      <c r="G42" s="211">
        <v>1</v>
      </c>
      <c r="H42" s="74"/>
      <c r="I42" s="216">
        <v>11175080</v>
      </c>
    </row>
    <row r="43" spans="1:9" s="5" customFormat="1" ht="51">
      <c r="A43" s="226">
        <v>5</v>
      </c>
      <c r="B43" s="229">
        <v>1196490106</v>
      </c>
      <c r="C43" s="229">
        <v>42142721</v>
      </c>
      <c r="D43" s="227" t="s">
        <v>76</v>
      </c>
      <c r="E43" s="228" t="s">
        <v>75</v>
      </c>
      <c r="F43" s="229" t="s">
        <v>12</v>
      </c>
      <c r="G43" s="211">
        <v>1</v>
      </c>
      <c r="H43" s="74"/>
      <c r="I43" s="216">
        <v>6114220</v>
      </c>
    </row>
    <row r="44" spans="1:9" s="5" customFormat="1" ht="15" customHeight="1">
      <c r="A44" s="230" t="s">
        <v>828</v>
      </c>
      <c r="B44" s="231"/>
      <c r="C44" s="231"/>
      <c r="D44" s="231"/>
      <c r="E44" s="231"/>
      <c r="F44" s="231"/>
      <c r="G44" s="231"/>
      <c r="H44" s="232"/>
      <c r="I44" s="220">
        <f>SUM(I39:I43)</f>
        <v>26660550</v>
      </c>
    </row>
    <row r="45" spans="1:9" s="5" customFormat="1" ht="15" customHeight="1">
      <c r="A45" s="221" t="s">
        <v>77</v>
      </c>
      <c r="B45" s="237" t="s">
        <v>78</v>
      </c>
      <c r="C45" s="223"/>
      <c r="D45" s="223"/>
      <c r="E45" s="223"/>
      <c r="F45" s="224" t="s">
        <v>67</v>
      </c>
      <c r="G45" s="211"/>
      <c r="H45" s="7"/>
      <c r="I45" s="216"/>
    </row>
    <row r="46" spans="1:9" s="5" customFormat="1" ht="12.75">
      <c r="A46" s="210" t="s">
        <v>16</v>
      </c>
      <c r="B46" s="210" t="s">
        <v>7</v>
      </c>
      <c r="C46" s="210" t="s">
        <v>8</v>
      </c>
      <c r="D46" s="210" t="s">
        <v>9</v>
      </c>
      <c r="E46" s="210" t="s">
        <v>17</v>
      </c>
      <c r="F46" s="210" t="s">
        <v>11</v>
      </c>
      <c r="G46" s="211"/>
      <c r="H46" s="7"/>
      <c r="I46" s="216"/>
    </row>
    <row r="47" spans="1:9" s="5" customFormat="1" ht="25.5">
      <c r="A47" s="233">
        <v>1</v>
      </c>
      <c r="B47" s="225">
        <v>1196491207</v>
      </c>
      <c r="C47" s="213">
        <v>42295516</v>
      </c>
      <c r="D47" s="214" t="s">
        <v>79</v>
      </c>
      <c r="E47" s="215" t="s">
        <v>80</v>
      </c>
      <c r="F47" s="213" t="s">
        <v>81</v>
      </c>
      <c r="G47" s="211">
        <v>1</v>
      </c>
      <c r="H47" s="74"/>
      <c r="I47" s="216">
        <v>1243000</v>
      </c>
    </row>
    <row r="48" spans="1:9" s="5" customFormat="1" ht="15" customHeight="1">
      <c r="A48" s="233">
        <v>2</v>
      </c>
      <c r="B48" s="225">
        <v>1196491336</v>
      </c>
      <c r="C48" s="213">
        <v>42295516</v>
      </c>
      <c r="D48" s="214" t="s">
        <v>82</v>
      </c>
      <c r="E48" s="215" t="s">
        <v>83</v>
      </c>
      <c r="F48" s="213" t="s">
        <v>81</v>
      </c>
      <c r="G48" s="211">
        <v>1</v>
      </c>
      <c r="H48" s="74"/>
      <c r="I48" s="216">
        <v>1243000</v>
      </c>
    </row>
    <row r="49" spans="1:9" s="5" customFormat="1" ht="25.5">
      <c r="A49" s="233">
        <v>3</v>
      </c>
      <c r="B49" s="225">
        <v>1196491337</v>
      </c>
      <c r="C49" s="213">
        <v>42295516</v>
      </c>
      <c r="D49" s="214" t="s">
        <v>84</v>
      </c>
      <c r="E49" s="215" t="s">
        <v>85</v>
      </c>
      <c r="F49" s="213" t="s">
        <v>81</v>
      </c>
      <c r="G49" s="211">
        <v>1</v>
      </c>
      <c r="H49" s="74"/>
      <c r="I49" s="216">
        <v>1243000</v>
      </c>
    </row>
    <row r="50" spans="1:9" s="5" customFormat="1" ht="15" customHeight="1">
      <c r="A50" s="238" t="s">
        <v>829</v>
      </c>
      <c r="B50" s="239"/>
      <c r="C50" s="239"/>
      <c r="D50" s="239"/>
      <c r="E50" s="239"/>
      <c r="F50" s="239"/>
      <c r="G50" s="239"/>
      <c r="H50" s="240"/>
      <c r="I50" s="220">
        <f>SUM(I47:I49)</f>
        <v>3729000</v>
      </c>
    </row>
    <row r="51" spans="1:9" s="5" customFormat="1" ht="15" customHeight="1">
      <c r="A51" s="221" t="s">
        <v>86</v>
      </c>
      <c r="B51" s="237" t="s">
        <v>87</v>
      </c>
      <c r="C51" s="223"/>
      <c r="D51" s="223"/>
      <c r="E51" s="223"/>
      <c r="F51" s="224" t="s">
        <v>67</v>
      </c>
      <c r="G51" s="211"/>
      <c r="H51" s="7"/>
      <c r="I51" s="216"/>
    </row>
    <row r="52" spans="1:9" s="5" customFormat="1" ht="12.75">
      <c r="A52" s="210" t="s">
        <v>16</v>
      </c>
      <c r="B52" s="210" t="s">
        <v>7</v>
      </c>
      <c r="C52" s="210" t="s">
        <v>8</v>
      </c>
      <c r="D52" s="210" t="s">
        <v>9</v>
      </c>
      <c r="E52" s="210" t="s">
        <v>17</v>
      </c>
      <c r="F52" s="210" t="s">
        <v>11</v>
      </c>
      <c r="G52" s="211"/>
      <c r="H52" s="7"/>
      <c r="I52" s="216"/>
    </row>
    <row r="53" spans="1:9" s="5" customFormat="1" ht="38.25">
      <c r="A53" s="233">
        <v>1</v>
      </c>
      <c r="B53" s="225">
        <v>1186220310</v>
      </c>
      <c r="C53" s="213" t="s">
        <v>88</v>
      </c>
      <c r="D53" s="215" t="s">
        <v>89</v>
      </c>
      <c r="E53" s="241" t="s">
        <v>90</v>
      </c>
      <c r="F53" s="213" t="s">
        <v>12</v>
      </c>
      <c r="G53" s="211">
        <v>1</v>
      </c>
      <c r="H53" s="74"/>
      <c r="I53" s="216">
        <v>1751930</v>
      </c>
    </row>
    <row r="54" spans="1:9" s="5" customFormat="1" ht="15" customHeight="1">
      <c r="A54" s="230" t="s">
        <v>830</v>
      </c>
      <c r="B54" s="231"/>
      <c r="C54" s="231"/>
      <c r="D54" s="231"/>
      <c r="E54" s="231"/>
      <c r="F54" s="231"/>
      <c r="G54" s="231"/>
      <c r="H54" s="232"/>
      <c r="I54" s="220">
        <f>SUM(I53)</f>
        <v>1751930</v>
      </c>
    </row>
    <row r="55" spans="1:9" s="5" customFormat="1" ht="15">
      <c r="A55" s="221" t="s">
        <v>91</v>
      </c>
      <c r="B55" s="222" t="s">
        <v>92</v>
      </c>
      <c r="C55" s="223"/>
      <c r="D55" s="223"/>
      <c r="E55" s="223"/>
      <c r="F55" s="224" t="s">
        <v>67</v>
      </c>
      <c r="G55" s="211"/>
      <c r="H55" s="7"/>
      <c r="I55" s="216"/>
    </row>
    <row r="56" spans="1:9" s="5" customFormat="1" ht="12.75">
      <c r="A56" s="210" t="s">
        <v>16</v>
      </c>
      <c r="B56" s="210" t="s">
        <v>7</v>
      </c>
      <c r="C56" s="210" t="s">
        <v>8</v>
      </c>
      <c r="D56" s="210" t="s">
        <v>9</v>
      </c>
      <c r="E56" s="210" t="s">
        <v>17</v>
      </c>
      <c r="F56" s="210" t="s">
        <v>11</v>
      </c>
      <c r="G56" s="211"/>
      <c r="H56" s="7"/>
      <c r="I56" s="216"/>
    </row>
    <row r="57" spans="1:9" s="5" customFormat="1" ht="51">
      <c r="A57" s="233">
        <v>1</v>
      </c>
      <c r="B57" s="212">
        <v>1197011091</v>
      </c>
      <c r="C57" s="213">
        <v>42203400</v>
      </c>
      <c r="D57" s="228" t="s">
        <v>93</v>
      </c>
      <c r="E57" s="228" t="s">
        <v>94</v>
      </c>
      <c r="F57" s="213" t="s">
        <v>46</v>
      </c>
      <c r="G57" s="211">
        <v>1</v>
      </c>
      <c r="H57" s="74"/>
      <c r="I57" s="216">
        <v>838779</v>
      </c>
    </row>
    <row r="58" spans="1:9" s="5" customFormat="1" ht="12.75">
      <c r="A58" s="230" t="s">
        <v>831</v>
      </c>
      <c r="B58" s="231"/>
      <c r="C58" s="231"/>
      <c r="D58" s="231"/>
      <c r="E58" s="231"/>
      <c r="F58" s="231"/>
      <c r="G58" s="231"/>
      <c r="H58" s="232"/>
      <c r="I58" s="220">
        <f>SUM(I57)</f>
        <v>838779</v>
      </c>
    </row>
    <row r="59" spans="1:9" s="5" customFormat="1" ht="15">
      <c r="A59" s="221" t="s">
        <v>95</v>
      </c>
      <c r="B59" s="222" t="s">
        <v>97</v>
      </c>
      <c r="C59" s="223"/>
      <c r="D59" s="223"/>
      <c r="E59" s="223"/>
      <c r="F59" s="224" t="s">
        <v>98</v>
      </c>
      <c r="G59" s="211"/>
      <c r="H59" s="7"/>
      <c r="I59" s="216"/>
    </row>
    <row r="60" spans="1:9" s="5" customFormat="1" ht="15" customHeight="1">
      <c r="A60" s="210" t="s">
        <v>16</v>
      </c>
      <c r="B60" s="210" t="s">
        <v>7</v>
      </c>
      <c r="C60" s="210" t="s">
        <v>8</v>
      </c>
      <c r="D60" s="210" t="s">
        <v>9</v>
      </c>
      <c r="E60" s="210" t="s">
        <v>17</v>
      </c>
      <c r="F60" s="210" t="s">
        <v>11</v>
      </c>
      <c r="G60" s="211"/>
      <c r="H60" s="7"/>
      <c r="I60" s="216"/>
    </row>
    <row r="61" spans="1:9" s="5" customFormat="1" ht="25.5">
      <c r="A61" s="233">
        <v>1</v>
      </c>
      <c r="B61" s="229">
        <v>1196490223</v>
      </c>
      <c r="C61" s="229" t="s">
        <v>99</v>
      </c>
      <c r="D61" s="228" t="s">
        <v>100</v>
      </c>
      <c r="E61" s="228" t="s">
        <v>100</v>
      </c>
      <c r="F61" s="213" t="s">
        <v>12</v>
      </c>
      <c r="G61" s="211">
        <v>1</v>
      </c>
      <c r="H61" s="74"/>
      <c r="I61" s="216">
        <v>1800000</v>
      </c>
    </row>
    <row r="62" spans="1:9" s="5" customFormat="1" ht="25.5">
      <c r="A62" s="233">
        <v>2</v>
      </c>
      <c r="B62" s="229">
        <v>1196490139</v>
      </c>
      <c r="C62" s="229" t="s">
        <v>101</v>
      </c>
      <c r="D62" s="228" t="s">
        <v>102</v>
      </c>
      <c r="E62" s="228" t="s">
        <v>102</v>
      </c>
      <c r="F62" s="213" t="s">
        <v>12</v>
      </c>
      <c r="G62" s="211">
        <v>1</v>
      </c>
      <c r="H62" s="74"/>
      <c r="I62" s="216">
        <v>1800000</v>
      </c>
    </row>
    <row r="63" spans="1:9" s="5" customFormat="1" ht="12.75">
      <c r="A63" s="230" t="s">
        <v>832</v>
      </c>
      <c r="B63" s="231"/>
      <c r="C63" s="231"/>
      <c r="D63" s="231"/>
      <c r="E63" s="231"/>
      <c r="F63" s="231"/>
      <c r="G63" s="231"/>
      <c r="H63" s="232"/>
      <c r="I63" s="220">
        <f>SUM(I61:I62)</f>
        <v>3600000</v>
      </c>
    </row>
    <row r="64" spans="1:9" s="5" customFormat="1" ht="25.5">
      <c r="A64" s="221" t="s">
        <v>96</v>
      </c>
      <c r="B64" s="242" t="s">
        <v>104</v>
      </c>
      <c r="C64" s="223"/>
      <c r="D64" s="223"/>
      <c r="E64" s="223"/>
      <c r="F64" s="224" t="s">
        <v>105</v>
      </c>
      <c r="G64" s="211"/>
      <c r="H64" s="7"/>
      <c r="I64" s="216"/>
    </row>
    <row r="65" spans="1:9" s="5" customFormat="1" ht="12.75">
      <c r="A65" s="210" t="s">
        <v>16</v>
      </c>
      <c r="B65" s="210" t="s">
        <v>7</v>
      </c>
      <c r="C65" s="210" t="s">
        <v>8</v>
      </c>
      <c r="D65" s="210" t="s">
        <v>9</v>
      </c>
      <c r="E65" s="210" t="s">
        <v>35</v>
      </c>
      <c r="F65" s="210" t="s">
        <v>11</v>
      </c>
      <c r="G65" s="211"/>
      <c r="H65" s="7"/>
      <c r="I65" s="216"/>
    </row>
    <row r="66" spans="1:9" s="5" customFormat="1" ht="25.5">
      <c r="A66" s="233">
        <v>1</v>
      </c>
      <c r="B66" s="225">
        <v>1196420011</v>
      </c>
      <c r="C66" s="213" t="s">
        <v>106</v>
      </c>
      <c r="D66" s="214" t="s">
        <v>107</v>
      </c>
      <c r="E66" s="215" t="s">
        <v>108</v>
      </c>
      <c r="F66" s="225" t="s">
        <v>12</v>
      </c>
      <c r="G66" s="211">
        <v>1</v>
      </c>
      <c r="H66" s="74"/>
      <c r="I66" s="216">
        <v>11700000</v>
      </c>
    </row>
    <row r="67" spans="1:9" s="5" customFormat="1" ht="25.5">
      <c r="A67" s="233">
        <v>2</v>
      </c>
      <c r="B67" s="233">
        <v>1196420171</v>
      </c>
      <c r="C67" s="213" t="s">
        <v>109</v>
      </c>
      <c r="D67" s="214" t="s">
        <v>110</v>
      </c>
      <c r="E67" s="215" t="s">
        <v>111</v>
      </c>
      <c r="F67" s="225" t="s">
        <v>12</v>
      </c>
      <c r="G67" s="211">
        <v>1</v>
      </c>
      <c r="H67" s="74"/>
      <c r="I67" s="216">
        <v>11700000</v>
      </c>
    </row>
    <row r="68" spans="1:9" s="5" customFormat="1" ht="25.5">
      <c r="A68" s="233">
        <v>3</v>
      </c>
      <c r="B68" s="233">
        <v>1196420172</v>
      </c>
      <c r="C68" s="213" t="s">
        <v>112</v>
      </c>
      <c r="D68" s="214" t="s">
        <v>113</v>
      </c>
      <c r="E68" s="215" t="s">
        <v>114</v>
      </c>
      <c r="F68" s="225" t="s">
        <v>12</v>
      </c>
      <c r="G68" s="211">
        <v>1</v>
      </c>
      <c r="H68" s="74"/>
      <c r="I68" s="216">
        <v>11700000</v>
      </c>
    </row>
    <row r="69" spans="1:9" s="5" customFormat="1" ht="25.5">
      <c r="A69" s="233">
        <v>4</v>
      </c>
      <c r="B69" s="233">
        <v>1196420173</v>
      </c>
      <c r="C69" s="213" t="s">
        <v>115</v>
      </c>
      <c r="D69" s="214" t="s">
        <v>116</v>
      </c>
      <c r="E69" s="215" t="s">
        <v>117</v>
      </c>
      <c r="F69" s="225" t="s">
        <v>12</v>
      </c>
      <c r="G69" s="211">
        <v>1</v>
      </c>
      <c r="H69" s="74"/>
      <c r="I69" s="216">
        <v>11700000</v>
      </c>
    </row>
    <row r="70" spans="1:9" s="5" customFormat="1" ht="25.5">
      <c r="A70" s="233">
        <v>5</v>
      </c>
      <c r="B70" s="233">
        <v>1196420174</v>
      </c>
      <c r="C70" s="213" t="s">
        <v>118</v>
      </c>
      <c r="D70" s="234" t="s">
        <v>119</v>
      </c>
      <c r="E70" s="215" t="s">
        <v>120</v>
      </c>
      <c r="F70" s="225" t="s">
        <v>12</v>
      </c>
      <c r="G70" s="211">
        <v>1</v>
      </c>
      <c r="H70" s="74"/>
      <c r="I70" s="216">
        <v>11700000</v>
      </c>
    </row>
    <row r="71" spans="1:9" s="5" customFormat="1" ht="12.75">
      <c r="A71" s="230" t="s">
        <v>833</v>
      </c>
      <c r="B71" s="231"/>
      <c r="C71" s="231"/>
      <c r="D71" s="231"/>
      <c r="E71" s="231"/>
      <c r="F71" s="231"/>
      <c r="G71" s="231"/>
      <c r="H71" s="232"/>
      <c r="I71" s="220">
        <f>SUM(I66:I70)</f>
        <v>58500000</v>
      </c>
    </row>
    <row r="72" spans="1:9" s="5" customFormat="1" ht="26.25" customHeight="1">
      <c r="A72" s="221" t="s">
        <v>103</v>
      </c>
      <c r="B72" s="222" t="s">
        <v>122</v>
      </c>
      <c r="C72" s="223"/>
      <c r="D72" s="223"/>
      <c r="E72" s="223"/>
      <c r="F72" s="243" t="s">
        <v>123</v>
      </c>
      <c r="G72" s="211"/>
      <c r="H72" s="7"/>
      <c r="I72" s="216"/>
    </row>
    <row r="73" spans="1:9" s="5" customFormat="1" ht="12.75">
      <c r="A73" s="210" t="s">
        <v>16</v>
      </c>
      <c r="B73" s="210" t="s">
        <v>7</v>
      </c>
      <c r="C73" s="210" t="s">
        <v>124</v>
      </c>
      <c r="D73" s="210" t="s">
        <v>9</v>
      </c>
      <c r="E73" s="210" t="s">
        <v>125</v>
      </c>
      <c r="F73" s="210" t="s">
        <v>11</v>
      </c>
      <c r="G73" s="211"/>
      <c r="H73" s="7"/>
      <c r="I73" s="216"/>
    </row>
    <row r="74" spans="1:9" s="5" customFormat="1" ht="63.75">
      <c r="A74" s="212">
        <v>1</v>
      </c>
      <c r="B74" s="212">
        <v>1196460265</v>
      </c>
      <c r="C74" s="212">
        <v>42203412</v>
      </c>
      <c r="D74" s="227" t="s">
        <v>126</v>
      </c>
      <c r="E74" s="229" t="s">
        <v>127</v>
      </c>
      <c r="F74" s="212" t="s">
        <v>12</v>
      </c>
      <c r="G74" s="211">
        <v>1</v>
      </c>
      <c r="H74" s="74"/>
      <c r="I74" s="216">
        <v>800000</v>
      </c>
    </row>
    <row r="75" spans="1:9" s="5" customFormat="1" ht="15" customHeight="1">
      <c r="A75" s="230" t="s">
        <v>834</v>
      </c>
      <c r="B75" s="231"/>
      <c r="C75" s="231"/>
      <c r="D75" s="231"/>
      <c r="E75" s="231"/>
      <c r="F75" s="231"/>
      <c r="G75" s="231"/>
      <c r="H75" s="232"/>
      <c r="I75" s="220">
        <f>SUM(I74)</f>
        <v>800000</v>
      </c>
    </row>
    <row r="76" spans="1:9" s="5" customFormat="1" ht="15">
      <c r="A76" s="221" t="s">
        <v>121</v>
      </c>
      <c r="B76" s="222" t="s">
        <v>129</v>
      </c>
      <c r="C76" s="223"/>
      <c r="D76" s="223"/>
      <c r="E76" s="223"/>
      <c r="F76" s="224" t="s">
        <v>130</v>
      </c>
      <c r="G76" s="211"/>
      <c r="H76" s="7"/>
      <c r="I76" s="216"/>
    </row>
    <row r="77" spans="1:9" s="5" customFormat="1" ht="12.75">
      <c r="A77" s="244" t="s">
        <v>16</v>
      </c>
      <c r="B77" s="244" t="s">
        <v>7</v>
      </c>
      <c r="C77" s="244" t="s">
        <v>8</v>
      </c>
      <c r="D77" s="244" t="s">
        <v>9</v>
      </c>
      <c r="E77" s="244" t="s">
        <v>17</v>
      </c>
      <c r="F77" s="244" t="s">
        <v>11</v>
      </c>
      <c r="G77" s="211"/>
      <c r="H77" s="7"/>
      <c r="I77" s="216"/>
    </row>
    <row r="78" spans="1:9" s="5" customFormat="1" ht="51">
      <c r="A78" s="225">
        <v>1</v>
      </c>
      <c r="B78" s="225">
        <v>1196490642</v>
      </c>
      <c r="C78" s="225">
        <v>42221512</v>
      </c>
      <c r="D78" s="215" t="s">
        <v>131</v>
      </c>
      <c r="E78" s="215" t="s">
        <v>132</v>
      </c>
      <c r="F78" s="213" t="s">
        <v>12</v>
      </c>
      <c r="G78" s="211">
        <v>1</v>
      </c>
      <c r="H78" s="74"/>
      <c r="I78" s="216">
        <v>178971</v>
      </c>
    </row>
    <row r="79" spans="1:9" s="5" customFormat="1" ht="38.25">
      <c r="A79" s="225">
        <v>2</v>
      </c>
      <c r="B79" s="225">
        <v>1196410153</v>
      </c>
      <c r="C79" s="225">
        <v>42221512</v>
      </c>
      <c r="D79" s="215" t="s">
        <v>133</v>
      </c>
      <c r="E79" s="215" t="s">
        <v>134</v>
      </c>
      <c r="F79" s="213" t="s">
        <v>12</v>
      </c>
      <c r="G79" s="211">
        <v>1</v>
      </c>
      <c r="H79" s="74"/>
      <c r="I79" s="216">
        <v>178971</v>
      </c>
    </row>
    <row r="80" spans="1:9" s="5" customFormat="1" ht="51">
      <c r="A80" s="225">
        <v>3</v>
      </c>
      <c r="B80" s="225">
        <v>1196329664</v>
      </c>
      <c r="C80" s="225">
        <v>42221512</v>
      </c>
      <c r="D80" s="215" t="s">
        <v>135</v>
      </c>
      <c r="E80" s="215" t="s">
        <v>136</v>
      </c>
      <c r="F80" s="213" t="s">
        <v>12</v>
      </c>
      <c r="G80" s="211">
        <v>1</v>
      </c>
      <c r="H80" s="74"/>
      <c r="I80" s="216">
        <v>178971</v>
      </c>
    </row>
    <row r="81" spans="1:9" s="5" customFormat="1" ht="51">
      <c r="A81" s="225">
        <v>4</v>
      </c>
      <c r="B81" s="225">
        <v>1196249175</v>
      </c>
      <c r="C81" s="225">
        <v>42221512</v>
      </c>
      <c r="D81" s="215" t="s">
        <v>137</v>
      </c>
      <c r="E81" s="215" t="s">
        <v>138</v>
      </c>
      <c r="F81" s="213" t="s">
        <v>12</v>
      </c>
      <c r="G81" s="211">
        <v>1</v>
      </c>
      <c r="H81" s="74"/>
      <c r="I81" s="216">
        <v>178971</v>
      </c>
    </row>
    <row r="82" spans="1:9" s="5" customFormat="1" ht="51">
      <c r="A82" s="225">
        <v>5</v>
      </c>
      <c r="B82" s="225">
        <v>1196168686</v>
      </c>
      <c r="C82" s="225">
        <v>42221512</v>
      </c>
      <c r="D82" s="215" t="s">
        <v>139</v>
      </c>
      <c r="E82" s="215" t="s">
        <v>140</v>
      </c>
      <c r="F82" s="213" t="s">
        <v>12</v>
      </c>
      <c r="G82" s="211">
        <v>1</v>
      </c>
      <c r="H82" s="74"/>
      <c r="I82" s="216">
        <v>178971</v>
      </c>
    </row>
    <row r="83" spans="1:9" s="5" customFormat="1" ht="25.5">
      <c r="A83" s="225">
        <v>6</v>
      </c>
      <c r="B83" s="225">
        <v>1196490646</v>
      </c>
      <c r="C83" s="225">
        <v>42221512</v>
      </c>
      <c r="D83" s="215" t="s">
        <v>141</v>
      </c>
      <c r="E83" s="215" t="s">
        <v>142</v>
      </c>
      <c r="F83" s="213" t="s">
        <v>12</v>
      </c>
      <c r="G83" s="211">
        <v>1</v>
      </c>
      <c r="H83" s="74"/>
      <c r="I83" s="216">
        <v>287635</v>
      </c>
    </row>
    <row r="84" spans="1:9" s="5" customFormat="1" ht="25.5">
      <c r="A84" s="225">
        <v>7</v>
      </c>
      <c r="B84" s="225">
        <v>1196410154</v>
      </c>
      <c r="C84" s="225">
        <v>42221512</v>
      </c>
      <c r="D84" s="215" t="s">
        <v>143</v>
      </c>
      <c r="E84" s="215" t="s">
        <v>144</v>
      </c>
      <c r="F84" s="213" t="s">
        <v>12</v>
      </c>
      <c r="G84" s="211">
        <v>1</v>
      </c>
      <c r="H84" s="74"/>
      <c r="I84" s="216">
        <v>287635</v>
      </c>
    </row>
    <row r="85" spans="1:9" s="5" customFormat="1" ht="38.25">
      <c r="A85" s="225">
        <v>8</v>
      </c>
      <c r="B85" s="225" t="s">
        <v>145</v>
      </c>
      <c r="C85" s="225">
        <v>42295308</v>
      </c>
      <c r="D85" s="215" t="s">
        <v>146</v>
      </c>
      <c r="E85" s="215" t="s">
        <v>147</v>
      </c>
      <c r="F85" s="213" t="s">
        <v>12</v>
      </c>
      <c r="G85" s="211">
        <v>1</v>
      </c>
      <c r="H85" s="74"/>
      <c r="I85" s="216">
        <v>289766</v>
      </c>
    </row>
    <row r="86" spans="1:9" s="5" customFormat="1" ht="38.25">
      <c r="A86" s="225">
        <v>9</v>
      </c>
      <c r="B86" s="225" t="s">
        <v>145</v>
      </c>
      <c r="C86" s="225">
        <v>42295308</v>
      </c>
      <c r="D86" s="215" t="s">
        <v>148</v>
      </c>
      <c r="E86" s="215" t="s">
        <v>149</v>
      </c>
      <c r="F86" s="213" t="s">
        <v>12</v>
      </c>
      <c r="G86" s="211">
        <v>1</v>
      </c>
      <c r="H86" s="74"/>
      <c r="I86" s="216">
        <v>289766</v>
      </c>
    </row>
    <row r="87" spans="1:9" s="5" customFormat="1" ht="38.25">
      <c r="A87" s="225">
        <v>10</v>
      </c>
      <c r="B87" s="225">
        <v>1196490644</v>
      </c>
      <c r="C87" s="225">
        <v>42295308</v>
      </c>
      <c r="D87" s="215" t="s">
        <v>150</v>
      </c>
      <c r="E87" s="215" t="s">
        <v>151</v>
      </c>
      <c r="F87" s="213" t="s">
        <v>12</v>
      </c>
      <c r="G87" s="211">
        <v>1</v>
      </c>
      <c r="H87" s="74"/>
      <c r="I87" s="216">
        <v>196019</v>
      </c>
    </row>
    <row r="88" spans="1:9" s="5" customFormat="1" ht="38.25">
      <c r="A88" s="225">
        <v>11</v>
      </c>
      <c r="B88" s="225">
        <v>1196490645</v>
      </c>
      <c r="C88" s="225">
        <v>42294703</v>
      </c>
      <c r="D88" s="215" t="s">
        <v>152</v>
      </c>
      <c r="E88" s="215" t="s">
        <v>153</v>
      </c>
      <c r="F88" s="213" t="s">
        <v>12</v>
      </c>
      <c r="G88" s="211">
        <v>1</v>
      </c>
      <c r="H88" s="74"/>
      <c r="I88" s="216">
        <v>247154</v>
      </c>
    </row>
    <row r="89" spans="1:9" s="5" customFormat="1" ht="38.25">
      <c r="A89" s="225">
        <v>12</v>
      </c>
      <c r="B89" s="225">
        <v>1196490643</v>
      </c>
      <c r="C89" s="225">
        <v>42294703</v>
      </c>
      <c r="D89" s="215" t="s">
        <v>154</v>
      </c>
      <c r="E89" s="215" t="s">
        <v>155</v>
      </c>
      <c r="F89" s="213" t="s">
        <v>12</v>
      </c>
      <c r="G89" s="211">
        <v>1</v>
      </c>
      <c r="H89" s="74"/>
      <c r="I89" s="216">
        <v>247154</v>
      </c>
    </row>
    <row r="90" spans="1:9" s="5" customFormat="1" ht="38.25">
      <c r="A90" s="225">
        <v>13</v>
      </c>
      <c r="B90" s="225">
        <v>1196490643</v>
      </c>
      <c r="C90" s="225">
        <v>42294703</v>
      </c>
      <c r="D90" s="215" t="s">
        <v>156</v>
      </c>
      <c r="E90" s="215" t="s">
        <v>157</v>
      </c>
      <c r="F90" s="213" t="s">
        <v>12</v>
      </c>
      <c r="G90" s="211">
        <v>1</v>
      </c>
      <c r="H90" s="74"/>
      <c r="I90" s="216">
        <v>247154</v>
      </c>
    </row>
    <row r="91" spans="1:9" s="5" customFormat="1" ht="25.5">
      <c r="A91" s="225">
        <v>14</v>
      </c>
      <c r="B91" s="225">
        <v>1196430704</v>
      </c>
      <c r="C91" s="225">
        <v>42294703</v>
      </c>
      <c r="D91" s="215" t="s">
        <v>158</v>
      </c>
      <c r="E91" s="215" t="s">
        <v>159</v>
      </c>
      <c r="F91" s="213" t="s">
        <v>12</v>
      </c>
      <c r="G91" s="211">
        <v>1</v>
      </c>
      <c r="H91" s="74"/>
      <c r="I91" s="216">
        <v>150868</v>
      </c>
    </row>
    <row r="92" spans="1:9" s="5" customFormat="1" ht="38.25">
      <c r="A92" s="225">
        <v>15</v>
      </c>
      <c r="B92" s="225">
        <v>1196430410</v>
      </c>
      <c r="C92" s="225">
        <v>42294703</v>
      </c>
      <c r="D92" s="215" t="s">
        <v>160</v>
      </c>
      <c r="E92" s="215" t="s">
        <v>161</v>
      </c>
      <c r="F92" s="213" t="s">
        <v>12</v>
      </c>
      <c r="G92" s="211">
        <v>1</v>
      </c>
      <c r="H92" s="74"/>
      <c r="I92" s="216">
        <v>152455</v>
      </c>
    </row>
    <row r="93" spans="1:9" s="5" customFormat="1" ht="38.25">
      <c r="A93" s="225">
        <v>16</v>
      </c>
      <c r="B93" s="225">
        <v>1197011113</v>
      </c>
      <c r="C93" s="225">
        <v>42221512</v>
      </c>
      <c r="D93" s="215" t="s">
        <v>162</v>
      </c>
      <c r="E93" s="215" t="s">
        <v>163</v>
      </c>
      <c r="F93" s="213" t="s">
        <v>81</v>
      </c>
      <c r="G93" s="211">
        <v>1</v>
      </c>
      <c r="H93" s="74"/>
      <c r="I93" s="216">
        <v>216259</v>
      </c>
    </row>
    <row r="94" spans="1:9" s="5" customFormat="1" ht="38.25">
      <c r="A94" s="225">
        <v>17</v>
      </c>
      <c r="B94" s="225" t="s">
        <v>164</v>
      </c>
      <c r="C94" s="225">
        <v>42221512</v>
      </c>
      <c r="D94" s="215" t="s">
        <v>165</v>
      </c>
      <c r="E94" s="215" t="s">
        <v>166</v>
      </c>
      <c r="F94" s="213" t="s">
        <v>12</v>
      </c>
      <c r="G94" s="211">
        <v>1</v>
      </c>
      <c r="H94" s="74"/>
      <c r="I94" s="216">
        <v>63524</v>
      </c>
    </row>
    <row r="95" spans="1:9" s="5" customFormat="1" ht="38.25">
      <c r="A95" s="225">
        <v>18</v>
      </c>
      <c r="B95" s="225" t="s">
        <v>167</v>
      </c>
      <c r="C95" s="225">
        <v>42221512</v>
      </c>
      <c r="D95" s="245" t="s">
        <v>168</v>
      </c>
      <c r="E95" s="213" t="s">
        <v>169</v>
      </c>
      <c r="F95" s="213" t="s">
        <v>12</v>
      </c>
      <c r="G95" s="211">
        <v>1</v>
      </c>
      <c r="H95" s="74"/>
      <c r="I95" s="216">
        <v>1960036</v>
      </c>
    </row>
    <row r="96" spans="1:9" s="5" customFormat="1" ht="38.25">
      <c r="A96" s="225">
        <v>19</v>
      </c>
      <c r="B96" s="225" t="s">
        <v>167</v>
      </c>
      <c r="C96" s="225">
        <v>42294721</v>
      </c>
      <c r="D96" s="215" t="s">
        <v>170</v>
      </c>
      <c r="E96" s="215" t="s">
        <v>171</v>
      </c>
      <c r="F96" s="213" t="s">
        <v>12</v>
      </c>
      <c r="G96" s="211">
        <v>1</v>
      </c>
      <c r="H96" s="74"/>
      <c r="I96" s="216">
        <v>1960036</v>
      </c>
    </row>
    <row r="97" spans="1:9" s="5" customFormat="1" ht="38.25">
      <c r="A97" s="225">
        <v>20</v>
      </c>
      <c r="B97" s="225" t="s">
        <v>167</v>
      </c>
      <c r="C97" s="225">
        <v>42294201</v>
      </c>
      <c r="D97" s="215" t="s">
        <v>172</v>
      </c>
      <c r="E97" s="215" t="s">
        <v>173</v>
      </c>
      <c r="F97" s="213" t="s">
        <v>12</v>
      </c>
      <c r="G97" s="211">
        <v>1</v>
      </c>
      <c r="H97" s="74"/>
      <c r="I97" s="216">
        <v>1960036</v>
      </c>
    </row>
    <row r="98" spans="1:9" s="5" customFormat="1" ht="38.25">
      <c r="A98" s="225">
        <v>21</v>
      </c>
      <c r="B98" s="225" t="s">
        <v>167</v>
      </c>
      <c r="C98" s="225">
        <v>42294201</v>
      </c>
      <c r="D98" s="215" t="s">
        <v>174</v>
      </c>
      <c r="E98" s="215" t="s">
        <v>175</v>
      </c>
      <c r="F98" s="213" t="s">
        <v>12</v>
      </c>
      <c r="G98" s="211">
        <v>1</v>
      </c>
      <c r="H98" s="74"/>
      <c r="I98" s="216">
        <v>1960036</v>
      </c>
    </row>
    <row r="99" spans="1:9" s="5" customFormat="1" ht="38.25">
      <c r="A99" s="225">
        <v>22</v>
      </c>
      <c r="B99" s="225" t="s">
        <v>176</v>
      </c>
      <c r="C99" s="225">
        <v>42295305</v>
      </c>
      <c r="D99" s="215" t="s">
        <v>177</v>
      </c>
      <c r="E99" s="215" t="s">
        <v>178</v>
      </c>
      <c r="F99" s="213" t="s">
        <v>12</v>
      </c>
      <c r="G99" s="211">
        <v>1</v>
      </c>
      <c r="H99" s="74"/>
      <c r="I99" s="216">
        <v>3195951</v>
      </c>
    </row>
    <row r="100" spans="1:9" s="5" customFormat="1" ht="38.25">
      <c r="A100" s="225">
        <v>23</v>
      </c>
      <c r="B100" s="225" t="s">
        <v>179</v>
      </c>
      <c r="C100" s="225">
        <v>42222306</v>
      </c>
      <c r="D100" s="215" t="s">
        <v>180</v>
      </c>
      <c r="E100" s="215" t="s">
        <v>181</v>
      </c>
      <c r="F100" s="213" t="s">
        <v>12</v>
      </c>
      <c r="G100" s="211">
        <v>1</v>
      </c>
      <c r="H100" s="74"/>
      <c r="I100" s="216">
        <v>3195951</v>
      </c>
    </row>
    <row r="101" spans="1:9" s="5" customFormat="1" ht="38.25">
      <c r="A101" s="225">
        <v>24</v>
      </c>
      <c r="B101" s="225" t="s">
        <v>182</v>
      </c>
      <c r="C101" s="225">
        <v>42221512</v>
      </c>
      <c r="D101" s="215" t="s">
        <v>183</v>
      </c>
      <c r="E101" s="215" t="s">
        <v>184</v>
      </c>
      <c r="F101" s="213" t="s">
        <v>12</v>
      </c>
      <c r="G101" s="211">
        <v>1</v>
      </c>
      <c r="H101" s="74"/>
      <c r="I101" s="216">
        <v>3195951</v>
      </c>
    </row>
    <row r="102" spans="1:9" s="5" customFormat="1" ht="12.75">
      <c r="A102" s="225">
        <v>25</v>
      </c>
      <c r="B102" s="225">
        <v>1196490681</v>
      </c>
      <c r="C102" s="225">
        <v>42294721</v>
      </c>
      <c r="D102" s="215" t="s">
        <v>185</v>
      </c>
      <c r="E102" s="215" t="s">
        <v>186</v>
      </c>
      <c r="F102" s="213" t="s">
        <v>12</v>
      </c>
      <c r="G102" s="211">
        <v>1</v>
      </c>
      <c r="H102" s="74"/>
      <c r="I102" s="216">
        <v>340902</v>
      </c>
    </row>
    <row r="103" spans="1:9" s="5" customFormat="1" ht="12.75">
      <c r="A103" s="225">
        <v>26</v>
      </c>
      <c r="B103" s="225"/>
      <c r="C103" s="225">
        <v>42294721</v>
      </c>
      <c r="D103" s="215" t="s">
        <v>185</v>
      </c>
      <c r="E103" s="215" t="s">
        <v>187</v>
      </c>
      <c r="F103" s="213"/>
      <c r="G103" s="211">
        <v>1</v>
      </c>
      <c r="H103" s="74"/>
      <c r="I103" s="216">
        <v>340902</v>
      </c>
    </row>
    <row r="104" spans="1:9" s="5" customFormat="1" ht="38.25">
      <c r="A104" s="225">
        <v>27</v>
      </c>
      <c r="B104" s="225">
        <v>1196490773</v>
      </c>
      <c r="C104" s="225">
        <v>42294201</v>
      </c>
      <c r="D104" s="215" t="s">
        <v>188</v>
      </c>
      <c r="E104" s="215" t="s">
        <v>189</v>
      </c>
      <c r="F104" s="213" t="s">
        <v>12</v>
      </c>
      <c r="G104" s="211">
        <v>1</v>
      </c>
      <c r="H104" s="74"/>
      <c r="I104" s="216">
        <v>5918427</v>
      </c>
    </row>
    <row r="105" spans="1:9" s="5" customFormat="1" ht="38.25">
      <c r="A105" s="225">
        <v>28</v>
      </c>
      <c r="B105" s="225">
        <v>1196490779</v>
      </c>
      <c r="C105" s="225">
        <v>42294201</v>
      </c>
      <c r="D105" s="215" t="s">
        <v>190</v>
      </c>
      <c r="E105" s="215" t="s">
        <v>191</v>
      </c>
      <c r="F105" s="213" t="s">
        <v>12</v>
      </c>
      <c r="G105" s="211">
        <v>1</v>
      </c>
      <c r="H105" s="74"/>
      <c r="I105" s="216">
        <v>2143912</v>
      </c>
    </row>
    <row r="106" spans="1:9" s="5" customFormat="1" ht="51">
      <c r="A106" s="225">
        <v>29</v>
      </c>
      <c r="B106" s="225" t="s">
        <v>192</v>
      </c>
      <c r="C106" s="225">
        <v>42295305</v>
      </c>
      <c r="D106" s="215" t="s">
        <v>193</v>
      </c>
      <c r="E106" s="215" t="s">
        <v>194</v>
      </c>
      <c r="F106" s="213" t="s">
        <v>12</v>
      </c>
      <c r="G106" s="211">
        <v>1</v>
      </c>
      <c r="H106" s="74"/>
      <c r="I106" s="216">
        <v>532660</v>
      </c>
    </row>
    <row r="107" spans="1:9" s="5" customFormat="1" ht="51">
      <c r="A107" s="225">
        <v>30</v>
      </c>
      <c r="B107" s="225" t="s">
        <v>192</v>
      </c>
      <c r="C107" s="225">
        <v>42222306</v>
      </c>
      <c r="D107" s="215" t="s">
        <v>195</v>
      </c>
      <c r="E107" s="215" t="s">
        <v>196</v>
      </c>
      <c r="F107" s="213"/>
      <c r="G107" s="211">
        <v>1</v>
      </c>
      <c r="H107" s="74"/>
      <c r="I107" s="216">
        <v>532660</v>
      </c>
    </row>
    <row r="108" spans="1:9" s="5" customFormat="1" ht="51">
      <c r="A108" s="225">
        <v>31</v>
      </c>
      <c r="B108" s="225" t="s">
        <v>192</v>
      </c>
      <c r="C108" s="225">
        <v>42222306</v>
      </c>
      <c r="D108" s="215" t="s">
        <v>197</v>
      </c>
      <c r="E108" s="215" t="s">
        <v>198</v>
      </c>
      <c r="F108" s="213" t="s">
        <v>12</v>
      </c>
      <c r="G108" s="211">
        <v>1</v>
      </c>
      <c r="H108" s="74"/>
      <c r="I108" s="216">
        <v>532660</v>
      </c>
    </row>
    <row r="109" spans="1:9" s="5" customFormat="1" ht="51">
      <c r="A109" s="225">
        <v>32</v>
      </c>
      <c r="B109" s="225" t="s">
        <v>192</v>
      </c>
      <c r="C109" s="225">
        <v>42222306</v>
      </c>
      <c r="D109" s="215" t="s">
        <v>199</v>
      </c>
      <c r="E109" s="215" t="s">
        <v>200</v>
      </c>
      <c r="F109" s="213" t="s">
        <v>12</v>
      </c>
      <c r="G109" s="211">
        <v>1</v>
      </c>
      <c r="H109" s="74"/>
      <c r="I109" s="216">
        <v>532660</v>
      </c>
    </row>
    <row r="110" spans="1:9" s="5" customFormat="1" ht="25.5">
      <c r="A110" s="225">
        <v>33</v>
      </c>
      <c r="B110" s="225">
        <v>1228405012</v>
      </c>
      <c r="C110" s="225">
        <v>42222306</v>
      </c>
      <c r="D110" s="215" t="s">
        <v>201</v>
      </c>
      <c r="E110" s="215" t="s">
        <v>202</v>
      </c>
      <c r="F110" s="213" t="s">
        <v>12</v>
      </c>
      <c r="G110" s="211">
        <v>1</v>
      </c>
      <c r="H110" s="74"/>
      <c r="I110" s="216">
        <v>21516</v>
      </c>
    </row>
    <row r="111" spans="1:9" s="5" customFormat="1" ht="25.5">
      <c r="A111" s="225">
        <v>34</v>
      </c>
      <c r="B111" s="225">
        <v>1196490651</v>
      </c>
      <c r="C111" s="225">
        <v>42222306</v>
      </c>
      <c r="D111" s="215" t="s">
        <v>203</v>
      </c>
      <c r="E111" s="215" t="s">
        <v>204</v>
      </c>
      <c r="F111" s="213" t="s">
        <v>12</v>
      </c>
      <c r="G111" s="211">
        <v>1</v>
      </c>
      <c r="H111" s="74"/>
      <c r="I111" s="216">
        <v>985418</v>
      </c>
    </row>
    <row r="112" spans="1:9" s="5" customFormat="1" ht="25.5">
      <c r="A112" s="225">
        <v>35</v>
      </c>
      <c r="B112" s="225">
        <v>1196410069</v>
      </c>
      <c r="C112" s="225">
        <v>42222306</v>
      </c>
      <c r="D112" s="215" t="s">
        <v>205</v>
      </c>
      <c r="E112" s="215" t="s">
        <v>206</v>
      </c>
      <c r="F112" s="213" t="s">
        <v>12</v>
      </c>
      <c r="G112" s="211">
        <v>1</v>
      </c>
      <c r="H112" s="74"/>
      <c r="I112" s="216">
        <v>1191971</v>
      </c>
    </row>
    <row r="113" spans="1:9" s="5" customFormat="1" ht="12.75">
      <c r="A113" s="225">
        <v>36</v>
      </c>
      <c r="B113" s="225">
        <v>1196491335</v>
      </c>
      <c r="C113" s="225">
        <v>42222306</v>
      </c>
      <c r="D113" s="215" t="s">
        <v>207</v>
      </c>
      <c r="E113" s="215" t="s">
        <v>208</v>
      </c>
      <c r="F113" s="213" t="s">
        <v>12</v>
      </c>
      <c r="G113" s="211">
        <v>1</v>
      </c>
      <c r="H113" s="74"/>
      <c r="I113" s="216">
        <v>100467</v>
      </c>
    </row>
    <row r="114" spans="1:9" s="5" customFormat="1" ht="38.25">
      <c r="A114" s="225">
        <v>37</v>
      </c>
      <c r="B114" s="225">
        <v>1196410080</v>
      </c>
      <c r="C114" s="225">
        <v>42222306</v>
      </c>
      <c r="D114" s="215" t="s">
        <v>209</v>
      </c>
      <c r="E114" s="215" t="s">
        <v>210</v>
      </c>
      <c r="F114" s="213" t="s">
        <v>12</v>
      </c>
      <c r="G114" s="211">
        <v>1</v>
      </c>
      <c r="H114" s="74"/>
      <c r="I114" s="216">
        <v>257138</v>
      </c>
    </row>
    <row r="115" spans="1:9" s="5" customFormat="1" ht="25.5">
      <c r="A115" s="225">
        <v>38</v>
      </c>
      <c r="B115" s="225">
        <v>1196410081</v>
      </c>
      <c r="C115" s="225">
        <v>42222306</v>
      </c>
      <c r="D115" s="215" t="s">
        <v>211</v>
      </c>
      <c r="E115" s="215" t="s">
        <v>212</v>
      </c>
      <c r="F115" s="213" t="s">
        <v>12</v>
      </c>
      <c r="G115" s="211">
        <v>1</v>
      </c>
      <c r="H115" s="74"/>
      <c r="I115" s="216">
        <v>346228</v>
      </c>
    </row>
    <row r="116" spans="1:9" s="5" customFormat="1" ht="25.5">
      <c r="A116" s="225">
        <v>39</v>
      </c>
      <c r="B116" s="225">
        <v>1196410081</v>
      </c>
      <c r="C116" s="225">
        <v>42222306</v>
      </c>
      <c r="D116" s="215" t="s">
        <v>213</v>
      </c>
      <c r="E116" s="215" t="s">
        <v>214</v>
      </c>
      <c r="F116" s="213" t="s">
        <v>12</v>
      </c>
      <c r="G116" s="211">
        <v>1</v>
      </c>
      <c r="H116" s="74"/>
      <c r="I116" s="216">
        <v>346228</v>
      </c>
    </row>
    <row r="117" spans="1:9" s="5" customFormat="1" ht="25.5">
      <c r="A117" s="225">
        <v>40</v>
      </c>
      <c r="B117" s="225">
        <v>1196410081</v>
      </c>
      <c r="C117" s="225">
        <v>42222306</v>
      </c>
      <c r="D117" s="215" t="s">
        <v>215</v>
      </c>
      <c r="E117" s="215" t="s">
        <v>216</v>
      </c>
      <c r="F117" s="213" t="s">
        <v>12</v>
      </c>
      <c r="G117" s="211">
        <v>1</v>
      </c>
      <c r="H117" s="74"/>
      <c r="I117" s="216">
        <v>346228</v>
      </c>
    </row>
    <row r="118" spans="1:9" s="5" customFormat="1" ht="25.5">
      <c r="A118" s="225">
        <v>41</v>
      </c>
      <c r="B118" s="225">
        <v>1196410081</v>
      </c>
      <c r="C118" s="225">
        <v>42222306</v>
      </c>
      <c r="D118" s="215" t="s">
        <v>217</v>
      </c>
      <c r="E118" s="215" t="s">
        <v>218</v>
      </c>
      <c r="F118" s="213" t="s">
        <v>12</v>
      </c>
      <c r="G118" s="211">
        <v>1</v>
      </c>
      <c r="H118" s="74"/>
      <c r="I118" s="216">
        <v>346228</v>
      </c>
    </row>
    <row r="119" spans="1:9" s="5" customFormat="1" ht="33" customHeight="1">
      <c r="A119" s="225">
        <v>42</v>
      </c>
      <c r="B119" s="225">
        <v>1196410081</v>
      </c>
      <c r="C119" s="225">
        <v>42222306</v>
      </c>
      <c r="D119" s="215" t="s">
        <v>219</v>
      </c>
      <c r="E119" s="215" t="s">
        <v>220</v>
      </c>
      <c r="F119" s="213" t="s">
        <v>12</v>
      </c>
      <c r="G119" s="211">
        <v>1</v>
      </c>
      <c r="H119" s="74"/>
      <c r="I119" s="216">
        <v>346228</v>
      </c>
    </row>
    <row r="120" spans="1:9" s="5" customFormat="1" ht="12.75">
      <c r="A120" s="230" t="s">
        <v>835</v>
      </c>
      <c r="B120" s="231"/>
      <c r="C120" s="231"/>
      <c r="D120" s="231"/>
      <c r="E120" s="231"/>
      <c r="F120" s="231"/>
      <c r="G120" s="231"/>
      <c r="H120" s="232"/>
      <c r="I120" s="220">
        <f>SUM(I78:I119)</f>
        <v>36160674</v>
      </c>
    </row>
    <row r="121" spans="1:9" s="5" customFormat="1" ht="15">
      <c r="A121" s="221" t="s">
        <v>128</v>
      </c>
      <c r="B121" s="222" t="s">
        <v>222</v>
      </c>
      <c r="C121" s="223"/>
      <c r="D121" s="223"/>
      <c r="E121" s="223"/>
      <c r="F121" s="224" t="s">
        <v>130</v>
      </c>
      <c r="G121" s="211"/>
      <c r="H121" s="7"/>
      <c r="I121" s="216"/>
    </row>
    <row r="122" spans="1:9" s="5" customFormat="1" ht="12.75">
      <c r="A122" s="210" t="s">
        <v>16</v>
      </c>
      <c r="B122" s="210" t="s">
        <v>7</v>
      </c>
      <c r="C122" s="210" t="s">
        <v>8</v>
      </c>
      <c r="D122" s="210" t="s">
        <v>9</v>
      </c>
      <c r="E122" s="210" t="s">
        <v>17</v>
      </c>
      <c r="F122" s="210" t="s">
        <v>11</v>
      </c>
      <c r="G122" s="211"/>
      <c r="H122" s="7"/>
      <c r="I122" s="216"/>
    </row>
    <row r="123" spans="1:9" s="5" customFormat="1" ht="38.25">
      <c r="A123" s="233">
        <v>1</v>
      </c>
      <c r="B123" s="225">
        <v>1196460022</v>
      </c>
      <c r="C123" s="213">
        <v>42295300</v>
      </c>
      <c r="D123" s="215" t="s">
        <v>223</v>
      </c>
      <c r="E123" s="215" t="s">
        <v>224</v>
      </c>
      <c r="F123" s="213" t="s">
        <v>81</v>
      </c>
      <c r="G123" s="211">
        <v>1</v>
      </c>
      <c r="H123" s="74"/>
      <c r="I123" s="216">
        <v>4325000</v>
      </c>
    </row>
    <row r="124" spans="1:9" s="5" customFormat="1" ht="38.25">
      <c r="A124" s="233">
        <v>2</v>
      </c>
      <c r="B124" s="225">
        <v>1196460046</v>
      </c>
      <c r="C124" s="213">
        <v>42295300</v>
      </c>
      <c r="D124" s="215" t="s">
        <v>225</v>
      </c>
      <c r="E124" s="215" t="s">
        <v>226</v>
      </c>
      <c r="F124" s="213" t="s">
        <v>81</v>
      </c>
      <c r="G124" s="211">
        <v>1</v>
      </c>
      <c r="H124" s="74"/>
      <c r="I124" s="216">
        <v>3457000</v>
      </c>
    </row>
    <row r="125" spans="1:9" s="5" customFormat="1" ht="38.25">
      <c r="A125" s="233">
        <v>3</v>
      </c>
      <c r="B125" s="225">
        <v>1196460047</v>
      </c>
      <c r="C125" s="213">
        <v>42295300</v>
      </c>
      <c r="D125" s="215" t="s">
        <v>227</v>
      </c>
      <c r="E125" s="215" t="s">
        <v>228</v>
      </c>
      <c r="F125" s="213" t="s">
        <v>81</v>
      </c>
      <c r="G125" s="211">
        <v>1</v>
      </c>
      <c r="H125" s="74"/>
      <c r="I125" s="216">
        <v>19956000</v>
      </c>
    </row>
    <row r="126" spans="1:9" s="5" customFormat="1" ht="25.5">
      <c r="A126" s="233">
        <v>4</v>
      </c>
      <c r="B126" s="225">
        <v>1196460702</v>
      </c>
      <c r="C126" s="213">
        <v>42295300</v>
      </c>
      <c r="D126" s="215" t="s">
        <v>229</v>
      </c>
      <c r="E126" s="215" t="s">
        <v>230</v>
      </c>
      <c r="F126" s="213" t="s">
        <v>81</v>
      </c>
      <c r="G126" s="211">
        <v>1</v>
      </c>
      <c r="H126" s="74"/>
      <c r="I126" s="216">
        <v>2595628</v>
      </c>
    </row>
    <row r="127" spans="1:9" s="5" customFormat="1" ht="12.75">
      <c r="A127" s="230" t="s">
        <v>836</v>
      </c>
      <c r="B127" s="231"/>
      <c r="C127" s="231"/>
      <c r="D127" s="231"/>
      <c r="E127" s="231"/>
      <c r="F127" s="231"/>
      <c r="G127" s="231"/>
      <c r="H127" s="232"/>
      <c r="I127" s="220">
        <f>SUM(I123:I126)</f>
        <v>30333628</v>
      </c>
    </row>
    <row r="128" spans="1:9" s="5" customFormat="1" ht="15">
      <c r="A128" s="221" t="s">
        <v>221</v>
      </c>
      <c r="B128" s="222" t="s">
        <v>232</v>
      </c>
      <c r="C128" s="223"/>
      <c r="D128" s="223"/>
      <c r="E128" s="223"/>
      <c r="F128" s="224" t="s">
        <v>130</v>
      </c>
      <c r="G128" s="211"/>
      <c r="H128" s="7"/>
      <c r="I128" s="216"/>
    </row>
    <row r="129" spans="1:9" s="5" customFormat="1" ht="12.75">
      <c r="A129" s="210" t="s">
        <v>16</v>
      </c>
      <c r="B129" s="210" t="s">
        <v>7</v>
      </c>
      <c r="C129" s="210" t="s">
        <v>8</v>
      </c>
      <c r="D129" s="210" t="s">
        <v>9</v>
      </c>
      <c r="E129" s="210" t="s">
        <v>17</v>
      </c>
      <c r="F129" s="210" t="s">
        <v>11</v>
      </c>
      <c r="G129" s="211"/>
      <c r="H129" s="7"/>
      <c r="I129" s="216"/>
    </row>
    <row r="130" spans="1:9" s="5" customFormat="1" ht="25.5">
      <c r="A130" s="233">
        <v>1</v>
      </c>
      <c r="B130" s="213">
        <v>1196420130</v>
      </c>
      <c r="C130" s="229">
        <v>42295905</v>
      </c>
      <c r="D130" s="235" t="s">
        <v>233</v>
      </c>
      <c r="E130" s="235" t="s">
        <v>234</v>
      </c>
      <c r="F130" s="213" t="s">
        <v>12</v>
      </c>
      <c r="G130" s="211">
        <v>1</v>
      </c>
      <c r="H130" s="74"/>
      <c r="I130" s="216">
        <v>1498000</v>
      </c>
    </row>
    <row r="131" spans="1:9" s="5" customFormat="1" ht="25.5">
      <c r="A131" s="233">
        <v>2</v>
      </c>
      <c r="B131" s="213">
        <v>1196420134</v>
      </c>
      <c r="C131" s="229">
        <v>42295905</v>
      </c>
      <c r="D131" s="235" t="s">
        <v>235</v>
      </c>
      <c r="E131" s="235" t="s">
        <v>236</v>
      </c>
      <c r="F131" s="213" t="s">
        <v>12</v>
      </c>
      <c r="G131" s="211">
        <v>1</v>
      </c>
      <c r="H131" s="74"/>
      <c r="I131" s="216">
        <v>1211300</v>
      </c>
    </row>
    <row r="132" spans="1:9" s="5" customFormat="1" ht="12.75">
      <c r="A132" s="230" t="s">
        <v>837</v>
      </c>
      <c r="B132" s="231"/>
      <c r="C132" s="231"/>
      <c r="D132" s="231"/>
      <c r="E132" s="231"/>
      <c r="F132" s="231"/>
      <c r="G132" s="231"/>
      <c r="H132" s="232"/>
      <c r="I132" s="220">
        <f>SUM(I130:I131)</f>
        <v>2709300</v>
      </c>
    </row>
    <row r="133" spans="1:9" s="5" customFormat="1" ht="15">
      <c r="A133" s="221" t="s">
        <v>231</v>
      </c>
      <c r="B133" s="222" t="s">
        <v>238</v>
      </c>
      <c r="C133" s="223"/>
      <c r="D133" s="223"/>
      <c r="E133" s="223"/>
      <c r="F133" s="224" t="s">
        <v>130</v>
      </c>
      <c r="G133" s="211"/>
      <c r="H133" s="7"/>
      <c r="I133" s="216"/>
    </row>
    <row r="134" spans="1:9" s="5" customFormat="1" ht="12.75">
      <c r="A134" s="210" t="s">
        <v>16</v>
      </c>
      <c r="B134" s="210" t="s">
        <v>7</v>
      </c>
      <c r="C134" s="210" t="s">
        <v>8</v>
      </c>
      <c r="D134" s="210" t="s">
        <v>9</v>
      </c>
      <c r="E134" s="210" t="s">
        <v>17</v>
      </c>
      <c r="F134" s="210" t="s">
        <v>11</v>
      </c>
      <c r="G134" s="211"/>
      <c r="H134" s="7"/>
      <c r="I134" s="216"/>
    </row>
    <row r="135" spans="1:9" s="5" customFormat="1" ht="51">
      <c r="A135" s="233">
        <v>1</v>
      </c>
      <c r="B135" s="226">
        <v>1196420128</v>
      </c>
      <c r="C135" s="229">
        <v>42295905</v>
      </c>
      <c r="D135" s="246" t="s">
        <v>239</v>
      </c>
      <c r="E135" s="215" t="s">
        <v>240</v>
      </c>
      <c r="F135" s="213" t="s">
        <v>12</v>
      </c>
      <c r="G135" s="211">
        <v>1</v>
      </c>
      <c r="H135" s="74"/>
      <c r="I135" s="216">
        <v>8297250</v>
      </c>
    </row>
    <row r="136" spans="1:9" s="5" customFormat="1" ht="51">
      <c r="A136" s="233">
        <v>2</v>
      </c>
      <c r="B136" s="226">
        <v>1196420129</v>
      </c>
      <c r="C136" s="229">
        <v>42295905</v>
      </c>
      <c r="D136" s="215" t="s">
        <v>241</v>
      </c>
      <c r="E136" s="215" t="s">
        <v>242</v>
      </c>
      <c r="F136" s="213" t="s">
        <v>12</v>
      </c>
      <c r="G136" s="211">
        <v>1</v>
      </c>
      <c r="H136" s="74"/>
      <c r="I136" s="216">
        <v>8297250</v>
      </c>
    </row>
    <row r="137" spans="1:9" s="5" customFormat="1" ht="38.25">
      <c r="A137" s="233">
        <v>3</v>
      </c>
      <c r="B137" s="225">
        <v>1196420131</v>
      </c>
      <c r="C137" s="213">
        <v>42295905</v>
      </c>
      <c r="D137" s="215" t="s">
        <v>243</v>
      </c>
      <c r="E137" s="215" t="s">
        <v>244</v>
      </c>
      <c r="F137" s="213" t="s">
        <v>12</v>
      </c>
      <c r="G137" s="211">
        <v>1</v>
      </c>
      <c r="H137" s="74"/>
      <c r="I137" s="216">
        <v>9490500</v>
      </c>
    </row>
    <row r="138" spans="1:9" s="5" customFormat="1" ht="38.25">
      <c r="A138" s="233">
        <v>4</v>
      </c>
      <c r="B138" s="213">
        <v>1196420112</v>
      </c>
      <c r="C138" s="213">
        <v>42295905</v>
      </c>
      <c r="D138" s="215" t="s">
        <v>245</v>
      </c>
      <c r="E138" s="215" t="s">
        <v>246</v>
      </c>
      <c r="F138" s="213" t="s">
        <v>12</v>
      </c>
      <c r="G138" s="211">
        <v>1</v>
      </c>
      <c r="H138" s="74"/>
      <c r="I138" s="216">
        <v>9490500</v>
      </c>
    </row>
    <row r="139" spans="1:9" s="5" customFormat="1" ht="38.25">
      <c r="A139" s="247">
        <v>5</v>
      </c>
      <c r="B139" s="225">
        <v>1196420132</v>
      </c>
      <c r="C139" s="213">
        <v>42295905</v>
      </c>
      <c r="D139" s="215" t="s">
        <v>247</v>
      </c>
      <c r="E139" s="215" t="s">
        <v>248</v>
      </c>
      <c r="F139" s="213" t="s">
        <v>12</v>
      </c>
      <c r="G139" s="211">
        <v>1</v>
      </c>
      <c r="H139" s="74"/>
      <c r="I139" s="216">
        <v>9490500</v>
      </c>
    </row>
    <row r="140" spans="1:9" s="5" customFormat="1" ht="12.75">
      <c r="A140" s="230" t="s">
        <v>838</v>
      </c>
      <c r="B140" s="231"/>
      <c r="C140" s="231"/>
      <c r="D140" s="231"/>
      <c r="E140" s="231"/>
      <c r="F140" s="231"/>
      <c r="G140" s="231"/>
      <c r="H140" s="232"/>
      <c r="I140" s="220">
        <f>SUM(I135:I139)</f>
        <v>45066000</v>
      </c>
    </row>
    <row r="141" spans="1:9" s="5" customFormat="1" ht="15">
      <c r="A141" s="221" t="s">
        <v>237</v>
      </c>
      <c r="B141" s="237" t="s">
        <v>250</v>
      </c>
      <c r="C141" s="223"/>
      <c r="D141" s="223"/>
      <c r="E141" s="223"/>
      <c r="F141" s="224" t="s">
        <v>130</v>
      </c>
      <c r="G141" s="211"/>
      <c r="H141" s="7"/>
      <c r="I141" s="216"/>
    </row>
    <row r="142" spans="1:9" s="5" customFormat="1" ht="12.75">
      <c r="A142" s="210" t="s">
        <v>16</v>
      </c>
      <c r="B142" s="210" t="s">
        <v>7</v>
      </c>
      <c r="C142" s="210" t="s">
        <v>8</v>
      </c>
      <c r="D142" s="210" t="s">
        <v>9</v>
      </c>
      <c r="E142" s="210" t="s">
        <v>17</v>
      </c>
      <c r="F142" s="210" t="s">
        <v>11</v>
      </c>
      <c r="G142" s="211"/>
      <c r="H142" s="7"/>
      <c r="I142" s="216"/>
    </row>
    <row r="143" spans="1:9" s="5" customFormat="1" ht="165.75">
      <c r="A143" s="233">
        <v>1</v>
      </c>
      <c r="B143" s="225">
        <v>1196490630</v>
      </c>
      <c r="C143" s="225">
        <v>42294713</v>
      </c>
      <c r="D143" s="215" t="s">
        <v>251</v>
      </c>
      <c r="E143" s="215" t="s">
        <v>252</v>
      </c>
      <c r="F143" s="213" t="s">
        <v>12</v>
      </c>
      <c r="G143" s="211">
        <v>1</v>
      </c>
      <c r="H143" s="74"/>
      <c r="I143" s="216">
        <v>1706049</v>
      </c>
    </row>
    <row r="144" spans="1:9" s="5" customFormat="1" ht="153">
      <c r="A144" s="233">
        <v>2</v>
      </c>
      <c r="B144" s="225">
        <v>1196490683</v>
      </c>
      <c r="C144" s="225">
        <v>42294713</v>
      </c>
      <c r="D144" s="215" t="s">
        <v>253</v>
      </c>
      <c r="E144" s="215" t="s">
        <v>254</v>
      </c>
      <c r="F144" s="213" t="s">
        <v>12</v>
      </c>
      <c r="G144" s="211">
        <v>1</v>
      </c>
      <c r="H144" s="74"/>
      <c r="I144" s="216">
        <v>1706049</v>
      </c>
    </row>
    <row r="145" spans="1:9" s="5" customFormat="1" ht="51">
      <c r="A145" s="233">
        <v>3</v>
      </c>
      <c r="B145" s="225">
        <v>1196491023</v>
      </c>
      <c r="C145" s="225">
        <v>42294711</v>
      </c>
      <c r="D145" s="215" t="s">
        <v>255</v>
      </c>
      <c r="E145" s="215" t="s">
        <v>256</v>
      </c>
      <c r="F145" s="213" t="s">
        <v>12</v>
      </c>
      <c r="G145" s="211">
        <v>1</v>
      </c>
      <c r="H145" s="74"/>
      <c r="I145" s="216">
        <v>422450</v>
      </c>
    </row>
    <row r="146" spans="1:9" s="5" customFormat="1" ht="25.5">
      <c r="A146" s="233">
        <v>4</v>
      </c>
      <c r="B146" s="213">
        <v>1196491614</v>
      </c>
      <c r="C146" s="225">
        <v>42295303</v>
      </c>
      <c r="D146" s="215" t="s">
        <v>257</v>
      </c>
      <c r="E146" s="215" t="s">
        <v>258</v>
      </c>
      <c r="F146" s="213" t="s">
        <v>12</v>
      </c>
      <c r="G146" s="211">
        <v>1</v>
      </c>
      <c r="H146" s="74"/>
      <c r="I146" s="216">
        <v>15113</v>
      </c>
    </row>
    <row r="147" spans="1:9" s="5" customFormat="1" ht="25.5">
      <c r="A147" s="233">
        <v>5</v>
      </c>
      <c r="B147" s="213">
        <v>1196491615</v>
      </c>
      <c r="C147" s="225">
        <v>42295303</v>
      </c>
      <c r="D147" s="215" t="s">
        <v>259</v>
      </c>
      <c r="E147" s="215" t="s">
        <v>260</v>
      </c>
      <c r="F147" s="213" t="s">
        <v>12</v>
      </c>
      <c r="G147" s="211">
        <v>1</v>
      </c>
      <c r="H147" s="74"/>
      <c r="I147" s="216">
        <v>15113</v>
      </c>
    </row>
    <row r="148" spans="1:9" s="5" customFormat="1" ht="25.5">
      <c r="A148" s="233">
        <v>6</v>
      </c>
      <c r="B148" s="213">
        <v>1196491616</v>
      </c>
      <c r="C148" s="225">
        <v>42295303</v>
      </c>
      <c r="D148" s="215" t="s">
        <v>261</v>
      </c>
      <c r="E148" s="215" t="s">
        <v>262</v>
      </c>
      <c r="F148" s="213" t="s">
        <v>12</v>
      </c>
      <c r="G148" s="211">
        <v>1</v>
      </c>
      <c r="H148" s="74"/>
      <c r="I148" s="216">
        <v>15113</v>
      </c>
    </row>
    <row r="149" spans="1:9" s="5" customFormat="1" ht="25.5">
      <c r="A149" s="233">
        <v>7</v>
      </c>
      <c r="B149" s="213">
        <v>1196491617</v>
      </c>
      <c r="C149" s="225">
        <v>42295303</v>
      </c>
      <c r="D149" s="215" t="s">
        <v>263</v>
      </c>
      <c r="E149" s="215" t="s">
        <v>264</v>
      </c>
      <c r="F149" s="213" t="s">
        <v>12</v>
      </c>
      <c r="G149" s="211">
        <v>1</v>
      </c>
      <c r="H149" s="74"/>
      <c r="I149" s="216">
        <v>15113</v>
      </c>
    </row>
    <row r="150" spans="1:9" s="5" customFormat="1" ht="25.5">
      <c r="A150" s="233">
        <v>8</v>
      </c>
      <c r="B150" s="213">
        <v>1196491618</v>
      </c>
      <c r="C150" s="225">
        <v>42295303</v>
      </c>
      <c r="D150" s="215" t="s">
        <v>265</v>
      </c>
      <c r="E150" s="215" t="s">
        <v>266</v>
      </c>
      <c r="F150" s="213" t="s">
        <v>12</v>
      </c>
      <c r="G150" s="211">
        <v>1</v>
      </c>
      <c r="H150" s="74"/>
      <c r="I150" s="216">
        <v>15113</v>
      </c>
    </row>
    <row r="151" spans="1:9" s="5" customFormat="1" ht="25.5">
      <c r="A151" s="233">
        <v>9</v>
      </c>
      <c r="B151" s="213">
        <v>1196491619</v>
      </c>
      <c r="C151" s="225">
        <v>42295303</v>
      </c>
      <c r="D151" s="215" t="s">
        <v>267</v>
      </c>
      <c r="E151" s="215" t="s">
        <v>268</v>
      </c>
      <c r="F151" s="213" t="s">
        <v>12</v>
      </c>
      <c r="G151" s="211">
        <v>1</v>
      </c>
      <c r="H151" s="74"/>
      <c r="I151" s="216">
        <v>15113</v>
      </c>
    </row>
    <row r="152" spans="1:9" s="5" customFormat="1" ht="25.5">
      <c r="A152" s="233">
        <v>10</v>
      </c>
      <c r="B152" s="213">
        <v>1196491620</v>
      </c>
      <c r="C152" s="225">
        <v>42295303</v>
      </c>
      <c r="D152" s="215" t="s">
        <v>269</v>
      </c>
      <c r="E152" s="215" t="s">
        <v>270</v>
      </c>
      <c r="F152" s="213" t="s">
        <v>12</v>
      </c>
      <c r="G152" s="211">
        <v>1</v>
      </c>
      <c r="H152" s="74"/>
      <c r="I152" s="216">
        <v>15113</v>
      </c>
    </row>
    <row r="153" spans="1:9" s="5" customFormat="1" ht="25.5">
      <c r="A153" s="233">
        <v>11</v>
      </c>
      <c r="B153" s="213">
        <v>1196491621</v>
      </c>
      <c r="C153" s="225">
        <v>42295303</v>
      </c>
      <c r="D153" s="215" t="s">
        <v>271</v>
      </c>
      <c r="E153" s="215" t="s">
        <v>272</v>
      </c>
      <c r="F153" s="213" t="s">
        <v>12</v>
      </c>
      <c r="G153" s="211">
        <v>1</v>
      </c>
      <c r="H153" s="74"/>
      <c r="I153" s="216">
        <v>15113</v>
      </c>
    </row>
    <row r="154" spans="1:9" s="5" customFormat="1" ht="25.5">
      <c r="A154" s="233">
        <v>12</v>
      </c>
      <c r="B154" s="213">
        <v>1196491622</v>
      </c>
      <c r="C154" s="225">
        <v>42295303</v>
      </c>
      <c r="D154" s="215" t="s">
        <v>273</v>
      </c>
      <c r="E154" s="215" t="s">
        <v>274</v>
      </c>
      <c r="F154" s="213" t="s">
        <v>46</v>
      </c>
      <c r="G154" s="211">
        <v>1</v>
      </c>
      <c r="H154" s="74"/>
      <c r="I154" s="216">
        <v>15113</v>
      </c>
    </row>
    <row r="155" spans="1:9" s="5" customFormat="1" ht="15" customHeight="1">
      <c r="A155" s="233">
        <v>13</v>
      </c>
      <c r="B155" s="213">
        <v>1196491623</v>
      </c>
      <c r="C155" s="225">
        <v>42295303</v>
      </c>
      <c r="D155" s="215" t="s">
        <v>275</v>
      </c>
      <c r="E155" s="215" t="s">
        <v>276</v>
      </c>
      <c r="F155" s="213" t="s">
        <v>46</v>
      </c>
      <c r="G155" s="211">
        <v>1</v>
      </c>
      <c r="H155" s="74"/>
      <c r="I155" s="216">
        <v>15113</v>
      </c>
    </row>
    <row r="156" spans="1:9" s="5" customFormat="1" ht="25.5">
      <c r="A156" s="233">
        <v>14</v>
      </c>
      <c r="B156" s="213">
        <v>1196491624</v>
      </c>
      <c r="C156" s="225">
        <v>42295303</v>
      </c>
      <c r="D156" s="215" t="s">
        <v>277</v>
      </c>
      <c r="E156" s="215" t="s">
        <v>278</v>
      </c>
      <c r="F156" s="213" t="s">
        <v>12</v>
      </c>
      <c r="G156" s="211">
        <v>1</v>
      </c>
      <c r="H156" s="74"/>
      <c r="I156" s="216">
        <v>15113</v>
      </c>
    </row>
    <row r="157" spans="1:9" s="5" customFormat="1" ht="25.5">
      <c r="A157" s="233">
        <v>15</v>
      </c>
      <c r="B157" s="213">
        <v>1196491625</v>
      </c>
      <c r="C157" s="225">
        <v>42295303</v>
      </c>
      <c r="D157" s="215" t="s">
        <v>279</v>
      </c>
      <c r="E157" s="215" t="s">
        <v>280</v>
      </c>
      <c r="F157" s="213" t="s">
        <v>12</v>
      </c>
      <c r="G157" s="211">
        <v>1</v>
      </c>
      <c r="H157" s="74"/>
      <c r="I157" s="216">
        <v>15113</v>
      </c>
    </row>
    <row r="158" spans="1:9" s="5" customFormat="1" ht="15" customHeight="1">
      <c r="A158" s="233">
        <v>16</v>
      </c>
      <c r="B158" s="225">
        <v>1196430018</v>
      </c>
      <c r="C158" s="225">
        <v>42294713</v>
      </c>
      <c r="D158" s="215" t="s">
        <v>281</v>
      </c>
      <c r="E158" s="215" t="s">
        <v>282</v>
      </c>
      <c r="F158" s="213" t="s">
        <v>12</v>
      </c>
      <c r="G158" s="211">
        <v>1</v>
      </c>
      <c r="H158" s="74"/>
      <c r="I158" s="216">
        <v>468624</v>
      </c>
    </row>
    <row r="159" spans="1:9" s="5" customFormat="1" ht="76.5">
      <c r="A159" s="233">
        <v>17</v>
      </c>
      <c r="B159" s="213">
        <v>1196430018</v>
      </c>
      <c r="C159" s="225">
        <v>42294713</v>
      </c>
      <c r="D159" s="215" t="s">
        <v>283</v>
      </c>
      <c r="E159" s="215" t="s">
        <v>284</v>
      </c>
      <c r="F159" s="213" t="s">
        <v>12</v>
      </c>
      <c r="G159" s="211">
        <v>1</v>
      </c>
      <c r="H159" s="74"/>
      <c r="I159" s="216">
        <v>468624</v>
      </c>
    </row>
    <row r="160" spans="1:9" s="5" customFormat="1" ht="12.75">
      <c r="A160" s="230" t="s">
        <v>839</v>
      </c>
      <c r="B160" s="231"/>
      <c r="C160" s="231"/>
      <c r="D160" s="231"/>
      <c r="E160" s="231"/>
      <c r="F160" s="231"/>
      <c r="G160" s="231"/>
      <c r="H160" s="232"/>
      <c r="I160" s="220">
        <f>SUM(I143:I159)</f>
        <v>4953152</v>
      </c>
    </row>
    <row r="161" spans="1:9" s="5" customFormat="1" ht="15">
      <c r="A161" s="221" t="s">
        <v>249</v>
      </c>
      <c r="B161" s="222" t="s">
        <v>286</v>
      </c>
      <c r="C161" s="223"/>
      <c r="D161" s="223"/>
      <c r="E161" s="223"/>
      <c r="F161" s="224" t="s">
        <v>287</v>
      </c>
      <c r="G161" s="211"/>
      <c r="H161" s="7"/>
      <c r="I161" s="216"/>
    </row>
    <row r="162" spans="1:9" s="5" customFormat="1" ht="15" customHeight="1">
      <c r="A162" s="210" t="s">
        <v>16</v>
      </c>
      <c r="B162" s="210" t="s">
        <v>7</v>
      </c>
      <c r="C162" s="210" t="s">
        <v>8</v>
      </c>
      <c r="D162" s="210" t="s">
        <v>9</v>
      </c>
      <c r="E162" s="210" t="s">
        <v>17</v>
      </c>
      <c r="F162" s="210" t="s">
        <v>11</v>
      </c>
      <c r="G162" s="211"/>
      <c r="H162" s="7"/>
      <c r="I162" s="216"/>
    </row>
    <row r="163" spans="1:9" s="5" customFormat="1" ht="12.75">
      <c r="A163" s="212">
        <v>1</v>
      </c>
      <c r="B163" s="213">
        <v>1128599232</v>
      </c>
      <c r="C163" s="213">
        <v>42294713</v>
      </c>
      <c r="D163" s="215" t="s">
        <v>286</v>
      </c>
      <c r="E163" s="215" t="s">
        <v>288</v>
      </c>
      <c r="F163" s="213" t="s">
        <v>289</v>
      </c>
      <c r="G163" s="211">
        <v>1</v>
      </c>
      <c r="H163" s="74"/>
      <c r="I163" s="216">
        <v>4598328</v>
      </c>
    </row>
    <row r="164" spans="1:9" s="5" customFormat="1" ht="12.75">
      <c r="A164" s="230" t="s">
        <v>840</v>
      </c>
      <c r="B164" s="231"/>
      <c r="C164" s="231"/>
      <c r="D164" s="231"/>
      <c r="E164" s="231"/>
      <c r="F164" s="231"/>
      <c r="G164" s="231"/>
      <c r="H164" s="232"/>
      <c r="I164" s="220">
        <f>SUM(I163)</f>
        <v>4598328</v>
      </c>
    </row>
    <row r="165" spans="1:9" s="5" customFormat="1" ht="15">
      <c r="A165" s="221" t="s">
        <v>285</v>
      </c>
      <c r="B165" s="237" t="s">
        <v>291</v>
      </c>
      <c r="C165" s="223"/>
      <c r="D165" s="223"/>
      <c r="E165" s="223"/>
      <c r="F165" s="224" t="s">
        <v>130</v>
      </c>
      <c r="G165" s="211"/>
      <c r="H165" s="7"/>
      <c r="I165" s="216"/>
    </row>
    <row r="166" spans="1:9" s="5" customFormat="1" ht="25.5" customHeight="1">
      <c r="A166" s="210" t="s">
        <v>16</v>
      </c>
      <c r="B166" s="210" t="s">
        <v>7</v>
      </c>
      <c r="C166" s="210" t="s">
        <v>8</v>
      </c>
      <c r="D166" s="210" t="s">
        <v>9</v>
      </c>
      <c r="E166" s="210" t="s">
        <v>35</v>
      </c>
      <c r="F166" s="210" t="s">
        <v>11</v>
      </c>
      <c r="G166" s="211"/>
      <c r="H166" s="7"/>
      <c r="I166" s="216"/>
    </row>
    <row r="167" spans="1:9" s="5" customFormat="1" ht="127.5">
      <c r="A167" s="233">
        <v>1</v>
      </c>
      <c r="B167" s="225">
        <v>1186220209</v>
      </c>
      <c r="C167" s="213">
        <v>42294702</v>
      </c>
      <c r="D167" s="214" t="s">
        <v>292</v>
      </c>
      <c r="E167" s="215" t="s">
        <v>293</v>
      </c>
      <c r="F167" s="213" t="s">
        <v>12</v>
      </c>
      <c r="G167" s="211">
        <v>1</v>
      </c>
      <c r="H167" s="74"/>
      <c r="I167" s="216">
        <v>4200000</v>
      </c>
    </row>
    <row r="168" spans="1:9" s="5" customFormat="1" ht="127.5">
      <c r="A168" s="233">
        <v>2</v>
      </c>
      <c r="B168" s="225">
        <v>1186220230</v>
      </c>
      <c r="C168" s="213">
        <v>42294702</v>
      </c>
      <c r="D168" s="214" t="s">
        <v>294</v>
      </c>
      <c r="E168" s="215" t="s">
        <v>295</v>
      </c>
      <c r="F168" s="213" t="s">
        <v>12</v>
      </c>
      <c r="G168" s="211">
        <v>1</v>
      </c>
      <c r="H168" s="74"/>
      <c r="I168" s="216">
        <v>4200000</v>
      </c>
    </row>
    <row r="169" spans="1:9" s="5" customFormat="1" ht="12.75">
      <c r="A169" s="230" t="s">
        <v>841</v>
      </c>
      <c r="B169" s="231"/>
      <c r="C169" s="231"/>
      <c r="D169" s="231"/>
      <c r="E169" s="231"/>
      <c r="F169" s="231"/>
      <c r="G169" s="231"/>
      <c r="H169" s="232"/>
      <c r="I169" s="220">
        <f>SUM(I167:I168)</f>
        <v>8400000</v>
      </c>
    </row>
    <row r="170" spans="1:9" s="5" customFormat="1" ht="25.5">
      <c r="A170" s="221" t="s">
        <v>290</v>
      </c>
      <c r="B170" s="237" t="s">
        <v>299</v>
      </c>
      <c r="C170" s="223"/>
      <c r="D170" s="223"/>
      <c r="E170" s="223"/>
      <c r="F170" s="224" t="s">
        <v>300</v>
      </c>
      <c r="G170" s="211"/>
      <c r="H170" s="7"/>
      <c r="I170" s="216"/>
    </row>
    <row r="171" spans="1:9" s="5" customFormat="1" ht="12.75">
      <c r="A171" s="210" t="s">
        <v>16</v>
      </c>
      <c r="B171" s="210" t="s">
        <v>7</v>
      </c>
      <c r="C171" s="210" t="s">
        <v>8</v>
      </c>
      <c r="D171" s="210" t="s">
        <v>9</v>
      </c>
      <c r="E171" s="210" t="s">
        <v>17</v>
      </c>
      <c r="F171" s="210" t="s">
        <v>11</v>
      </c>
      <c r="G171" s="211"/>
      <c r="H171" s="7"/>
      <c r="I171" s="216"/>
    </row>
    <row r="172" spans="1:9" s="5" customFormat="1" ht="38.25">
      <c r="A172" s="212">
        <v>1</v>
      </c>
      <c r="B172" s="213">
        <v>1196491245</v>
      </c>
      <c r="C172" s="213" t="s">
        <v>301</v>
      </c>
      <c r="D172" s="214" t="s">
        <v>302</v>
      </c>
      <c r="E172" s="215" t="s">
        <v>302</v>
      </c>
      <c r="F172" s="213" t="s">
        <v>12</v>
      </c>
      <c r="G172" s="211">
        <v>1</v>
      </c>
      <c r="H172" s="74"/>
      <c r="I172" s="216">
        <v>9791600</v>
      </c>
    </row>
    <row r="173" spans="1:9" s="5" customFormat="1" ht="38.25">
      <c r="A173" s="212">
        <v>2</v>
      </c>
      <c r="B173" s="213">
        <v>1196491246</v>
      </c>
      <c r="C173" s="213" t="s">
        <v>301</v>
      </c>
      <c r="D173" s="214" t="s">
        <v>303</v>
      </c>
      <c r="E173" s="215" t="s">
        <v>303</v>
      </c>
      <c r="F173" s="213" t="s">
        <v>12</v>
      </c>
      <c r="G173" s="211">
        <v>1</v>
      </c>
      <c r="H173" s="74"/>
      <c r="I173" s="216">
        <v>9791600</v>
      </c>
    </row>
    <row r="174" spans="1:9" s="5" customFormat="1" ht="38.25">
      <c r="A174" s="212">
        <v>3</v>
      </c>
      <c r="B174" s="213">
        <v>1196491247</v>
      </c>
      <c r="C174" s="213" t="s">
        <v>301</v>
      </c>
      <c r="D174" s="214" t="s">
        <v>304</v>
      </c>
      <c r="E174" s="215" t="s">
        <v>304</v>
      </c>
      <c r="F174" s="213" t="s">
        <v>12</v>
      </c>
      <c r="G174" s="211">
        <v>1</v>
      </c>
      <c r="H174" s="74"/>
      <c r="I174" s="216">
        <v>910000</v>
      </c>
    </row>
    <row r="175" spans="1:9" s="5" customFormat="1" ht="38.25">
      <c r="A175" s="212">
        <v>4</v>
      </c>
      <c r="B175" s="213">
        <v>1196491248</v>
      </c>
      <c r="C175" s="213" t="s">
        <v>301</v>
      </c>
      <c r="D175" s="214" t="s">
        <v>305</v>
      </c>
      <c r="E175" s="215" t="s">
        <v>306</v>
      </c>
      <c r="F175" s="213" t="s">
        <v>12</v>
      </c>
      <c r="G175" s="211">
        <v>1</v>
      </c>
      <c r="H175" s="74"/>
      <c r="I175" s="216">
        <v>910000</v>
      </c>
    </row>
    <row r="176" spans="1:9" s="5" customFormat="1" ht="38.25">
      <c r="A176" s="212">
        <v>5</v>
      </c>
      <c r="B176" s="213">
        <v>1196491249</v>
      </c>
      <c r="C176" s="213" t="s">
        <v>301</v>
      </c>
      <c r="D176" s="214" t="s">
        <v>307</v>
      </c>
      <c r="E176" s="215" t="s">
        <v>307</v>
      </c>
      <c r="F176" s="213" t="s">
        <v>12</v>
      </c>
      <c r="G176" s="211">
        <v>1</v>
      </c>
      <c r="H176" s="74"/>
      <c r="I176" s="216">
        <v>837200</v>
      </c>
    </row>
    <row r="177" spans="1:9" s="5" customFormat="1" ht="38.25">
      <c r="A177" s="212">
        <v>6</v>
      </c>
      <c r="B177" s="213">
        <v>1196491250</v>
      </c>
      <c r="C177" s="213" t="s">
        <v>301</v>
      </c>
      <c r="D177" s="214" t="s">
        <v>308</v>
      </c>
      <c r="E177" s="215" t="s">
        <v>309</v>
      </c>
      <c r="F177" s="213" t="s">
        <v>12</v>
      </c>
      <c r="G177" s="211">
        <v>1</v>
      </c>
      <c r="H177" s="74"/>
      <c r="I177" s="216">
        <v>837200</v>
      </c>
    </row>
    <row r="178" spans="1:9" s="5" customFormat="1" ht="38.25">
      <c r="A178" s="212">
        <v>7</v>
      </c>
      <c r="B178" s="213">
        <v>1196491251</v>
      </c>
      <c r="C178" s="213" t="s">
        <v>301</v>
      </c>
      <c r="D178" s="214" t="s">
        <v>310</v>
      </c>
      <c r="E178" s="215" t="s">
        <v>310</v>
      </c>
      <c r="F178" s="213" t="s">
        <v>12</v>
      </c>
      <c r="G178" s="211">
        <v>1</v>
      </c>
      <c r="H178" s="74"/>
      <c r="I178" s="216">
        <v>837200</v>
      </c>
    </row>
    <row r="179" spans="1:9" s="5" customFormat="1" ht="38.25">
      <c r="A179" s="212">
        <v>8</v>
      </c>
      <c r="B179" s="213">
        <v>1196491252</v>
      </c>
      <c r="C179" s="213" t="s">
        <v>301</v>
      </c>
      <c r="D179" s="214" t="s">
        <v>311</v>
      </c>
      <c r="E179" s="215" t="s">
        <v>312</v>
      </c>
      <c r="F179" s="213" t="s">
        <v>12</v>
      </c>
      <c r="G179" s="211">
        <v>1</v>
      </c>
      <c r="H179" s="74"/>
      <c r="I179" s="216">
        <v>837200</v>
      </c>
    </row>
    <row r="180" spans="1:9" s="5" customFormat="1" ht="38.25">
      <c r="A180" s="212">
        <v>9</v>
      </c>
      <c r="B180" s="213">
        <v>1196491254</v>
      </c>
      <c r="C180" s="213" t="s">
        <v>301</v>
      </c>
      <c r="D180" s="214" t="s">
        <v>313</v>
      </c>
      <c r="E180" s="215" t="s">
        <v>313</v>
      </c>
      <c r="F180" s="213" t="s">
        <v>12</v>
      </c>
      <c r="G180" s="211">
        <v>1</v>
      </c>
      <c r="H180" s="74"/>
      <c r="I180" s="216">
        <v>1795700</v>
      </c>
    </row>
    <row r="181" spans="1:9" s="5" customFormat="1" ht="38.25">
      <c r="A181" s="212">
        <v>10</v>
      </c>
      <c r="B181" s="213">
        <v>1196491255</v>
      </c>
      <c r="C181" s="213" t="s">
        <v>301</v>
      </c>
      <c r="D181" s="214" t="s">
        <v>314</v>
      </c>
      <c r="E181" s="215" t="s">
        <v>315</v>
      </c>
      <c r="F181" s="213" t="s">
        <v>12</v>
      </c>
      <c r="G181" s="211">
        <v>1</v>
      </c>
      <c r="H181" s="74"/>
      <c r="I181" s="216">
        <v>1674400</v>
      </c>
    </row>
    <row r="182" spans="1:9" s="5" customFormat="1" ht="38.25">
      <c r="A182" s="212">
        <v>11</v>
      </c>
      <c r="B182" s="213">
        <v>1196491256</v>
      </c>
      <c r="C182" s="213" t="s">
        <v>301</v>
      </c>
      <c r="D182" s="214" t="s">
        <v>316</v>
      </c>
      <c r="E182" s="215" t="s">
        <v>317</v>
      </c>
      <c r="F182" s="213" t="s">
        <v>12</v>
      </c>
      <c r="G182" s="211">
        <v>1</v>
      </c>
      <c r="H182" s="74"/>
      <c r="I182" s="216">
        <v>1213300</v>
      </c>
    </row>
    <row r="183" spans="1:9" s="5" customFormat="1" ht="38.25">
      <c r="A183" s="212">
        <v>12</v>
      </c>
      <c r="B183" s="213">
        <v>1196491257</v>
      </c>
      <c r="C183" s="213" t="s">
        <v>301</v>
      </c>
      <c r="D183" s="214" t="s">
        <v>318</v>
      </c>
      <c r="E183" s="215" t="s">
        <v>319</v>
      </c>
      <c r="F183" s="213" t="s">
        <v>12</v>
      </c>
      <c r="G183" s="211">
        <v>1</v>
      </c>
      <c r="H183" s="74"/>
      <c r="I183" s="216">
        <v>1213300</v>
      </c>
    </row>
    <row r="184" spans="1:9" s="5" customFormat="1" ht="38.25">
      <c r="A184" s="212">
        <v>13</v>
      </c>
      <c r="B184" s="213">
        <v>1196491258</v>
      </c>
      <c r="C184" s="213" t="s">
        <v>301</v>
      </c>
      <c r="D184" s="214" t="s">
        <v>320</v>
      </c>
      <c r="E184" s="215" t="s">
        <v>321</v>
      </c>
      <c r="F184" s="213" t="s">
        <v>12</v>
      </c>
      <c r="G184" s="211">
        <v>1</v>
      </c>
      <c r="H184" s="74"/>
      <c r="I184" s="216">
        <v>1504500</v>
      </c>
    </row>
    <row r="185" spans="1:9" s="5" customFormat="1" ht="38.25">
      <c r="A185" s="212">
        <v>14</v>
      </c>
      <c r="B185" s="213">
        <v>1196491259</v>
      </c>
      <c r="C185" s="213" t="s">
        <v>301</v>
      </c>
      <c r="D185" s="214" t="s">
        <v>322</v>
      </c>
      <c r="E185" s="215" t="s">
        <v>322</v>
      </c>
      <c r="F185" s="213" t="s">
        <v>12</v>
      </c>
      <c r="G185" s="211">
        <v>1</v>
      </c>
      <c r="H185" s="74"/>
      <c r="I185" s="216">
        <v>1795700</v>
      </c>
    </row>
    <row r="186" spans="1:9" s="5" customFormat="1" ht="38.25">
      <c r="A186" s="212">
        <v>15</v>
      </c>
      <c r="B186" s="213">
        <v>1196491260</v>
      </c>
      <c r="C186" s="213" t="s">
        <v>301</v>
      </c>
      <c r="D186" s="214" t="s">
        <v>323</v>
      </c>
      <c r="E186" s="215" t="s">
        <v>323</v>
      </c>
      <c r="F186" s="213" t="s">
        <v>12</v>
      </c>
      <c r="G186" s="211">
        <v>1</v>
      </c>
      <c r="H186" s="74"/>
      <c r="I186" s="216">
        <v>1795700</v>
      </c>
    </row>
    <row r="187" spans="1:9" s="5" customFormat="1" ht="38.25">
      <c r="A187" s="212">
        <v>16</v>
      </c>
      <c r="B187" s="213">
        <v>1196491261</v>
      </c>
      <c r="C187" s="213" t="s">
        <v>301</v>
      </c>
      <c r="D187" s="214" t="s">
        <v>324</v>
      </c>
      <c r="E187" s="215" t="s">
        <v>325</v>
      </c>
      <c r="F187" s="213" t="s">
        <v>12</v>
      </c>
      <c r="G187" s="211">
        <v>1</v>
      </c>
      <c r="H187" s="74"/>
      <c r="I187" s="216">
        <v>1795700</v>
      </c>
    </row>
    <row r="188" spans="1:9" s="5" customFormat="1" ht="38.25">
      <c r="A188" s="212">
        <v>17</v>
      </c>
      <c r="B188" s="213">
        <v>1196491262</v>
      </c>
      <c r="C188" s="213" t="s">
        <v>301</v>
      </c>
      <c r="D188" s="214" t="s">
        <v>326</v>
      </c>
      <c r="E188" s="215" t="s">
        <v>327</v>
      </c>
      <c r="F188" s="213" t="s">
        <v>12</v>
      </c>
      <c r="G188" s="211">
        <v>1</v>
      </c>
      <c r="H188" s="74"/>
      <c r="I188" s="216">
        <v>1795700</v>
      </c>
    </row>
    <row r="189" spans="1:9" s="5" customFormat="1" ht="38.25">
      <c r="A189" s="212">
        <v>18</v>
      </c>
      <c r="B189" s="213">
        <v>1196491263</v>
      </c>
      <c r="C189" s="213" t="s">
        <v>301</v>
      </c>
      <c r="D189" s="214" t="s">
        <v>328</v>
      </c>
      <c r="E189" s="215" t="s">
        <v>329</v>
      </c>
      <c r="F189" s="213" t="s">
        <v>12</v>
      </c>
      <c r="G189" s="211">
        <v>1</v>
      </c>
      <c r="H189" s="74"/>
      <c r="I189" s="216">
        <v>1795700</v>
      </c>
    </row>
    <row r="190" spans="1:9" s="5" customFormat="1" ht="15" customHeight="1">
      <c r="A190" s="212">
        <v>19</v>
      </c>
      <c r="B190" s="213">
        <v>1196491264</v>
      </c>
      <c r="C190" s="213" t="s">
        <v>301</v>
      </c>
      <c r="D190" s="214" t="s">
        <v>330</v>
      </c>
      <c r="E190" s="215" t="s">
        <v>330</v>
      </c>
      <c r="F190" s="213" t="s">
        <v>12</v>
      </c>
      <c r="G190" s="211">
        <v>1</v>
      </c>
      <c r="H190" s="74"/>
      <c r="I190" s="216">
        <v>1795700</v>
      </c>
    </row>
    <row r="191" spans="1:9" s="5" customFormat="1" ht="38.25">
      <c r="A191" s="212">
        <v>20</v>
      </c>
      <c r="B191" s="213">
        <v>1196491265</v>
      </c>
      <c r="C191" s="213" t="s">
        <v>301</v>
      </c>
      <c r="D191" s="214" t="s">
        <v>331</v>
      </c>
      <c r="E191" s="215" t="s">
        <v>331</v>
      </c>
      <c r="F191" s="213" t="s">
        <v>12</v>
      </c>
      <c r="G191" s="211">
        <v>1</v>
      </c>
      <c r="H191" s="74"/>
      <c r="I191" s="216">
        <v>1795700</v>
      </c>
    </row>
    <row r="192" spans="1:9" s="5" customFormat="1" ht="38.25">
      <c r="A192" s="212">
        <v>21</v>
      </c>
      <c r="B192" s="213">
        <v>1196491266</v>
      </c>
      <c r="C192" s="213" t="s">
        <v>301</v>
      </c>
      <c r="D192" s="214" t="s">
        <v>332</v>
      </c>
      <c r="E192" s="215" t="s">
        <v>332</v>
      </c>
      <c r="F192" s="213" t="s">
        <v>12</v>
      </c>
      <c r="G192" s="211">
        <v>1</v>
      </c>
      <c r="H192" s="74"/>
      <c r="I192" s="216">
        <v>1795700</v>
      </c>
    </row>
    <row r="193" spans="1:9" s="5" customFormat="1" ht="38.25">
      <c r="A193" s="212">
        <v>22</v>
      </c>
      <c r="B193" s="213">
        <v>1196491267</v>
      </c>
      <c r="C193" s="213" t="s">
        <v>301</v>
      </c>
      <c r="D193" s="214" t="s">
        <v>333</v>
      </c>
      <c r="E193" s="215" t="s">
        <v>333</v>
      </c>
      <c r="F193" s="213" t="s">
        <v>12</v>
      </c>
      <c r="G193" s="211">
        <v>1</v>
      </c>
      <c r="H193" s="74"/>
      <c r="I193" s="216">
        <v>1795700</v>
      </c>
    </row>
    <row r="194" spans="1:9" s="5" customFormat="1" ht="38.25">
      <c r="A194" s="212">
        <v>23</v>
      </c>
      <c r="B194" s="213">
        <v>1196491268</v>
      </c>
      <c r="C194" s="213" t="s">
        <v>301</v>
      </c>
      <c r="D194" s="214" t="s">
        <v>334</v>
      </c>
      <c r="E194" s="215" t="s">
        <v>334</v>
      </c>
      <c r="F194" s="213" t="s">
        <v>12</v>
      </c>
      <c r="G194" s="211">
        <v>1</v>
      </c>
      <c r="H194" s="74"/>
      <c r="I194" s="216">
        <v>1795700</v>
      </c>
    </row>
    <row r="195" spans="1:9" s="5" customFormat="1" ht="12.75">
      <c r="A195" s="230" t="s">
        <v>842</v>
      </c>
      <c r="B195" s="231"/>
      <c r="C195" s="231"/>
      <c r="D195" s="231"/>
      <c r="E195" s="231"/>
      <c r="F195" s="231"/>
      <c r="G195" s="231"/>
      <c r="H195" s="232"/>
      <c r="I195" s="220">
        <f>SUM(I172:I194)</f>
        <v>50110200</v>
      </c>
    </row>
    <row r="196" spans="1:9" s="5" customFormat="1" ht="15">
      <c r="A196" s="221" t="s">
        <v>296</v>
      </c>
      <c r="B196" s="237" t="s">
        <v>336</v>
      </c>
      <c r="C196" s="223"/>
      <c r="D196" s="223"/>
      <c r="E196" s="223"/>
      <c r="F196" s="224" t="s">
        <v>297</v>
      </c>
      <c r="G196" s="211"/>
      <c r="H196" s="7"/>
      <c r="I196" s="216"/>
    </row>
    <row r="197" spans="1:9" s="5" customFormat="1" ht="12.75">
      <c r="A197" s="210" t="s">
        <v>16</v>
      </c>
      <c r="B197" s="210" t="s">
        <v>7</v>
      </c>
      <c r="C197" s="210" t="s">
        <v>8</v>
      </c>
      <c r="D197" s="210" t="s">
        <v>9</v>
      </c>
      <c r="E197" s="210" t="s">
        <v>17</v>
      </c>
      <c r="F197" s="210" t="s">
        <v>11</v>
      </c>
      <c r="G197" s="211"/>
      <c r="H197" s="7"/>
      <c r="I197" s="216"/>
    </row>
    <row r="198" spans="1:9" s="5" customFormat="1" ht="38.25">
      <c r="A198" s="233">
        <v>1</v>
      </c>
      <c r="B198" s="225">
        <v>1196420017</v>
      </c>
      <c r="C198" s="213">
        <v>42296101</v>
      </c>
      <c r="D198" s="214" t="s">
        <v>337</v>
      </c>
      <c r="E198" s="215" t="s">
        <v>338</v>
      </c>
      <c r="F198" s="213" t="s">
        <v>12</v>
      </c>
      <c r="G198" s="211">
        <v>1</v>
      </c>
      <c r="H198" s="74"/>
      <c r="I198" s="216">
        <v>2600000</v>
      </c>
    </row>
    <row r="199" spans="1:9" s="5" customFormat="1" ht="12.75">
      <c r="A199" s="230" t="s">
        <v>843</v>
      </c>
      <c r="B199" s="231"/>
      <c r="C199" s="231"/>
      <c r="D199" s="231"/>
      <c r="E199" s="231"/>
      <c r="F199" s="231"/>
      <c r="G199" s="231"/>
      <c r="H199" s="232"/>
      <c r="I199" s="220">
        <f>SUM(I198)</f>
        <v>2600000</v>
      </c>
    </row>
    <row r="200" spans="1:9" s="5" customFormat="1" ht="15">
      <c r="A200" s="248" t="s">
        <v>298</v>
      </c>
      <c r="B200" s="249" t="s">
        <v>340</v>
      </c>
      <c r="C200" s="223"/>
      <c r="D200" s="223"/>
      <c r="E200" s="223"/>
      <c r="F200" s="250" t="s">
        <v>297</v>
      </c>
      <c r="G200" s="211"/>
      <c r="H200" s="7"/>
      <c r="I200" s="216"/>
    </row>
    <row r="201" spans="1:9" s="5" customFormat="1" ht="12.75">
      <c r="A201" s="251" t="s">
        <v>16</v>
      </c>
      <c r="B201" s="251" t="s">
        <v>7</v>
      </c>
      <c r="C201" s="251" t="s">
        <v>8</v>
      </c>
      <c r="D201" s="251" t="s">
        <v>9</v>
      </c>
      <c r="E201" s="251" t="s">
        <v>17</v>
      </c>
      <c r="F201" s="251" t="s">
        <v>11</v>
      </c>
      <c r="G201" s="211"/>
      <c r="H201" s="7"/>
      <c r="I201" s="216"/>
    </row>
    <row r="202" spans="1:9" s="5" customFormat="1" ht="15" customHeight="1">
      <c r="A202" s="233">
        <v>1</v>
      </c>
      <c r="B202" s="225">
        <v>1186220911</v>
      </c>
      <c r="C202" s="225">
        <v>42293406</v>
      </c>
      <c r="D202" s="214" t="s">
        <v>341</v>
      </c>
      <c r="E202" s="245" t="s">
        <v>342</v>
      </c>
      <c r="F202" s="225" t="s">
        <v>12</v>
      </c>
      <c r="G202" s="211">
        <v>1</v>
      </c>
      <c r="H202" s="74"/>
      <c r="I202" s="216">
        <v>1390000</v>
      </c>
    </row>
    <row r="203" spans="1:9" s="5" customFormat="1" ht="25.5">
      <c r="A203" s="233">
        <v>2</v>
      </c>
      <c r="B203" s="225">
        <v>1186290013</v>
      </c>
      <c r="C203" s="225">
        <v>42203403</v>
      </c>
      <c r="D203" s="214" t="s">
        <v>343</v>
      </c>
      <c r="E203" s="245" t="s">
        <v>344</v>
      </c>
      <c r="F203" s="225" t="s">
        <v>12</v>
      </c>
      <c r="G203" s="211">
        <v>1</v>
      </c>
      <c r="H203" s="74"/>
      <c r="I203" s="216">
        <v>1300000</v>
      </c>
    </row>
    <row r="204" spans="1:9" s="5" customFormat="1" ht="25.5">
      <c r="A204" s="233">
        <v>3</v>
      </c>
      <c r="B204" s="225">
        <v>1186290012</v>
      </c>
      <c r="C204" s="225">
        <v>42203403</v>
      </c>
      <c r="D204" s="214" t="s">
        <v>345</v>
      </c>
      <c r="E204" s="245" t="s">
        <v>344</v>
      </c>
      <c r="F204" s="225" t="s">
        <v>12</v>
      </c>
      <c r="G204" s="211">
        <v>1</v>
      </c>
      <c r="H204" s="74"/>
      <c r="I204" s="216">
        <v>1300000</v>
      </c>
    </row>
    <row r="205" spans="1:9" s="5" customFormat="1" ht="12.75">
      <c r="A205" s="225">
        <v>4</v>
      </c>
      <c r="B205" s="225">
        <v>1186220110</v>
      </c>
      <c r="C205" s="225">
        <v>42203406</v>
      </c>
      <c r="D205" s="214" t="s">
        <v>346</v>
      </c>
      <c r="E205" s="245" t="s">
        <v>347</v>
      </c>
      <c r="F205" s="225" t="s">
        <v>12</v>
      </c>
      <c r="G205" s="211">
        <v>1</v>
      </c>
      <c r="H205" s="74"/>
      <c r="I205" s="216">
        <v>1836626</v>
      </c>
    </row>
    <row r="206" spans="1:9" s="5" customFormat="1" ht="51">
      <c r="A206" s="225">
        <v>5</v>
      </c>
      <c r="B206" s="225">
        <v>1186220913</v>
      </c>
      <c r="C206" s="225">
        <v>42203403</v>
      </c>
      <c r="D206" s="214" t="s">
        <v>348</v>
      </c>
      <c r="E206" s="245" t="s">
        <v>349</v>
      </c>
      <c r="F206" s="225" t="s">
        <v>12</v>
      </c>
      <c r="G206" s="211">
        <v>1</v>
      </c>
      <c r="H206" s="74"/>
      <c r="I206" s="216">
        <v>239074</v>
      </c>
    </row>
    <row r="207" spans="1:9" s="5" customFormat="1" ht="25.5">
      <c r="A207" s="225">
        <v>6</v>
      </c>
      <c r="B207" s="225">
        <v>1186290057</v>
      </c>
      <c r="C207" s="225">
        <v>42203406</v>
      </c>
      <c r="D207" s="214" t="s">
        <v>350</v>
      </c>
      <c r="E207" s="245" t="s">
        <v>350</v>
      </c>
      <c r="F207" s="225" t="s">
        <v>12</v>
      </c>
      <c r="G207" s="211">
        <v>1</v>
      </c>
      <c r="H207" s="74"/>
      <c r="I207" s="216">
        <v>1836626</v>
      </c>
    </row>
    <row r="208" spans="1:9" s="5" customFormat="1" ht="12.75">
      <c r="A208" s="230" t="s">
        <v>844</v>
      </c>
      <c r="B208" s="231"/>
      <c r="C208" s="231"/>
      <c r="D208" s="231"/>
      <c r="E208" s="231"/>
      <c r="F208" s="231"/>
      <c r="G208" s="231"/>
      <c r="H208" s="232"/>
      <c r="I208" s="220">
        <f>SUM(I202:I207)</f>
        <v>7902326</v>
      </c>
    </row>
    <row r="209" spans="1:9" s="5" customFormat="1" ht="15">
      <c r="A209" s="221" t="s">
        <v>335</v>
      </c>
      <c r="B209" s="237" t="s">
        <v>352</v>
      </c>
      <c r="C209" s="223"/>
      <c r="D209" s="223"/>
      <c r="E209" s="223"/>
      <c r="F209" s="224" t="s">
        <v>297</v>
      </c>
      <c r="G209" s="211"/>
      <c r="H209" s="7"/>
      <c r="I209" s="216"/>
    </row>
    <row r="210" spans="1:9" s="5" customFormat="1" ht="12.75">
      <c r="A210" s="210" t="s">
        <v>16</v>
      </c>
      <c r="B210" s="210" t="s">
        <v>7</v>
      </c>
      <c r="C210" s="210" t="s">
        <v>8</v>
      </c>
      <c r="D210" s="210" t="s">
        <v>9</v>
      </c>
      <c r="E210" s="210" t="s">
        <v>17</v>
      </c>
      <c r="F210" s="210" t="s">
        <v>11</v>
      </c>
      <c r="G210" s="211"/>
      <c r="H210" s="7"/>
      <c r="I210" s="216"/>
    </row>
    <row r="211" spans="1:9" s="5" customFormat="1" ht="12.75">
      <c r="A211" s="233">
        <v>1</v>
      </c>
      <c r="B211" s="225">
        <v>1186220498</v>
      </c>
      <c r="C211" s="213">
        <v>42296100</v>
      </c>
      <c r="D211" s="214" t="s">
        <v>353</v>
      </c>
      <c r="E211" s="215" t="s">
        <v>353</v>
      </c>
      <c r="F211" s="213" t="s">
        <v>12</v>
      </c>
      <c r="G211" s="211">
        <v>1</v>
      </c>
      <c r="H211" s="74"/>
      <c r="I211" s="216">
        <v>686171</v>
      </c>
    </row>
    <row r="212" spans="1:9" s="5" customFormat="1" ht="12.75">
      <c r="A212" s="225">
        <v>2</v>
      </c>
      <c r="B212" s="225">
        <v>1186220498</v>
      </c>
      <c r="C212" s="213">
        <v>42296100</v>
      </c>
      <c r="D212" s="214" t="s">
        <v>354</v>
      </c>
      <c r="E212" s="215" t="s">
        <v>355</v>
      </c>
      <c r="F212" s="213" t="s">
        <v>12</v>
      </c>
      <c r="G212" s="211">
        <v>1</v>
      </c>
      <c r="H212" s="74"/>
      <c r="I212" s="216">
        <v>686171</v>
      </c>
    </row>
    <row r="213" spans="1:9" s="5" customFormat="1" ht="12.75">
      <c r="A213" s="230" t="s">
        <v>845</v>
      </c>
      <c r="B213" s="231"/>
      <c r="C213" s="231"/>
      <c r="D213" s="231"/>
      <c r="E213" s="231"/>
      <c r="F213" s="231"/>
      <c r="G213" s="231"/>
      <c r="H213" s="232"/>
      <c r="I213" s="220">
        <f>SUM(I211:I212)</f>
        <v>1372342</v>
      </c>
    </row>
    <row r="214" spans="1:9" s="5" customFormat="1" ht="15">
      <c r="A214" s="221" t="s">
        <v>339</v>
      </c>
      <c r="B214" s="222" t="s">
        <v>357</v>
      </c>
      <c r="C214" s="223"/>
      <c r="D214" s="223"/>
      <c r="E214" s="223"/>
      <c r="F214" s="224" t="s">
        <v>297</v>
      </c>
      <c r="G214" s="211"/>
      <c r="H214" s="7"/>
      <c r="I214" s="216"/>
    </row>
    <row r="215" spans="1:9" s="5" customFormat="1" ht="12.75">
      <c r="A215" s="210" t="s">
        <v>16</v>
      </c>
      <c r="B215" s="210" t="s">
        <v>7</v>
      </c>
      <c r="C215" s="210" t="s">
        <v>8</v>
      </c>
      <c r="D215" s="210" t="s">
        <v>9</v>
      </c>
      <c r="E215" s="210" t="s">
        <v>17</v>
      </c>
      <c r="F215" s="210" t="s">
        <v>11</v>
      </c>
      <c r="G215" s="211"/>
      <c r="H215" s="7"/>
      <c r="I215" s="216"/>
    </row>
    <row r="216" spans="1:9" s="5" customFormat="1" ht="47.25" customHeight="1">
      <c r="A216" s="233">
        <v>1</v>
      </c>
      <c r="B216" s="225">
        <v>1196491792</v>
      </c>
      <c r="C216" s="213">
        <v>4214000</v>
      </c>
      <c r="D216" s="215" t="s">
        <v>809</v>
      </c>
      <c r="E216" s="215" t="s">
        <v>810</v>
      </c>
      <c r="F216" s="213" t="s">
        <v>46</v>
      </c>
      <c r="G216" s="211">
        <v>1</v>
      </c>
      <c r="H216" s="74"/>
      <c r="I216" s="216">
        <v>5950000</v>
      </c>
    </row>
    <row r="217" spans="1:9" s="5" customFormat="1" ht="12.75">
      <c r="A217" s="230" t="s">
        <v>846</v>
      </c>
      <c r="B217" s="231"/>
      <c r="C217" s="231"/>
      <c r="D217" s="231"/>
      <c r="E217" s="231"/>
      <c r="F217" s="231"/>
      <c r="G217" s="231"/>
      <c r="H217" s="232"/>
      <c r="I217" s="220">
        <f>SUM(I216)</f>
        <v>5950000</v>
      </c>
    </row>
    <row r="218" spans="1:9" s="5" customFormat="1" ht="15">
      <c r="A218" s="221" t="s">
        <v>351</v>
      </c>
      <c r="B218" s="237" t="s">
        <v>359</v>
      </c>
      <c r="C218" s="223"/>
      <c r="D218" s="223"/>
      <c r="E218" s="223"/>
      <c r="F218" s="224" t="s">
        <v>360</v>
      </c>
      <c r="G218" s="211"/>
      <c r="H218" s="7"/>
      <c r="I218" s="216"/>
    </row>
    <row r="219" spans="1:9" s="5" customFormat="1" ht="12.75">
      <c r="A219" s="210" t="s">
        <v>16</v>
      </c>
      <c r="B219" s="210" t="s">
        <v>7</v>
      </c>
      <c r="C219" s="210" t="s">
        <v>8</v>
      </c>
      <c r="D219" s="210" t="s">
        <v>9</v>
      </c>
      <c r="E219" s="210" t="s">
        <v>17</v>
      </c>
      <c r="F219" s="210" t="s">
        <v>11</v>
      </c>
      <c r="G219" s="211"/>
      <c r="H219" s="7"/>
      <c r="I219" s="216"/>
    </row>
    <row r="220" spans="1:9" s="5" customFormat="1" ht="153">
      <c r="A220" s="212">
        <v>1</v>
      </c>
      <c r="B220" s="252">
        <v>1199020107</v>
      </c>
      <c r="C220" s="212">
        <v>42241506</v>
      </c>
      <c r="D220" s="234" t="s">
        <v>361</v>
      </c>
      <c r="E220" s="214" t="s">
        <v>362</v>
      </c>
      <c r="F220" s="213" t="s">
        <v>12</v>
      </c>
      <c r="G220" s="211">
        <v>1</v>
      </c>
      <c r="H220" s="74"/>
      <c r="I220" s="216">
        <v>6884</v>
      </c>
    </row>
    <row r="221" spans="1:9" s="5" customFormat="1" ht="153">
      <c r="A221" s="212">
        <v>2</v>
      </c>
      <c r="B221" s="252">
        <v>1199020109</v>
      </c>
      <c r="C221" s="212">
        <v>42241506</v>
      </c>
      <c r="D221" s="234" t="s">
        <v>363</v>
      </c>
      <c r="E221" s="214" t="s">
        <v>364</v>
      </c>
      <c r="F221" s="213" t="s">
        <v>12</v>
      </c>
      <c r="G221" s="211">
        <v>1</v>
      </c>
      <c r="H221" s="74"/>
      <c r="I221" s="216">
        <v>8086</v>
      </c>
    </row>
    <row r="222" spans="1:9" s="5" customFormat="1" ht="153">
      <c r="A222" s="212">
        <v>3</v>
      </c>
      <c r="B222" s="252">
        <v>1199020111</v>
      </c>
      <c r="C222" s="212">
        <v>42241506</v>
      </c>
      <c r="D222" s="234" t="s">
        <v>365</v>
      </c>
      <c r="E222" s="214" t="s">
        <v>366</v>
      </c>
      <c r="F222" s="213" t="s">
        <v>12</v>
      </c>
      <c r="G222" s="211">
        <v>1</v>
      </c>
      <c r="H222" s="74"/>
      <c r="I222" s="216">
        <v>9321</v>
      </c>
    </row>
    <row r="223" spans="1:9" s="5" customFormat="1" ht="153">
      <c r="A223" s="212">
        <v>4</v>
      </c>
      <c r="B223" s="252">
        <v>1199020112</v>
      </c>
      <c r="C223" s="212">
        <v>42241506</v>
      </c>
      <c r="D223" s="234" t="s">
        <v>367</v>
      </c>
      <c r="E223" s="214" t="s">
        <v>368</v>
      </c>
      <c r="F223" s="213" t="s">
        <v>12</v>
      </c>
      <c r="G223" s="211">
        <v>1</v>
      </c>
      <c r="H223" s="74"/>
      <c r="I223" s="216">
        <v>11450</v>
      </c>
    </row>
    <row r="224" spans="1:9" s="5" customFormat="1" ht="51">
      <c r="A224" s="213">
        <v>5</v>
      </c>
      <c r="B224" s="253">
        <v>1237690333</v>
      </c>
      <c r="C224" s="213">
        <v>42241506</v>
      </c>
      <c r="D224" s="214" t="s">
        <v>369</v>
      </c>
      <c r="E224" s="214" t="s">
        <v>370</v>
      </c>
      <c r="F224" s="213" t="s">
        <v>12</v>
      </c>
      <c r="G224" s="211">
        <v>1</v>
      </c>
      <c r="H224" s="74"/>
      <c r="I224" s="216">
        <v>30692</v>
      </c>
    </row>
    <row r="225" spans="1:9" s="5" customFormat="1" ht="51">
      <c r="A225" s="213">
        <v>6</v>
      </c>
      <c r="B225" s="213">
        <v>1237690334</v>
      </c>
      <c r="C225" s="213">
        <v>42241506</v>
      </c>
      <c r="D225" s="214" t="s">
        <v>371</v>
      </c>
      <c r="E225" s="214" t="s">
        <v>372</v>
      </c>
      <c r="F225" s="213" t="s">
        <v>12</v>
      </c>
      <c r="G225" s="211">
        <v>1</v>
      </c>
      <c r="H225" s="74"/>
      <c r="I225" s="216">
        <v>47953</v>
      </c>
    </row>
    <row r="226" spans="1:9" s="5" customFormat="1" ht="51">
      <c r="A226" s="213">
        <v>7</v>
      </c>
      <c r="B226" s="213">
        <v>1237690335</v>
      </c>
      <c r="C226" s="213">
        <v>42241506</v>
      </c>
      <c r="D226" s="214" t="s">
        <v>373</v>
      </c>
      <c r="E226" s="214" t="s">
        <v>374</v>
      </c>
      <c r="F226" s="213" t="s">
        <v>12</v>
      </c>
      <c r="G226" s="211">
        <v>1</v>
      </c>
      <c r="H226" s="74"/>
      <c r="I226" s="216">
        <v>45129</v>
      </c>
    </row>
    <row r="227" spans="1:9" s="5" customFormat="1" ht="76.5">
      <c r="A227" s="213">
        <v>8</v>
      </c>
      <c r="B227" s="213">
        <v>1176020059</v>
      </c>
      <c r="C227" s="213">
        <v>42241506</v>
      </c>
      <c r="D227" s="214" t="s">
        <v>375</v>
      </c>
      <c r="E227" s="214" t="s">
        <v>376</v>
      </c>
      <c r="F227" s="213" t="s">
        <v>12</v>
      </c>
      <c r="G227" s="211">
        <v>1</v>
      </c>
      <c r="H227" s="74"/>
      <c r="I227" s="216">
        <v>12050</v>
      </c>
    </row>
    <row r="228" spans="1:9" s="5" customFormat="1" ht="76.5">
      <c r="A228" s="213">
        <v>9</v>
      </c>
      <c r="B228" s="213">
        <v>1176020060</v>
      </c>
      <c r="C228" s="213">
        <v>42241506</v>
      </c>
      <c r="D228" s="214" t="s">
        <v>377</v>
      </c>
      <c r="E228" s="214" t="s">
        <v>378</v>
      </c>
      <c r="F228" s="213" t="s">
        <v>12</v>
      </c>
      <c r="G228" s="211">
        <v>1</v>
      </c>
      <c r="H228" s="74"/>
      <c r="I228" s="216">
        <v>12050</v>
      </c>
    </row>
    <row r="229" spans="1:9" s="5" customFormat="1" ht="76.5">
      <c r="A229" s="213">
        <v>10</v>
      </c>
      <c r="B229" s="213">
        <v>1176020395</v>
      </c>
      <c r="C229" s="213">
        <v>42241506</v>
      </c>
      <c r="D229" s="214" t="s">
        <v>379</v>
      </c>
      <c r="E229" s="254" t="s">
        <v>380</v>
      </c>
      <c r="F229" s="213" t="s">
        <v>12</v>
      </c>
      <c r="G229" s="211">
        <v>1</v>
      </c>
      <c r="H229" s="74"/>
      <c r="I229" s="216">
        <v>28657</v>
      </c>
    </row>
    <row r="230" spans="1:9" s="5" customFormat="1" ht="76.5">
      <c r="A230" s="213">
        <v>11</v>
      </c>
      <c r="B230" s="213">
        <v>1176020075</v>
      </c>
      <c r="C230" s="213">
        <v>42241506</v>
      </c>
      <c r="D230" s="214" t="s">
        <v>381</v>
      </c>
      <c r="E230" s="254" t="s">
        <v>382</v>
      </c>
      <c r="F230" s="213" t="s">
        <v>12</v>
      </c>
      <c r="G230" s="211">
        <v>1</v>
      </c>
      <c r="H230" s="74"/>
      <c r="I230" s="216">
        <v>32529</v>
      </c>
    </row>
    <row r="231" spans="1:9" s="5" customFormat="1" ht="76.5">
      <c r="A231" s="213">
        <v>12</v>
      </c>
      <c r="B231" s="213">
        <v>1176020076</v>
      </c>
      <c r="C231" s="213">
        <v>42241506</v>
      </c>
      <c r="D231" s="214" t="s">
        <v>383</v>
      </c>
      <c r="E231" s="254" t="s">
        <v>384</v>
      </c>
      <c r="F231" s="213" t="s">
        <v>12</v>
      </c>
      <c r="G231" s="211">
        <v>1</v>
      </c>
      <c r="H231" s="74"/>
      <c r="I231" s="216">
        <v>35238</v>
      </c>
    </row>
    <row r="232" spans="1:9" s="5" customFormat="1" ht="15" customHeight="1">
      <c r="A232" s="230" t="s">
        <v>847</v>
      </c>
      <c r="B232" s="231"/>
      <c r="C232" s="231"/>
      <c r="D232" s="231"/>
      <c r="E232" s="231"/>
      <c r="F232" s="231"/>
      <c r="G232" s="231"/>
      <c r="H232" s="232"/>
      <c r="I232" s="220">
        <f>SUM(I220:I231)</f>
        <v>280039</v>
      </c>
    </row>
    <row r="233" spans="1:9" s="5" customFormat="1" ht="15">
      <c r="A233" s="221" t="s">
        <v>356</v>
      </c>
      <c r="B233" s="222" t="s">
        <v>386</v>
      </c>
      <c r="C233" s="223"/>
      <c r="D233" s="223"/>
      <c r="E233" s="223"/>
      <c r="F233" s="224" t="s">
        <v>387</v>
      </c>
      <c r="G233" s="211"/>
      <c r="H233" s="7"/>
      <c r="I233" s="216"/>
    </row>
    <row r="234" spans="1:9" s="5" customFormat="1" ht="12.75">
      <c r="A234" s="210" t="s">
        <v>16</v>
      </c>
      <c r="B234" s="210" t="s">
        <v>7</v>
      </c>
      <c r="C234" s="210" t="s">
        <v>8</v>
      </c>
      <c r="D234" s="210" t="s">
        <v>9</v>
      </c>
      <c r="E234" s="210" t="s">
        <v>17</v>
      </c>
      <c r="F234" s="210" t="s">
        <v>11</v>
      </c>
      <c r="G234" s="211"/>
      <c r="H234" s="7"/>
      <c r="I234" s="216"/>
    </row>
    <row r="235" spans="1:9" s="5" customFormat="1" ht="140.25">
      <c r="A235" s="212">
        <v>1</v>
      </c>
      <c r="B235" s="212">
        <v>1196430149</v>
      </c>
      <c r="C235" s="213">
        <v>42203400</v>
      </c>
      <c r="D235" s="215" t="s">
        <v>388</v>
      </c>
      <c r="E235" s="215" t="s">
        <v>389</v>
      </c>
      <c r="F235" s="213" t="s">
        <v>46</v>
      </c>
      <c r="G235" s="211">
        <v>1</v>
      </c>
      <c r="H235" s="74"/>
      <c r="I235" s="216">
        <v>1706760</v>
      </c>
    </row>
    <row r="236" spans="1:9" s="5" customFormat="1" ht="12.75">
      <c r="A236" s="212">
        <v>2</v>
      </c>
      <c r="B236" s="212">
        <v>1196430020</v>
      </c>
      <c r="C236" s="213">
        <v>42203400</v>
      </c>
      <c r="D236" s="215" t="s">
        <v>390</v>
      </c>
      <c r="E236" s="215" t="s">
        <v>390</v>
      </c>
      <c r="F236" s="213" t="s">
        <v>46</v>
      </c>
      <c r="G236" s="211">
        <v>1</v>
      </c>
      <c r="H236" s="74"/>
      <c r="I236" s="216">
        <v>2635880</v>
      </c>
    </row>
    <row r="237" spans="1:9" s="5" customFormat="1" ht="25.5">
      <c r="A237" s="212">
        <v>3</v>
      </c>
      <c r="B237" s="212">
        <v>1196430008</v>
      </c>
      <c r="C237" s="213">
        <v>42203400</v>
      </c>
      <c r="D237" s="215" t="s">
        <v>391</v>
      </c>
      <c r="E237" s="215" t="s">
        <v>391</v>
      </c>
      <c r="F237" s="213" t="s">
        <v>46</v>
      </c>
      <c r="G237" s="211">
        <v>1</v>
      </c>
      <c r="H237" s="74"/>
      <c r="I237" s="216">
        <v>4808540</v>
      </c>
    </row>
    <row r="238" spans="1:9" s="5" customFormat="1" ht="51">
      <c r="A238" s="212">
        <v>4</v>
      </c>
      <c r="B238" s="213">
        <v>1196430851</v>
      </c>
      <c r="C238" s="213" t="s">
        <v>392</v>
      </c>
      <c r="D238" s="215" t="s">
        <v>393</v>
      </c>
      <c r="E238" s="215" t="s">
        <v>394</v>
      </c>
      <c r="F238" s="213" t="s">
        <v>46</v>
      </c>
      <c r="G238" s="211">
        <v>1</v>
      </c>
      <c r="H238" s="74"/>
      <c r="I238" s="216">
        <v>1232660</v>
      </c>
    </row>
    <row r="239" spans="1:9" s="5" customFormat="1" ht="51">
      <c r="A239" s="212">
        <v>5</v>
      </c>
      <c r="B239" s="233">
        <v>1196430850</v>
      </c>
      <c r="C239" s="213" t="s">
        <v>392</v>
      </c>
      <c r="D239" s="215" t="s">
        <v>395</v>
      </c>
      <c r="E239" s="215" t="s">
        <v>396</v>
      </c>
      <c r="F239" s="213" t="s">
        <v>46</v>
      </c>
      <c r="G239" s="211">
        <v>1</v>
      </c>
      <c r="H239" s="74"/>
      <c r="I239" s="216">
        <v>1232660</v>
      </c>
    </row>
    <row r="240" spans="1:9" s="5" customFormat="1" ht="51">
      <c r="A240" s="212">
        <v>6</v>
      </c>
      <c r="B240" s="212">
        <v>1196430032</v>
      </c>
      <c r="C240" s="213" t="s">
        <v>392</v>
      </c>
      <c r="D240" s="215" t="s">
        <v>397</v>
      </c>
      <c r="E240" s="215" t="s">
        <v>398</v>
      </c>
      <c r="F240" s="213" t="s">
        <v>46</v>
      </c>
      <c r="G240" s="211">
        <v>1</v>
      </c>
      <c r="H240" s="74"/>
      <c r="I240" s="216">
        <v>1232660</v>
      </c>
    </row>
    <row r="241" spans="1:9" s="5" customFormat="1" ht="12.75">
      <c r="A241" s="230" t="s">
        <v>848</v>
      </c>
      <c r="B241" s="231"/>
      <c r="C241" s="231"/>
      <c r="D241" s="231"/>
      <c r="E241" s="231"/>
      <c r="F241" s="231"/>
      <c r="G241" s="231"/>
      <c r="H241" s="232"/>
      <c r="I241" s="220">
        <f>SUM(I235:I240)</f>
        <v>12849160</v>
      </c>
    </row>
    <row r="242" spans="1:9" s="5" customFormat="1" ht="15">
      <c r="A242" s="221" t="s">
        <v>358</v>
      </c>
      <c r="B242" s="237" t="s">
        <v>400</v>
      </c>
      <c r="C242" s="223"/>
      <c r="D242" s="223"/>
      <c r="E242" s="223"/>
      <c r="F242" s="224" t="s">
        <v>401</v>
      </c>
      <c r="G242" s="211"/>
      <c r="H242" s="7"/>
      <c r="I242" s="216"/>
    </row>
    <row r="243" spans="1:9" s="5" customFormat="1" ht="12.75">
      <c r="A243" s="210" t="s">
        <v>16</v>
      </c>
      <c r="B243" s="210" t="s">
        <v>7</v>
      </c>
      <c r="C243" s="210" t="s">
        <v>8</v>
      </c>
      <c r="D243" s="210" t="s">
        <v>9</v>
      </c>
      <c r="E243" s="210" t="s">
        <v>17</v>
      </c>
      <c r="F243" s="210" t="s">
        <v>11</v>
      </c>
      <c r="G243" s="211"/>
      <c r="H243" s="7"/>
      <c r="I243" s="216"/>
    </row>
    <row r="244" spans="1:9" s="5" customFormat="1" ht="76.5">
      <c r="A244" s="233">
        <v>1</v>
      </c>
      <c r="B244" s="225">
        <v>1186220096</v>
      </c>
      <c r="C244" s="213">
        <v>42221614</v>
      </c>
      <c r="D244" s="214" t="s">
        <v>402</v>
      </c>
      <c r="E244" s="215" t="s">
        <v>403</v>
      </c>
      <c r="F244" s="213" t="s">
        <v>12</v>
      </c>
      <c r="G244" s="211">
        <v>1</v>
      </c>
      <c r="H244" s="74"/>
      <c r="I244" s="216">
        <v>92734</v>
      </c>
    </row>
    <row r="245" spans="1:9" s="5" customFormat="1" ht="191.25">
      <c r="A245" s="233">
        <v>2</v>
      </c>
      <c r="B245" s="225">
        <v>1196410675</v>
      </c>
      <c r="C245" s="213">
        <v>42221614</v>
      </c>
      <c r="D245" s="214" t="s">
        <v>404</v>
      </c>
      <c r="E245" s="215" t="s">
        <v>405</v>
      </c>
      <c r="F245" s="213" t="s">
        <v>12</v>
      </c>
      <c r="G245" s="211">
        <v>1</v>
      </c>
      <c r="H245" s="74"/>
      <c r="I245" s="216">
        <v>92734</v>
      </c>
    </row>
    <row r="246" spans="1:9" s="5" customFormat="1" ht="102">
      <c r="A246" s="233">
        <v>3</v>
      </c>
      <c r="B246" s="225">
        <v>1196410660</v>
      </c>
      <c r="C246" s="213">
        <v>42221614</v>
      </c>
      <c r="D246" s="214" t="s">
        <v>406</v>
      </c>
      <c r="E246" s="215" t="s">
        <v>407</v>
      </c>
      <c r="F246" s="213" t="s">
        <v>12</v>
      </c>
      <c r="G246" s="211">
        <v>1</v>
      </c>
      <c r="H246" s="74"/>
      <c r="I246" s="216">
        <v>147000</v>
      </c>
    </row>
    <row r="247" spans="1:9" s="5" customFormat="1" ht="102">
      <c r="A247" s="233">
        <v>4</v>
      </c>
      <c r="B247" s="225">
        <v>1196410656</v>
      </c>
      <c r="C247" s="213">
        <v>42221614</v>
      </c>
      <c r="D247" s="214" t="s">
        <v>408</v>
      </c>
      <c r="E247" s="215" t="s">
        <v>409</v>
      </c>
      <c r="F247" s="213" t="s">
        <v>12</v>
      </c>
      <c r="G247" s="211">
        <v>1</v>
      </c>
      <c r="H247" s="74"/>
      <c r="I247" s="216">
        <v>147000</v>
      </c>
    </row>
    <row r="248" spans="1:9" s="5" customFormat="1" ht="102">
      <c r="A248" s="233">
        <v>5</v>
      </c>
      <c r="B248" s="225">
        <v>1196410068</v>
      </c>
      <c r="C248" s="213">
        <v>42221614</v>
      </c>
      <c r="D248" s="214" t="s">
        <v>410</v>
      </c>
      <c r="E248" s="215" t="s">
        <v>411</v>
      </c>
      <c r="F248" s="213" t="s">
        <v>12</v>
      </c>
      <c r="G248" s="211">
        <v>1</v>
      </c>
      <c r="H248" s="74"/>
      <c r="I248" s="216">
        <v>182000</v>
      </c>
    </row>
    <row r="249" spans="1:9" s="5" customFormat="1" ht="89.25">
      <c r="A249" s="233">
        <v>6</v>
      </c>
      <c r="B249" s="225">
        <v>1196410067</v>
      </c>
      <c r="C249" s="213">
        <v>42221614</v>
      </c>
      <c r="D249" s="214" t="s">
        <v>412</v>
      </c>
      <c r="E249" s="215" t="s">
        <v>413</v>
      </c>
      <c r="F249" s="213" t="s">
        <v>12</v>
      </c>
      <c r="G249" s="211">
        <v>1</v>
      </c>
      <c r="H249" s="74"/>
      <c r="I249" s="216">
        <v>182000</v>
      </c>
    </row>
    <row r="250" spans="1:9" s="5" customFormat="1" ht="12.75">
      <c r="A250" s="230" t="s">
        <v>849</v>
      </c>
      <c r="B250" s="231"/>
      <c r="C250" s="231"/>
      <c r="D250" s="231"/>
      <c r="E250" s="231"/>
      <c r="F250" s="231"/>
      <c r="G250" s="231"/>
      <c r="H250" s="232"/>
      <c r="I250" s="220">
        <f>SUM(I244:I249)</f>
        <v>843468</v>
      </c>
    </row>
    <row r="251" spans="1:9" s="5" customFormat="1" ht="15">
      <c r="A251" s="221" t="s">
        <v>385</v>
      </c>
      <c r="B251" s="222" t="s">
        <v>415</v>
      </c>
      <c r="C251" s="223"/>
      <c r="D251" s="223"/>
      <c r="E251" s="223"/>
      <c r="F251" s="224" t="s">
        <v>416</v>
      </c>
      <c r="G251" s="211"/>
      <c r="H251" s="7"/>
      <c r="I251" s="216"/>
    </row>
    <row r="252" spans="1:9" s="5" customFormat="1" ht="12.75">
      <c r="A252" s="210" t="s">
        <v>16</v>
      </c>
      <c r="B252" s="210" t="s">
        <v>7</v>
      </c>
      <c r="C252" s="210" t="s">
        <v>8</v>
      </c>
      <c r="D252" s="210" t="s">
        <v>9</v>
      </c>
      <c r="E252" s="210" t="s">
        <v>17</v>
      </c>
      <c r="F252" s="210" t="s">
        <v>11</v>
      </c>
      <c r="G252" s="211"/>
      <c r="H252" s="7"/>
      <c r="I252" s="216"/>
    </row>
    <row r="253" spans="1:9" s="5" customFormat="1" ht="38.25">
      <c r="A253" s="233">
        <v>1</v>
      </c>
      <c r="B253" s="225">
        <v>1196491100</v>
      </c>
      <c r="C253" s="213">
        <v>42293906</v>
      </c>
      <c r="D253" s="214" t="s">
        <v>415</v>
      </c>
      <c r="E253" s="215" t="s">
        <v>417</v>
      </c>
      <c r="F253" s="213" t="s">
        <v>12</v>
      </c>
      <c r="G253" s="211">
        <v>1</v>
      </c>
      <c r="H253" s="7"/>
      <c r="I253" s="216">
        <v>189710</v>
      </c>
    </row>
    <row r="254" spans="1:9" s="5" customFormat="1" ht="12.75">
      <c r="A254" s="230" t="s">
        <v>850</v>
      </c>
      <c r="B254" s="231"/>
      <c r="C254" s="231"/>
      <c r="D254" s="231"/>
      <c r="E254" s="231"/>
      <c r="F254" s="231"/>
      <c r="G254" s="231"/>
      <c r="H254" s="232"/>
      <c r="I254" s="220">
        <f>SUM(I253)</f>
        <v>189710</v>
      </c>
    </row>
    <row r="255" spans="1:9" s="5" customFormat="1" ht="15" customHeight="1">
      <c r="A255" s="221" t="s">
        <v>399</v>
      </c>
      <c r="B255" s="222" t="s">
        <v>419</v>
      </c>
      <c r="C255" s="223"/>
      <c r="D255" s="223"/>
      <c r="E255" s="223"/>
      <c r="F255" s="224" t="s">
        <v>420</v>
      </c>
      <c r="G255" s="211"/>
      <c r="H255" s="7"/>
      <c r="I255" s="216"/>
    </row>
    <row r="256" spans="1:9" s="5" customFormat="1" ht="12.75">
      <c r="A256" s="210" t="s">
        <v>16</v>
      </c>
      <c r="B256" s="210" t="s">
        <v>7</v>
      </c>
      <c r="C256" s="210" t="s">
        <v>8</v>
      </c>
      <c r="D256" s="210" t="s">
        <v>9</v>
      </c>
      <c r="E256" s="210" t="s">
        <v>17</v>
      </c>
      <c r="F256" s="210" t="s">
        <v>11</v>
      </c>
      <c r="G256" s="211"/>
      <c r="H256" s="7"/>
      <c r="I256" s="216"/>
    </row>
    <row r="257" spans="1:9" s="5" customFormat="1" ht="25.5">
      <c r="A257" s="233">
        <v>1</v>
      </c>
      <c r="B257" s="225">
        <v>1199040009</v>
      </c>
      <c r="C257" s="213" t="s">
        <v>421</v>
      </c>
      <c r="D257" s="214" t="s">
        <v>422</v>
      </c>
      <c r="E257" s="215" t="s">
        <v>423</v>
      </c>
      <c r="F257" s="213" t="s">
        <v>12</v>
      </c>
      <c r="G257" s="211">
        <v>1</v>
      </c>
      <c r="H257" s="74"/>
      <c r="I257" s="216">
        <v>2896</v>
      </c>
    </row>
    <row r="258" spans="1:9" s="5" customFormat="1" ht="25.5">
      <c r="A258" s="233">
        <v>2</v>
      </c>
      <c r="B258" s="225">
        <v>1176090486</v>
      </c>
      <c r="C258" s="213" t="s">
        <v>421</v>
      </c>
      <c r="D258" s="214" t="s">
        <v>424</v>
      </c>
      <c r="E258" s="215" t="s">
        <v>425</v>
      </c>
      <c r="F258" s="213" t="s">
        <v>12</v>
      </c>
      <c r="G258" s="211">
        <v>1</v>
      </c>
      <c r="H258" s="74"/>
      <c r="I258" s="216">
        <v>2896</v>
      </c>
    </row>
    <row r="259" spans="1:9" s="5" customFormat="1" ht="25.5">
      <c r="A259" s="233">
        <v>3</v>
      </c>
      <c r="B259" s="225">
        <v>1176090487</v>
      </c>
      <c r="C259" s="213" t="s">
        <v>421</v>
      </c>
      <c r="D259" s="214" t="s">
        <v>426</v>
      </c>
      <c r="E259" s="215" t="s">
        <v>427</v>
      </c>
      <c r="F259" s="213" t="s">
        <v>12</v>
      </c>
      <c r="G259" s="211">
        <v>1</v>
      </c>
      <c r="H259" s="74"/>
      <c r="I259" s="216">
        <v>2896</v>
      </c>
    </row>
    <row r="260" spans="1:9" s="5" customFormat="1" ht="25.5">
      <c r="A260" s="233">
        <v>4</v>
      </c>
      <c r="B260" s="213">
        <v>1196430599</v>
      </c>
      <c r="C260" s="213" t="s">
        <v>421</v>
      </c>
      <c r="D260" s="214" t="s">
        <v>428</v>
      </c>
      <c r="E260" s="214" t="s">
        <v>428</v>
      </c>
      <c r="F260" s="213" t="s">
        <v>46</v>
      </c>
      <c r="G260" s="211">
        <v>1</v>
      </c>
      <c r="H260" s="74"/>
      <c r="I260" s="216">
        <v>9198</v>
      </c>
    </row>
    <row r="261" spans="1:9" s="5" customFormat="1" ht="12.75">
      <c r="A261" s="230" t="s">
        <v>851</v>
      </c>
      <c r="B261" s="231"/>
      <c r="C261" s="231"/>
      <c r="D261" s="231"/>
      <c r="E261" s="231"/>
      <c r="F261" s="231"/>
      <c r="G261" s="231"/>
      <c r="H261" s="232"/>
      <c r="I261" s="220">
        <f>SUM(I257:I260)</f>
        <v>17886</v>
      </c>
    </row>
    <row r="262" spans="1:9" s="5" customFormat="1" ht="25.5">
      <c r="A262" s="221" t="s">
        <v>414</v>
      </c>
      <c r="B262" s="237" t="s">
        <v>430</v>
      </c>
      <c r="C262" s="223"/>
      <c r="D262" s="223"/>
      <c r="E262" s="223"/>
      <c r="F262" s="224" t="s">
        <v>431</v>
      </c>
      <c r="G262" s="211"/>
      <c r="H262" s="7"/>
      <c r="I262" s="216"/>
    </row>
    <row r="263" spans="1:9" s="5" customFormat="1" ht="12.75">
      <c r="A263" s="210" t="s">
        <v>16</v>
      </c>
      <c r="B263" s="210" t="s">
        <v>7</v>
      </c>
      <c r="C263" s="210" t="s">
        <v>8</v>
      </c>
      <c r="D263" s="210" t="s">
        <v>9</v>
      </c>
      <c r="E263" s="210" t="s">
        <v>17</v>
      </c>
      <c r="F263" s="210" t="s">
        <v>11</v>
      </c>
      <c r="G263" s="211"/>
      <c r="H263" s="7"/>
      <c r="I263" s="216"/>
    </row>
    <row r="264" spans="1:9" s="5" customFormat="1" ht="45" customHeight="1">
      <c r="A264" s="233">
        <v>1</v>
      </c>
      <c r="B264" s="213">
        <v>1196491012</v>
      </c>
      <c r="C264" s="213">
        <v>42295513</v>
      </c>
      <c r="D264" s="235" t="s">
        <v>432</v>
      </c>
      <c r="E264" s="235" t="s">
        <v>433</v>
      </c>
      <c r="F264" s="212" t="s">
        <v>12</v>
      </c>
      <c r="G264" s="211">
        <v>1</v>
      </c>
      <c r="H264" s="74"/>
      <c r="I264" s="216">
        <v>13775000</v>
      </c>
    </row>
    <row r="265" spans="1:9" s="5" customFormat="1" ht="25.5">
      <c r="A265" s="233">
        <v>2</v>
      </c>
      <c r="B265" s="213">
        <v>1196491815</v>
      </c>
      <c r="C265" s="213">
        <v>42295513</v>
      </c>
      <c r="D265" s="235" t="s">
        <v>434</v>
      </c>
      <c r="E265" s="235" t="s">
        <v>435</v>
      </c>
      <c r="F265" s="212" t="s">
        <v>12</v>
      </c>
      <c r="G265" s="211">
        <v>1</v>
      </c>
      <c r="H265" s="74"/>
      <c r="I265" s="216">
        <v>2229346</v>
      </c>
    </row>
    <row r="266" spans="1:9" s="5" customFormat="1" ht="25.5">
      <c r="A266" s="233">
        <v>3</v>
      </c>
      <c r="B266" s="213">
        <v>1196430058</v>
      </c>
      <c r="C266" s="213">
        <v>42295513</v>
      </c>
      <c r="D266" s="235" t="s">
        <v>436</v>
      </c>
      <c r="E266" s="235" t="s">
        <v>437</v>
      </c>
      <c r="F266" s="212" t="s">
        <v>12</v>
      </c>
      <c r="G266" s="211">
        <v>1</v>
      </c>
      <c r="H266" s="74"/>
      <c r="I266" s="216">
        <v>2742096</v>
      </c>
    </row>
    <row r="267" spans="1:9" s="5" customFormat="1" ht="76.5">
      <c r="A267" s="233">
        <v>4</v>
      </c>
      <c r="B267" s="213">
        <v>1196430068</v>
      </c>
      <c r="C267" s="213">
        <v>42295513</v>
      </c>
      <c r="D267" s="215" t="s">
        <v>438</v>
      </c>
      <c r="E267" s="215" t="s">
        <v>439</v>
      </c>
      <c r="F267" s="212" t="s">
        <v>12</v>
      </c>
      <c r="G267" s="211">
        <v>1</v>
      </c>
      <c r="H267" s="74"/>
      <c r="I267" s="216">
        <v>623560</v>
      </c>
    </row>
    <row r="268" spans="1:9" s="5" customFormat="1" ht="15" customHeight="1">
      <c r="A268" s="230" t="s">
        <v>852</v>
      </c>
      <c r="B268" s="231"/>
      <c r="C268" s="231"/>
      <c r="D268" s="231"/>
      <c r="E268" s="231"/>
      <c r="F268" s="231"/>
      <c r="G268" s="231"/>
      <c r="H268" s="232"/>
      <c r="I268" s="220">
        <f>SUM(I264:I267)</f>
        <v>19370002</v>
      </c>
    </row>
    <row r="269" spans="1:9" s="5" customFormat="1" ht="15">
      <c r="A269" s="221" t="s">
        <v>418</v>
      </c>
      <c r="B269" s="237" t="s">
        <v>441</v>
      </c>
      <c r="C269" s="223"/>
      <c r="D269" s="223"/>
      <c r="E269" s="223"/>
      <c r="F269" s="224" t="s">
        <v>420</v>
      </c>
      <c r="G269" s="211"/>
      <c r="H269" s="7"/>
      <c r="I269" s="216"/>
    </row>
    <row r="270" spans="1:9" s="5" customFormat="1" ht="12.75">
      <c r="A270" s="210" t="s">
        <v>16</v>
      </c>
      <c r="B270" s="210" t="s">
        <v>7</v>
      </c>
      <c r="C270" s="210" t="s">
        <v>8</v>
      </c>
      <c r="D270" s="255" t="s">
        <v>9</v>
      </c>
      <c r="E270" s="210" t="s">
        <v>17</v>
      </c>
      <c r="F270" s="210" t="s">
        <v>11</v>
      </c>
      <c r="G270" s="211"/>
      <c r="H270" s="7"/>
      <c r="I270" s="216"/>
    </row>
    <row r="271" spans="1:9" s="5" customFormat="1" ht="63.75">
      <c r="A271" s="233">
        <v>1</v>
      </c>
      <c r="B271" s="213">
        <v>1186220363</v>
      </c>
      <c r="C271" s="213">
        <v>42295513</v>
      </c>
      <c r="D271" s="235" t="s">
        <v>442</v>
      </c>
      <c r="E271" s="235" t="s">
        <v>443</v>
      </c>
      <c r="F271" s="212" t="s">
        <v>12</v>
      </c>
      <c r="G271" s="211">
        <v>1</v>
      </c>
      <c r="H271" s="74"/>
      <c r="I271" s="216">
        <v>16735994</v>
      </c>
    </row>
    <row r="272" spans="1:9" s="5" customFormat="1" ht="38.25">
      <c r="A272" s="233">
        <v>2</v>
      </c>
      <c r="B272" s="212">
        <v>1199010188</v>
      </c>
      <c r="C272" s="213">
        <v>42295513</v>
      </c>
      <c r="D272" s="235" t="s">
        <v>444</v>
      </c>
      <c r="E272" s="235" t="s">
        <v>445</v>
      </c>
      <c r="F272" s="212" t="s">
        <v>12</v>
      </c>
      <c r="G272" s="211">
        <v>1</v>
      </c>
      <c r="H272" s="74"/>
      <c r="I272" s="216">
        <v>120190</v>
      </c>
    </row>
    <row r="273" spans="1:9" s="5" customFormat="1" ht="38.25">
      <c r="A273" s="233">
        <v>3</v>
      </c>
      <c r="B273" s="212">
        <v>1176010319</v>
      </c>
      <c r="C273" s="213">
        <v>42295513</v>
      </c>
      <c r="D273" s="235" t="s">
        <v>446</v>
      </c>
      <c r="E273" s="235" t="s">
        <v>447</v>
      </c>
      <c r="F273" s="212" t="s">
        <v>12</v>
      </c>
      <c r="G273" s="211">
        <v>1</v>
      </c>
      <c r="H273" s="74"/>
      <c r="I273" s="216">
        <v>74970</v>
      </c>
    </row>
    <row r="274" spans="1:9" s="5" customFormat="1" ht="25.5">
      <c r="A274" s="233">
        <v>4</v>
      </c>
      <c r="B274" s="213">
        <v>1196491822</v>
      </c>
      <c r="C274" s="213">
        <v>42295513</v>
      </c>
      <c r="D274" s="235" t="s">
        <v>448</v>
      </c>
      <c r="E274" s="235" t="s">
        <v>449</v>
      </c>
      <c r="F274" s="212" t="s">
        <v>450</v>
      </c>
      <c r="G274" s="211">
        <v>1</v>
      </c>
      <c r="H274" s="74"/>
      <c r="I274" s="216">
        <v>1274423</v>
      </c>
    </row>
    <row r="275" spans="1:9" s="5" customFormat="1" ht="25.5" customHeight="1">
      <c r="A275" s="230" t="s">
        <v>853</v>
      </c>
      <c r="B275" s="231"/>
      <c r="C275" s="231"/>
      <c r="D275" s="231"/>
      <c r="E275" s="231"/>
      <c r="F275" s="231"/>
      <c r="G275" s="231"/>
      <c r="H275" s="232"/>
      <c r="I275" s="220">
        <f>SUM(I271:I274)</f>
        <v>18205577</v>
      </c>
    </row>
    <row r="276" spans="1:9" s="5" customFormat="1" ht="15">
      <c r="A276" s="221" t="s">
        <v>429</v>
      </c>
      <c r="B276" s="237" t="s">
        <v>452</v>
      </c>
      <c r="C276" s="223"/>
      <c r="D276" s="223"/>
      <c r="E276" s="223"/>
      <c r="F276" s="224" t="s">
        <v>420</v>
      </c>
      <c r="G276" s="211"/>
      <c r="H276" s="7"/>
      <c r="I276" s="216"/>
    </row>
    <row r="277" spans="1:9" s="5" customFormat="1" ht="12.75">
      <c r="A277" s="210" t="s">
        <v>16</v>
      </c>
      <c r="B277" s="210" t="s">
        <v>7</v>
      </c>
      <c r="C277" s="210" t="s">
        <v>8</v>
      </c>
      <c r="D277" s="210" t="s">
        <v>9</v>
      </c>
      <c r="E277" s="210" t="s">
        <v>17</v>
      </c>
      <c r="F277" s="210" t="s">
        <v>11</v>
      </c>
      <c r="G277" s="211"/>
      <c r="H277" s="7"/>
      <c r="I277" s="216"/>
    </row>
    <row r="278" spans="1:9" s="5" customFormat="1" ht="25.5">
      <c r="A278" s="233">
        <v>1</v>
      </c>
      <c r="B278" s="213">
        <v>1199020024</v>
      </c>
      <c r="C278" s="213">
        <v>42311707</v>
      </c>
      <c r="D278" s="215" t="s">
        <v>453</v>
      </c>
      <c r="E278" s="215" t="s">
        <v>454</v>
      </c>
      <c r="F278" s="213" t="s">
        <v>46</v>
      </c>
      <c r="G278" s="211">
        <v>1</v>
      </c>
      <c r="H278" s="74"/>
      <c r="I278" s="216">
        <v>5272</v>
      </c>
    </row>
    <row r="279" spans="1:9" s="5" customFormat="1" ht="12.75">
      <c r="A279" s="230" t="s">
        <v>854</v>
      </c>
      <c r="B279" s="231"/>
      <c r="C279" s="231"/>
      <c r="D279" s="231"/>
      <c r="E279" s="231"/>
      <c r="F279" s="231"/>
      <c r="G279" s="231"/>
      <c r="H279" s="232"/>
      <c r="I279" s="220">
        <f>SUM(I278)</f>
        <v>5272</v>
      </c>
    </row>
    <row r="280" spans="1:9" s="5" customFormat="1" ht="15">
      <c r="A280" s="221" t="s">
        <v>440</v>
      </c>
      <c r="B280" s="237" t="s">
        <v>456</v>
      </c>
      <c r="C280" s="223"/>
      <c r="D280" s="223"/>
      <c r="E280" s="223"/>
      <c r="F280" s="224" t="s">
        <v>420</v>
      </c>
      <c r="G280" s="211"/>
      <c r="H280" s="7"/>
      <c r="I280" s="216"/>
    </row>
    <row r="281" spans="1:9" s="5" customFormat="1" ht="12.75">
      <c r="A281" s="210" t="s">
        <v>16</v>
      </c>
      <c r="B281" s="210" t="s">
        <v>7</v>
      </c>
      <c r="C281" s="210" t="s">
        <v>8</v>
      </c>
      <c r="D281" s="210" t="s">
        <v>9</v>
      </c>
      <c r="E281" s="210" t="s">
        <v>17</v>
      </c>
      <c r="F281" s="210" t="s">
        <v>11</v>
      </c>
      <c r="G281" s="211"/>
      <c r="H281" s="7"/>
      <c r="I281" s="216"/>
    </row>
    <row r="282" spans="1:9" s="5" customFormat="1" ht="38.25">
      <c r="A282" s="233">
        <v>1</v>
      </c>
      <c r="B282" s="212">
        <v>1186220575</v>
      </c>
      <c r="C282" s="229">
        <v>42203403</v>
      </c>
      <c r="D282" s="228" t="s">
        <v>457</v>
      </c>
      <c r="E282" s="228" t="s">
        <v>457</v>
      </c>
      <c r="F282" s="213" t="s">
        <v>12</v>
      </c>
      <c r="G282" s="211">
        <v>1</v>
      </c>
      <c r="H282" s="74"/>
      <c r="I282" s="256">
        <v>4736200</v>
      </c>
    </row>
    <row r="283" spans="1:9" s="5" customFormat="1" ht="38.25">
      <c r="A283" s="233">
        <v>2</v>
      </c>
      <c r="B283" s="212">
        <v>1186220503</v>
      </c>
      <c r="C283" s="229">
        <v>42203403</v>
      </c>
      <c r="D283" s="228" t="s">
        <v>458</v>
      </c>
      <c r="E283" s="228" t="s">
        <v>458</v>
      </c>
      <c r="F283" s="213" t="s">
        <v>12</v>
      </c>
      <c r="G283" s="211">
        <v>1</v>
      </c>
      <c r="H283" s="74"/>
      <c r="I283" s="256">
        <v>3679500</v>
      </c>
    </row>
    <row r="284" spans="1:9" s="5" customFormat="1" ht="12.75">
      <c r="A284" s="230" t="s">
        <v>855</v>
      </c>
      <c r="B284" s="231"/>
      <c r="C284" s="231"/>
      <c r="D284" s="231"/>
      <c r="E284" s="231"/>
      <c r="F284" s="231"/>
      <c r="G284" s="231"/>
      <c r="H284" s="232"/>
      <c r="I284" s="220">
        <f>SUM(I282:I283)</f>
        <v>8415700</v>
      </c>
    </row>
    <row r="285" spans="1:9" s="5" customFormat="1" ht="15">
      <c r="A285" s="221" t="s">
        <v>451</v>
      </c>
      <c r="B285" s="237" t="s">
        <v>460</v>
      </c>
      <c r="C285" s="223"/>
      <c r="D285" s="223"/>
      <c r="E285" s="223"/>
      <c r="F285" s="233"/>
      <c r="G285" s="211"/>
      <c r="H285" s="7"/>
      <c r="I285" s="216"/>
    </row>
    <row r="286" spans="1:9" s="5" customFormat="1" ht="12.75">
      <c r="A286" s="210" t="s">
        <v>16</v>
      </c>
      <c r="B286" s="210" t="s">
        <v>7</v>
      </c>
      <c r="C286" s="210" t="s">
        <v>8</v>
      </c>
      <c r="D286" s="210" t="s">
        <v>9</v>
      </c>
      <c r="E286" s="210" t="s">
        <v>17</v>
      </c>
      <c r="F286" s="210" t="s">
        <v>11</v>
      </c>
      <c r="G286" s="211"/>
      <c r="H286" s="7"/>
      <c r="I286" s="216"/>
    </row>
    <row r="287" spans="1:9" s="5" customFormat="1" ht="102">
      <c r="A287" s="233">
        <v>1</v>
      </c>
      <c r="B287" s="213">
        <v>1196420145</v>
      </c>
      <c r="C287" s="213" t="s">
        <v>461</v>
      </c>
      <c r="D287" s="227" t="s">
        <v>462</v>
      </c>
      <c r="E287" s="227" t="s">
        <v>463</v>
      </c>
      <c r="F287" s="213" t="s">
        <v>12</v>
      </c>
      <c r="G287" s="211">
        <v>1</v>
      </c>
      <c r="H287" s="74"/>
      <c r="I287" s="216">
        <v>236111</v>
      </c>
    </row>
    <row r="288" spans="1:9" s="5" customFormat="1" ht="102">
      <c r="A288" s="233">
        <v>2</v>
      </c>
      <c r="B288" s="213">
        <v>1196420146</v>
      </c>
      <c r="C288" s="213" t="s">
        <v>464</v>
      </c>
      <c r="D288" s="227" t="s">
        <v>465</v>
      </c>
      <c r="E288" s="227" t="s">
        <v>463</v>
      </c>
      <c r="F288" s="213" t="s">
        <v>12</v>
      </c>
      <c r="G288" s="211">
        <v>1</v>
      </c>
      <c r="H288" s="74"/>
      <c r="I288" s="216">
        <v>188889</v>
      </c>
    </row>
    <row r="289" spans="1:9" s="5" customFormat="1" ht="102">
      <c r="A289" s="233">
        <v>3</v>
      </c>
      <c r="B289" s="213">
        <v>1196420147</v>
      </c>
      <c r="C289" s="213" t="s">
        <v>466</v>
      </c>
      <c r="D289" s="227" t="s">
        <v>467</v>
      </c>
      <c r="E289" s="227" t="s">
        <v>463</v>
      </c>
      <c r="F289" s="213" t="s">
        <v>12</v>
      </c>
      <c r="G289" s="211">
        <v>1</v>
      </c>
      <c r="H289" s="74"/>
      <c r="I289" s="216">
        <v>354167</v>
      </c>
    </row>
    <row r="290" spans="1:9" s="5" customFormat="1" ht="102">
      <c r="A290" s="233">
        <v>4</v>
      </c>
      <c r="B290" s="213">
        <v>1196420151</v>
      </c>
      <c r="C290" s="213" t="s">
        <v>468</v>
      </c>
      <c r="D290" s="227" t="s">
        <v>469</v>
      </c>
      <c r="E290" s="227" t="s">
        <v>463</v>
      </c>
      <c r="F290" s="213" t="s">
        <v>12</v>
      </c>
      <c r="G290" s="211">
        <v>1</v>
      </c>
      <c r="H290" s="74"/>
      <c r="I290" s="216">
        <v>377778</v>
      </c>
    </row>
    <row r="291" spans="1:9" s="5" customFormat="1" ht="153">
      <c r="A291" s="233">
        <v>5</v>
      </c>
      <c r="B291" s="213">
        <v>1196420148</v>
      </c>
      <c r="C291" s="213" t="s">
        <v>470</v>
      </c>
      <c r="D291" s="227" t="s">
        <v>471</v>
      </c>
      <c r="E291" s="227" t="s">
        <v>472</v>
      </c>
      <c r="F291" s="213" t="s">
        <v>12</v>
      </c>
      <c r="G291" s="211">
        <v>1</v>
      </c>
      <c r="H291" s="74"/>
      <c r="I291" s="216">
        <v>358496</v>
      </c>
    </row>
    <row r="292" spans="1:9" s="5" customFormat="1" ht="12.75">
      <c r="A292" s="230" t="s">
        <v>856</v>
      </c>
      <c r="B292" s="231"/>
      <c r="C292" s="231"/>
      <c r="D292" s="231"/>
      <c r="E292" s="231"/>
      <c r="F292" s="231"/>
      <c r="G292" s="231"/>
      <c r="H292" s="232"/>
      <c r="I292" s="220">
        <f>SUM(I287:I291)</f>
        <v>1515441</v>
      </c>
    </row>
    <row r="293" spans="1:9" s="5" customFormat="1" ht="15" customHeight="1">
      <c r="A293" s="221" t="s">
        <v>455</v>
      </c>
      <c r="B293" s="222" t="s">
        <v>474</v>
      </c>
      <c r="C293" s="223"/>
      <c r="D293" s="223"/>
      <c r="E293" s="223"/>
      <c r="F293" s="224" t="s">
        <v>475</v>
      </c>
      <c r="G293" s="211"/>
      <c r="H293" s="7"/>
      <c r="I293" s="216"/>
    </row>
    <row r="294" spans="1:9" s="5" customFormat="1" ht="12.75">
      <c r="A294" s="210" t="s">
        <v>16</v>
      </c>
      <c r="B294" s="210" t="s">
        <v>7</v>
      </c>
      <c r="C294" s="210" t="s">
        <v>8</v>
      </c>
      <c r="D294" s="210" t="s">
        <v>9</v>
      </c>
      <c r="E294" s="210" t="s">
        <v>35</v>
      </c>
      <c r="F294" s="210" t="s">
        <v>11</v>
      </c>
      <c r="G294" s="211"/>
      <c r="H294" s="7"/>
      <c r="I294" s="216"/>
    </row>
    <row r="295" spans="1:9" s="5" customFormat="1" ht="38.25">
      <c r="A295" s="233">
        <v>1</v>
      </c>
      <c r="B295" s="225">
        <v>1196490205</v>
      </c>
      <c r="C295" s="213" t="s">
        <v>476</v>
      </c>
      <c r="D295" s="214" t="s">
        <v>477</v>
      </c>
      <c r="E295" s="227" t="s">
        <v>478</v>
      </c>
      <c r="F295" s="213" t="s">
        <v>479</v>
      </c>
      <c r="G295" s="211">
        <v>1</v>
      </c>
      <c r="H295" s="74"/>
      <c r="I295" s="216">
        <v>183700</v>
      </c>
    </row>
    <row r="296" spans="1:9" s="5" customFormat="1" ht="38.25">
      <c r="A296" s="233">
        <v>2</v>
      </c>
      <c r="B296" s="225">
        <v>1198020112</v>
      </c>
      <c r="C296" s="213" t="s">
        <v>476</v>
      </c>
      <c r="D296" s="214" t="s">
        <v>480</v>
      </c>
      <c r="E296" s="227" t="s">
        <v>481</v>
      </c>
      <c r="F296" s="213" t="s">
        <v>479</v>
      </c>
      <c r="G296" s="211">
        <v>1</v>
      </c>
      <c r="H296" s="74"/>
      <c r="I296" s="216">
        <v>200100</v>
      </c>
    </row>
    <row r="297" spans="1:9" s="5" customFormat="1" ht="102">
      <c r="A297" s="233">
        <v>3</v>
      </c>
      <c r="B297" s="225">
        <v>1196490205</v>
      </c>
      <c r="C297" s="213" t="s">
        <v>476</v>
      </c>
      <c r="D297" s="257" t="s">
        <v>482</v>
      </c>
      <c r="E297" s="227" t="s">
        <v>483</v>
      </c>
      <c r="F297" s="224" t="s">
        <v>12</v>
      </c>
      <c r="G297" s="211">
        <v>1</v>
      </c>
      <c r="H297" s="74"/>
      <c r="I297" s="216">
        <v>38700</v>
      </c>
    </row>
    <row r="298" spans="1:9" s="5" customFormat="1" ht="140.25">
      <c r="A298" s="233">
        <v>4</v>
      </c>
      <c r="B298" s="225">
        <v>1186220256</v>
      </c>
      <c r="C298" s="213" t="s">
        <v>476</v>
      </c>
      <c r="D298" s="214" t="s">
        <v>484</v>
      </c>
      <c r="E298" s="229" t="s">
        <v>485</v>
      </c>
      <c r="F298" s="213" t="s">
        <v>46</v>
      </c>
      <c r="G298" s="211">
        <v>1</v>
      </c>
      <c r="H298" s="74"/>
      <c r="I298" s="216">
        <v>6480000</v>
      </c>
    </row>
    <row r="299" spans="1:9" s="5" customFormat="1" ht="38.25">
      <c r="A299" s="233">
        <v>5</v>
      </c>
      <c r="B299" s="213">
        <v>1196490988</v>
      </c>
      <c r="C299" s="213" t="s">
        <v>476</v>
      </c>
      <c r="D299" s="214" t="s">
        <v>486</v>
      </c>
      <c r="E299" s="228" t="s">
        <v>487</v>
      </c>
      <c r="F299" s="213" t="s">
        <v>46</v>
      </c>
      <c r="G299" s="211">
        <v>1</v>
      </c>
      <c r="H299" s="74"/>
      <c r="I299" s="216">
        <v>414800</v>
      </c>
    </row>
    <row r="300" spans="1:9" s="5" customFormat="1" ht="25.5">
      <c r="A300" s="233">
        <v>6</v>
      </c>
      <c r="B300" s="213">
        <v>1196490996</v>
      </c>
      <c r="C300" s="213" t="s">
        <v>476</v>
      </c>
      <c r="D300" s="214" t="s">
        <v>488</v>
      </c>
      <c r="E300" s="258" t="s">
        <v>489</v>
      </c>
      <c r="F300" s="213" t="s">
        <v>46</v>
      </c>
      <c r="G300" s="211">
        <v>1</v>
      </c>
      <c r="H300" s="74"/>
      <c r="I300" s="216">
        <v>414800</v>
      </c>
    </row>
    <row r="301" spans="1:9" s="5" customFormat="1" ht="12.75">
      <c r="A301" s="230" t="s">
        <v>857</v>
      </c>
      <c r="B301" s="231"/>
      <c r="C301" s="231"/>
      <c r="D301" s="231"/>
      <c r="E301" s="231"/>
      <c r="F301" s="231"/>
      <c r="G301" s="231"/>
      <c r="H301" s="232"/>
      <c r="I301" s="220">
        <f>SUM(I295:I300)</f>
        <v>7732100</v>
      </c>
    </row>
    <row r="302" spans="1:9" s="5" customFormat="1" ht="15" customHeight="1">
      <c r="A302" s="221" t="s">
        <v>459</v>
      </c>
      <c r="B302" s="222" t="s">
        <v>491</v>
      </c>
      <c r="C302" s="223"/>
      <c r="D302" s="223"/>
      <c r="E302" s="223"/>
      <c r="F302" s="224" t="s">
        <v>492</v>
      </c>
      <c r="G302" s="211"/>
      <c r="H302" s="7"/>
      <c r="I302" s="216"/>
    </row>
    <row r="303" spans="1:9" s="5" customFormat="1" ht="12.75">
      <c r="A303" s="210" t="s">
        <v>16</v>
      </c>
      <c r="B303" s="210" t="s">
        <v>7</v>
      </c>
      <c r="C303" s="210" t="s">
        <v>8</v>
      </c>
      <c r="D303" s="210" t="s">
        <v>9</v>
      </c>
      <c r="E303" s="210" t="s">
        <v>35</v>
      </c>
      <c r="F303" s="210" t="s">
        <v>11</v>
      </c>
      <c r="G303" s="211"/>
      <c r="H303" s="7"/>
      <c r="I303" s="216"/>
    </row>
    <row r="304" spans="1:9" s="5" customFormat="1" ht="25.5">
      <c r="A304" s="226">
        <v>1</v>
      </c>
      <c r="B304" s="226">
        <v>1196490949</v>
      </c>
      <c r="C304" s="229" t="s">
        <v>493</v>
      </c>
      <c r="D304" s="227" t="s">
        <v>494</v>
      </c>
      <c r="E304" s="229" t="s">
        <v>495</v>
      </c>
      <c r="F304" s="226" t="s">
        <v>12</v>
      </c>
      <c r="G304" s="211">
        <v>1</v>
      </c>
      <c r="H304" s="74"/>
      <c r="I304" s="216">
        <v>716499</v>
      </c>
    </row>
    <row r="305" spans="1:9" s="5" customFormat="1" ht="25.5">
      <c r="A305" s="226">
        <v>2</v>
      </c>
      <c r="B305" s="226">
        <v>1196490973</v>
      </c>
      <c r="C305" s="229">
        <v>42291613</v>
      </c>
      <c r="D305" s="227" t="s">
        <v>496</v>
      </c>
      <c r="E305" s="229" t="s">
        <v>497</v>
      </c>
      <c r="F305" s="226" t="s">
        <v>12</v>
      </c>
      <c r="G305" s="211">
        <v>1</v>
      </c>
      <c r="H305" s="74"/>
      <c r="I305" s="216">
        <v>69496</v>
      </c>
    </row>
    <row r="306" spans="1:9" s="5" customFormat="1" ht="12.75">
      <c r="A306" s="230" t="s">
        <v>858</v>
      </c>
      <c r="B306" s="231"/>
      <c r="C306" s="231"/>
      <c r="D306" s="231"/>
      <c r="E306" s="231"/>
      <c r="F306" s="231"/>
      <c r="G306" s="231"/>
      <c r="H306" s="232"/>
      <c r="I306" s="220">
        <f>SUM(I304:I305)</f>
        <v>785995</v>
      </c>
    </row>
    <row r="307" spans="1:9" s="5" customFormat="1" ht="15">
      <c r="A307" s="221" t="s">
        <v>473</v>
      </c>
      <c r="B307" s="237" t="s">
        <v>499</v>
      </c>
      <c r="C307" s="223"/>
      <c r="D307" s="223"/>
      <c r="E307" s="223"/>
      <c r="F307" s="224" t="s">
        <v>500</v>
      </c>
      <c r="G307" s="211"/>
      <c r="H307" s="7"/>
      <c r="I307" s="216"/>
    </row>
    <row r="308" spans="1:9" s="5" customFormat="1" ht="12.75">
      <c r="A308" s="210" t="s">
        <v>16</v>
      </c>
      <c r="B308" s="210" t="s">
        <v>7</v>
      </c>
      <c r="C308" s="210" t="s">
        <v>8</v>
      </c>
      <c r="D308" s="210" t="s">
        <v>9</v>
      </c>
      <c r="E308" s="210" t="s">
        <v>17</v>
      </c>
      <c r="F308" s="210" t="s">
        <v>11</v>
      </c>
      <c r="G308" s="211"/>
      <c r="H308" s="7"/>
      <c r="I308" s="216"/>
    </row>
    <row r="309" spans="1:9" s="5" customFormat="1" ht="76.5">
      <c r="A309" s="233">
        <v>1</v>
      </c>
      <c r="B309" s="225">
        <v>1196491104</v>
      </c>
      <c r="C309" s="225">
        <v>42295509</v>
      </c>
      <c r="D309" s="214" t="s">
        <v>501</v>
      </c>
      <c r="E309" s="214" t="s">
        <v>502</v>
      </c>
      <c r="F309" s="213" t="s">
        <v>12</v>
      </c>
      <c r="G309" s="211">
        <v>1</v>
      </c>
      <c r="H309" s="74"/>
      <c r="I309" s="216">
        <v>1605000</v>
      </c>
    </row>
    <row r="310" spans="1:9" s="5" customFormat="1" ht="45" customHeight="1">
      <c r="A310" s="233">
        <v>2</v>
      </c>
      <c r="B310" s="225">
        <v>1197491140</v>
      </c>
      <c r="C310" s="225">
        <v>42295509</v>
      </c>
      <c r="D310" s="214" t="s">
        <v>503</v>
      </c>
      <c r="E310" s="214" t="s">
        <v>503</v>
      </c>
      <c r="F310" s="213" t="s">
        <v>12</v>
      </c>
      <c r="G310" s="211">
        <v>1</v>
      </c>
      <c r="H310" s="74"/>
      <c r="I310" s="216">
        <v>3140000</v>
      </c>
    </row>
    <row r="311" spans="1:9" s="5" customFormat="1" ht="25.5">
      <c r="A311" s="233">
        <v>3</v>
      </c>
      <c r="B311" s="225">
        <v>1196449004</v>
      </c>
      <c r="C311" s="225">
        <v>42295515</v>
      </c>
      <c r="D311" s="214" t="s">
        <v>504</v>
      </c>
      <c r="E311" s="215" t="s">
        <v>505</v>
      </c>
      <c r="F311" s="213" t="s">
        <v>12</v>
      </c>
      <c r="G311" s="211">
        <v>1</v>
      </c>
      <c r="H311" s="74"/>
      <c r="I311" s="216">
        <v>6110000</v>
      </c>
    </row>
    <row r="312" spans="1:9" s="5" customFormat="1" ht="38.25">
      <c r="A312" s="225">
        <v>4</v>
      </c>
      <c r="B312" s="225">
        <v>1196490568</v>
      </c>
      <c r="C312" s="225">
        <v>42293906</v>
      </c>
      <c r="D312" s="214" t="s">
        <v>506</v>
      </c>
      <c r="E312" s="215" t="s">
        <v>507</v>
      </c>
      <c r="F312" s="213" t="s">
        <v>12</v>
      </c>
      <c r="G312" s="211">
        <v>1</v>
      </c>
      <c r="H312" s="74"/>
      <c r="I312" s="216">
        <v>2650000</v>
      </c>
    </row>
    <row r="313" spans="1:9" s="5" customFormat="1" ht="12.75">
      <c r="A313" s="230" t="s">
        <v>859</v>
      </c>
      <c r="B313" s="231"/>
      <c r="C313" s="231"/>
      <c r="D313" s="231"/>
      <c r="E313" s="231"/>
      <c r="F313" s="231"/>
      <c r="G313" s="231"/>
      <c r="H313" s="232"/>
      <c r="I313" s="220">
        <f>SUM(I309:I312)</f>
        <v>13505000</v>
      </c>
    </row>
    <row r="314" spans="1:9" s="5" customFormat="1" ht="15">
      <c r="A314" s="221" t="s">
        <v>490</v>
      </c>
      <c r="B314" s="222" t="s">
        <v>509</v>
      </c>
      <c r="C314" s="223"/>
      <c r="D314" s="223"/>
      <c r="E314" s="223"/>
      <c r="F314" s="224" t="s">
        <v>500</v>
      </c>
      <c r="G314" s="211"/>
      <c r="H314" s="7"/>
      <c r="I314" s="216"/>
    </row>
    <row r="315" spans="1:9" s="5" customFormat="1" ht="12.75">
      <c r="A315" s="210" t="s">
        <v>16</v>
      </c>
      <c r="B315" s="210" t="s">
        <v>7</v>
      </c>
      <c r="C315" s="210" t="s">
        <v>8</v>
      </c>
      <c r="D315" s="210" t="s">
        <v>9</v>
      </c>
      <c r="E315" s="210" t="s">
        <v>17</v>
      </c>
      <c r="F315" s="210" t="s">
        <v>11</v>
      </c>
      <c r="G315" s="211"/>
      <c r="H315" s="7"/>
      <c r="I315" s="216"/>
    </row>
    <row r="316" spans="1:9" s="5" customFormat="1" ht="25.5">
      <c r="A316" s="233">
        <v>1</v>
      </c>
      <c r="B316" s="229">
        <v>1196460436</v>
      </c>
      <c r="C316" s="229">
        <v>42203400</v>
      </c>
      <c r="D316" s="229" t="s">
        <v>510</v>
      </c>
      <c r="E316" s="228" t="s">
        <v>511</v>
      </c>
      <c r="F316" s="229" t="s">
        <v>46</v>
      </c>
      <c r="G316" s="211">
        <v>1</v>
      </c>
      <c r="H316" s="74"/>
      <c r="I316" s="216">
        <v>1964239</v>
      </c>
    </row>
    <row r="317" spans="1:9" s="5" customFormat="1" ht="25.5">
      <c r="A317" s="233">
        <v>2</v>
      </c>
      <c r="B317" s="229">
        <v>1196490433</v>
      </c>
      <c r="C317" s="229">
        <v>42203400</v>
      </c>
      <c r="D317" s="229" t="s">
        <v>512</v>
      </c>
      <c r="E317" s="228" t="s">
        <v>513</v>
      </c>
      <c r="F317" s="229" t="s">
        <v>46</v>
      </c>
      <c r="G317" s="211">
        <v>1</v>
      </c>
      <c r="H317" s="74"/>
      <c r="I317" s="216">
        <v>1964239</v>
      </c>
    </row>
    <row r="318" spans="1:9" s="5" customFormat="1" ht="25.5">
      <c r="A318" s="233">
        <v>3</v>
      </c>
      <c r="B318" s="229">
        <v>1196490431</v>
      </c>
      <c r="C318" s="229">
        <v>42203400</v>
      </c>
      <c r="D318" s="229" t="s">
        <v>514</v>
      </c>
      <c r="E318" s="228" t="s">
        <v>515</v>
      </c>
      <c r="F318" s="229" t="s">
        <v>46</v>
      </c>
      <c r="G318" s="211">
        <v>1</v>
      </c>
      <c r="H318" s="74"/>
      <c r="I318" s="216">
        <v>2488037</v>
      </c>
    </row>
    <row r="319" spans="1:9" s="5" customFormat="1" ht="12.75">
      <c r="A319" s="230" t="s">
        <v>860</v>
      </c>
      <c r="B319" s="231"/>
      <c r="C319" s="231"/>
      <c r="D319" s="231"/>
      <c r="E319" s="231"/>
      <c r="F319" s="231"/>
      <c r="G319" s="231"/>
      <c r="H319" s="232"/>
      <c r="I319" s="220">
        <f>SUM(I316:I318)</f>
        <v>6416515</v>
      </c>
    </row>
    <row r="320" spans="1:9" s="5" customFormat="1" ht="25.5">
      <c r="A320" s="221" t="s">
        <v>498</v>
      </c>
      <c r="B320" s="237" t="s">
        <v>517</v>
      </c>
      <c r="C320" s="223"/>
      <c r="D320" s="223"/>
      <c r="E320" s="223"/>
      <c r="F320" s="224" t="s">
        <v>518</v>
      </c>
      <c r="G320" s="211"/>
      <c r="H320" s="7"/>
      <c r="I320" s="216"/>
    </row>
    <row r="321" spans="1:9" s="5" customFormat="1" ht="12.75">
      <c r="A321" s="210" t="s">
        <v>16</v>
      </c>
      <c r="B321" s="210" t="s">
        <v>7</v>
      </c>
      <c r="C321" s="210" t="s">
        <v>8</v>
      </c>
      <c r="D321" s="210" t="s">
        <v>9</v>
      </c>
      <c r="E321" s="210" t="s">
        <v>17</v>
      </c>
      <c r="F321" s="210" t="s">
        <v>11</v>
      </c>
      <c r="G321" s="211"/>
      <c r="H321" s="7"/>
      <c r="I321" s="216"/>
    </row>
    <row r="322" spans="1:9" s="5" customFormat="1" ht="51">
      <c r="A322" s="233">
        <v>1</v>
      </c>
      <c r="B322" s="225">
        <v>1196491327</v>
      </c>
      <c r="C322" s="213">
        <v>42294954</v>
      </c>
      <c r="D322" s="214" t="s">
        <v>519</v>
      </c>
      <c r="E322" s="215" t="s">
        <v>520</v>
      </c>
      <c r="F322" s="213" t="s">
        <v>12</v>
      </c>
      <c r="G322" s="211">
        <v>1</v>
      </c>
      <c r="H322" s="74"/>
      <c r="I322" s="216">
        <v>135350</v>
      </c>
    </row>
    <row r="323" spans="1:9" s="5" customFormat="1" ht="25.5">
      <c r="A323" s="233">
        <v>2</v>
      </c>
      <c r="B323" s="225">
        <v>1196491328</v>
      </c>
      <c r="C323" s="213">
        <v>42294954</v>
      </c>
      <c r="D323" s="214" t="s">
        <v>521</v>
      </c>
      <c r="E323" s="215" t="s">
        <v>522</v>
      </c>
      <c r="F323" s="213" t="s">
        <v>12</v>
      </c>
      <c r="G323" s="211">
        <v>1</v>
      </c>
      <c r="H323" s="74"/>
      <c r="I323" s="216">
        <v>2975000</v>
      </c>
    </row>
    <row r="324" spans="1:9" s="5" customFormat="1" ht="51">
      <c r="A324" s="233">
        <v>3</v>
      </c>
      <c r="B324" s="225">
        <v>1196491525</v>
      </c>
      <c r="C324" s="213">
        <v>42294900</v>
      </c>
      <c r="D324" s="214" t="s">
        <v>523</v>
      </c>
      <c r="E324" s="215" t="s">
        <v>524</v>
      </c>
      <c r="F324" s="213" t="s">
        <v>12</v>
      </c>
      <c r="G324" s="211">
        <v>1</v>
      </c>
      <c r="H324" s="74"/>
      <c r="I324" s="216">
        <v>135350</v>
      </c>
    </row>
    <row r="325" spans="1:9" s="5" customFormat="1" ht="12.75">
      <c r="A325" s="230" t="s">
        <v>861</v>
      </c>
      <c r="B325" s="231"/>
      <c r="C325" s="231"/>
      <c r="D325" s="231"/>
      <c r="E325" s="231"/>
      <c r="F325" s="231"/>
      <c r="G325" s="231"/>
      <c r="H325" s="232"/>
      <c r="I325" s="220">
        <f>SUM(I322:I324)</f>
        <v>3245700</v>
      </c>
    </row>
    <row r="326" spans="1:9" s="5" customFormat="1" ht="15">
      <c r="A326" s="221" t="s">
        <v>508</v>
      </c>
      <c r="B326" s="237" t="s">
        <v>526</v>
      </c>
      <c r="C326" s="223"/>
      <c r="D326" s="223"/>
      <c r="E326" s="223"/>
      <c r="F326" s="224" t="s">
        <v>527</v>
      </c>
      <c r="G326" s="211"/>
      <c r="H326" s="7"/>
      <c r="I326" s="216"/>
    </row>
    <row r="327" spans="1:9" s="5" customFormat="1" ht="15" customHeight="1">
      <c r="A327" s="210" t="s">
        <v>16</v>
      </c>
      <c r="B327" s="210" t="s">
        <v>7</v>
      </c>
      <c r="C327" s="210" t="s">
        <v>8</v>
      </c>
      <c r="D327" s="210" t="s">
        <v>9</v>
      </c>
      <c r="E327" s="210" t="s">
        <v>17</v>
      </c>
      <c r="F327" s="210" t="s">
        <v>11</v>
      </c>
      <c r="G327" s="211"/>
      <c r="H327" s="7"/>
      <c r="I327" s="216"/>
    </row>
    <row r="328" spans="1:9" s="5" customFormat="1" ht="63.75">
      <c r="A328" s="233">
        <v>1</v>
      </c>
      <c r="B328" s="225">
        <v>1196430028</v>
      </c>
      <c r="C328" s="213">
        <v>42294934</v>
      </c>
      <c r="D328" s="214" t="s">
        <v>528</v>
      </c>
      <c r="E328" s="215" t="s">
        <v>529</v>
      </c>
      <c r="F328" s="213" t="s">
        <v>12</v>
      </c>
      <c r="G328" s="211">
        <v>1</v>
      </c>
      <c r="H328" s="74"/>
      <c r="I328" s="216">
        <v>333200</v>
      </c>
    </row>
    <row r="329" spans="1:9" s="5" customFormat="1" ht="38.25">
      <c r="A329" s="233">
        <v>2</v>
      </c>
      <c r="B329" s="225">
        <v>1196490533</v>
      </c>
      <c r="C329" s="213">
        <v>42294213</v>
      </c>
      <c r="D329" s="214" t="s">
        <v>530</v>
      </c>
      <c r="E329" s="215" t="s">
        <v>531</v>
      </c>
      <c r="F329" s="213" t="s">
        <v>12</v>
      </c>
      <c r="G329" s="211">
        <v>1</v>
      </c>
      <c r="H329" s="74"/>
      <c r="I329" s="216">
        <v>273700</v>
      </c>
    </row>
    <row r="330" spans="1:9" s="5" customFormat="1" ht="12.75">
      <c r="A330" s="230" t="s">
        <v>862</v>
      </c>
      <c r="B330" s="231"/>
      <c r="C330" s="231"/>
      <c r="D330" s="231"/>
      <c r="E330" s="231"/>
      <c r="F330" s="231"/>
      <c r="G330" s="231"/>
      <c r="H330" s="232"/>
      <c r="I330" s="220">
        <f>SUM(I328:I329)</f>
        <v>606900</v>
      </c>
    </row>
    <row r="331" spans="1:9" s="5" customFormat="1" ht="15">
      <c r="A331" s="221" t="s">
        <v>516</v>
      </c>
      <c r="B331" s="222" t="s">
        <v>533</v>
      </c>
      <c r="C331" s="223"/>
      <c r="D331" s="223"/>
      <c r="E331" s="223"/>
      <c r="F331" s="224" t="s">
        <v>527</v>
      </c>
      <c r="G331" s="211"/>
      <c r="H331" s="7"/>
      <c r="I331" s="216"/>
    </row>
    <row r="332" spans="1:9" s="5" customFormat="1" ht="15" customHeight="1">
      <c r="A332" s="210" t="s">
        <v>16</v>
      </c>
      <c r="B332" s="210" t="s">
        <v>7</v>
      </c>
      <c r="C332" s="210" t="s">
        <v>8</v>
      </c>
      <c r="D332" s="210" t="s">
        <v>9</v>
      </c>
      <c r="E332" s="210" t="s">
        <v>17</v>
      </c>
      <c r="F332" s="210" t="s">
        <v>11</v>
      </c>
      <c r="G332" s="211"/>
      <c r="H332" s="7"/>
      <c r="I332" s="216"/>
    </row>
    <row r="333" spans="1:9" s="5" customFormat="1" ht="25.5">
      <c r="A333" s="233">
        <v>1</v>
      </c>
      <c r="B333" s="225">
        <v>1196491283</v>
      </c>
      <c r="C333" s="225">
        <v>42294913</v>
      </c>
      <c r="D333" s="215" t="s">
        <v>534</v>
      </c>
      <c r="E333" s="215" t="s">
        <v>535</v>
      </c>
      <c r="F333" s="213" t="s">
        <v>12</v>
      </c>
      <c r="G333" s="211">
        <v>1</v>
      </c>
      <c r="H333" s="74"/>
      <c r="I333" s="216">
        <v>4000000</v>
      </c>
    </row>
    <row r="334" spans="1:9" s="5" customFormat="1" ht="25.5">
      <c r="A334" s="233">
        <v>2</v>
      </c>
      <c r="B334" s="225">
        <v>1186220298</v>
      </c>
      <c r="C334" s="225">
        <v>42294913</v>
      </c>
      <c r="D334" s="215" t="s">
        <v>536</v>
      </c>
      <c r="E334" s="215" t="s">
        <v>537</v>
      </c>
      <c r="F334" s="213" t="s">
        <v>81</v>
      </c>
      <c r="G334" s="211">
        <v>1</v>
      </c>
      <c r="H334" s="74"/>
      <c r="I334" s="216">
        <v>595000</v>
      </c>
    </row>
    <row r="335" spans="1:9" s="5" customFormat="1" ht="12.75">
      <c r="A335" s="230" t="s">
        <v>863</v>
      </c>
      <c r="B335" s="231"/>
      <c r="C335" s="231"/>
      <c r="D335" s="231"/>
      <c r="E335" s="231"/>
      <c r="F335" s="231"/>
      <c r="G335" s="231"/>
      <c r="H335" s="232"/>
      <c r="I335" s="216">
        <f>SUM(I333:I334)</f>
        <v>4595000</v>
      </c>
    </row>
    <row r="336" spans="1:9" s="5" customFormat="1" ht="15">
      <c r="A336" s="221" t="s">
        <v>525</v>
      </c>
      <c r="B336" s="237" t="s">
        <v>539</v>
      </c>
      <c r="C336" s="223"/>
      <c r="D336" s="223"/>
      <c r="E336" s="223"/>
      <c r="F336" s="224" t="s">
        <v>540</v>
      </c>
      <c r="G336" s="211"/>
      <c r="H336" s="7"/>
      <c r="I336" s="216"/>
    </row>
    <row r="337" spans="1:9" s="5" customFormat="1" ht="12.75">
      <c r="A337" s="210" t="s">
        <v>16</v>
      </c>
      <c r="B337" s="210" t="s">
        <v>7</v>
      </c>
      <c r="C337" s="210" t="s">
        <v>8</v>
      </c>
      <c r="D337" s="210" t="s">
        <v>9</v>
      </c>
      <c r="E337" s="210" t="s">
        <v>17</v>
      </c>
      <c r="F337" s="210" t="s">
        <v>11</v>
      </c>
      <c r="G337" s="211"/>
      <c r="H337" s="7"/>
      <c r="I337" s="216"/>
    </row>
    <row r="338" spans="1:9" s="5" customFormat="1" ht="25.5">
      <c r="A338" s="212">
        <v>1</v>
      </c>
      <c r="B338" s="213">
        <v>1186290016</v>
      </c>
      <c r="C338" s="213">
        <v>42203400</v>
      </c>
      <c r="D338" s="213" t="s">
        <v>541</v>
      </c>
      <c r="E338" s="213" t="s">
        <v>542</v>
      </c>
      <c r="F338" s="213" t="s">
        <v>12</v>
      </c>
      <c r="G338" s="211">
        <v>1</v>
      </c>
      <c r="H338" s="74"/>
      <c r="I338" s="216">
        <v>12495</v>
      </c>
    </row>
    <row r="339" spans="1:9" s="5" customFormat="1" ht="12.75">
      <c r="A339" s="212">
        <v>2</v>
      </c>
      <c r="B339" s="213">
        <v>1186220510</v>
      </c>
      <c r="C339" s="213">
        <v>42203400</v>
      </c>
      <c r="D339" s="213" t="s">
        <v>543</v>
      </c>
      <c r="E339" s="213" t="s">
        <v>544</v>
      </c>
      <c r="F339" s="213" t="s">
        <v>12</v>
      </c>
      <c r="G339" s="211">
        <v>1</v>
      </c>
      <c r="H339" s="74"/>
      <c r="I339" s="216">
        <v>993650</v>
      </c>
    </row>
    <row r="340" spans="1:9" s="5" customFormat="1" ht="25.5">
      <c r="A340" s="212">
        <v>3</v>
      </c>
      <c r="B340" s="213">
        <v>1186220905</v>
      </c>
      <c r="C340" s="213">
        <v>42203400</v>
      </c>
      <c r="D340" s="213" t="s">
        <v>545</v>
      </c>
      <c r="E340" s="213" t="s">
        <v>546</v>
      </c>
      <c r="F340" s="213" t="s">
        <v>12</v>
      </c>
      <c r="G340" s="211">
        <v>1</v>
      </c>
      <c r="H340" s="74"/>
      <c r="I340" s="216">
        <v>565000</v>
      </c>
    </row>
    <row r="341" spans="1:9" s="5" customFormat="1" ht="25.5">
      <c r="A341" s="212">
        <v>4</v>
      </c>
      <c r="B341" s="213">
        <v>1186220279</v>
      </c>
      <c r="C341" s="213">
        <v>42203400</v>
      </c>
      <c r="D341" s="213" t="s">
        <v>547</v>
      </c>
      <c r="E341" s="213" t="s">
        <v>548</v>
      </c>
      <c r="F341" s="213" t="s">
        <v>12</v>
      </c>
      <c r="G341" s="211">
        <v>1</v>
      </c>
      <c r="H341" s="74"/>
      <c r="I341" s="216">
        <v>386500</v>
      </c>
    </row>
    <row r="342" spans="1:9" s="5" customFormat="1" ht="25.5">
      <c r="A342" s="212">
        <v>5</v>
      </c>
      <c r="B342" s="213">
        <v>1186220291</v>
      </c>
      <c r="C342" s="213">
        <v>42203406</v>
      </c>
      <c r="D342" s="213" t="s">
        <v>549</v>
      </c>
      <c r="E342" s="213" t="s">
        <v>550</v>
      </c>
      <c r="F342" s="213" t="s">
        <v>12</v>
      </c>
      <c r="G342" s="211">
        <v>1</v>
      </c>
      <c r="H342" s="74"/>
      <c r="I342" s="216">
        <v>108290</v>
      </c>
    </row>
    <row r="343" spans="1:9" s="5" customFormat="1" ht="25.5">
      <c r="A343" s="212">
        <v>6</v>
      </c>
      <c r="B343" s="213">
        <v>1186220292</v>
      </c>
      <c r="C343" s="213">
        <v>42203406</v>
      </c>
      <c r="D343" s="213" t="s">
        <v>551</v>
      </c>
      <c r="E343" s="213" t="s">
        <v>552</v>
      </c>
      <c r="F343" s="213" t="s">
        <v>12</v>
      </c>
      <c r="G343" s="211">
        <v>1</v>
      </c>
      <c r="H343" s="74"/>
      <c r="I343" s="216">
        <v>99246</v>
      </c>
    </row>
    <row r="344" spans="1:9" s="5" customFormat="1" ht="25.5">
      <c r="A344" s="212">
        <v>7</v>
      </c>
      <c r="B344" s="213">
        <v>1186220293</v>
      </c>
      <c r="C344" s="213">
        <v>42203406</v>
      </c>
      <c r="D344" s="213" t="s">
        <v>553</v>
      </c>
      <c r="E344" s="213" t="s">
        <v>554</v>
      </c>
      <c r="F344" s="213" t="s">
        <v>12</v>
      </c>
      <c r="G344" s="211">
        <v>1</v>
      </c>
      <c r="H344" s="74"/>
      <c r="I344" s="216">
        <v>69377</v>
      </c>
    </row>
    <row r="345" spans="1:9" s="5" customFormat="1" ht="12.75">
      <c r="A345" s="212">
        <v>8</v>
      </c>
      <c r="B345" s="213">
        <v>1186220431</v>
      </c>
      <c r="C345" s="213">
        <v>42203406</v>
      </c>
      <c r="D345" s="213" t="s">
        <v>555</v>
      </c>
      <c r="E345" s="213" t="s">
        <v>556</v>
      </c>
      <c r="F345" s="213" t="s">
        <v>12</v>
      </c>
      <c r="G345" s="211">
        <v>1</v>
      </c>
      <c r="H345" s="74"/>
      <c r="I345" s="216">
        <v>321300</v>
      </c>
    </row>
    <row r="346" spans="1:9" s="5" customFormat="1" ht="25.5">
      <c r="A346" s="212">
        <v>9</v>
      </c>
      <c r="B346" s="213">
        <v>1186230643</v>
      </c>
      <c r="C346" s="213">
        <v>42203406</v>
      </c>
      <c r="D346" s="213" t="s">
        <v>557</v>
      </c>
      <c r="E346" s="213" t="s">
        <v>558</v>
      </c>
      <c r="F346" s="213" t="s">
        <v>12</v>
      </c>
      <c r="G346" s="211">
        <v>1</v>
      </c>
      <c r="H346" s="74"/>
      <c r="I346" s="216">
        <v>255850</v>
      </c>
    </row>
    <row r="347" spans="1:9" s="5" customFormat="1" ht="25.5">
      <c r="A347" s="212">
        <v>10</v>
      </c>
      <c r="B347" s="213">
        <v>1186220021</v>
      </c>
      <c r="C347" s="213">
        <v>42203406</v>
      </c>
      <c r="D347" s="213" t="s">
        <v>559</v>
      </c>
      <c r="E347" s="213" t="s">
        <v>559</v>
      </c>
      <c r="F347" s="213" t="s">
        <v>12</v>
      </c>
      <c r="G347" s="211">
        <v>1</v>
      </c>
      <c r="H347" s="74"/>
      <c r="I347" s="216">
        <v>286790</v>
      </c>
    </row>
    <row r="348" spans="1:9" s="5" customFormat="1" ht="76.5">
      <c r="A348" s="212">
        <v>11</v>
      </c>
      <c r="B348" s="213">
        <v>1186220021</v>
      </c>
      <c r="C348" s="213">
        <v>42221500</v>
      </c>
      <c r="D348" s="213" t="s">
        <v>560</v>
      </c>
      <c r="E348" s="213" t="s">
        <v>561</v>
      </c>
      <c r="F348" s="213" t="s">
        <v>46</v>
      </c>
      <c r="G348" s="211">
        <v>1</v>
      </c>
      <c r="H348" s="74"/>
      <c r="I348" s="216">
        <v>135000</v>
      </c>
    </row>
    <row r="349" spans="1:9" s="5" customFormat="1" ht="51">
      <c r="A349" s="212">
        <v>12</v>
      </c>
      <c r="B349" s="213">
        <v>1186220092</v>
      </c>
      <c r="C349" s="213">
        <v>42203400</v>
      </c>
      <c r="D349" s="213" t="s">
        <v>562</v>
      </c>
      <c r="E349" s="213" t="s">
        <v>563</v>
      </c>
      <c r="F349" s="213" t="s">
        <v>12</v>
      </c>
      <c r="G349" s="211">
        <v>1</v>
      </c>
      <c r="H349" s="74"/>
      <c r="I349" s="216">
        <v>73000</v>
      </c>
    </row>
    <row r="350" spans="1:9" s="5" customFormat="1" ht="25.5">
      <c r="A350" s="212">
        <v>13</v>
      </c>
      <c r="B350" s="213">
        <v>1186220275</v>
      </c>
      <c r="C350" s="213">
        <v>42203400</v>
      </c>
      <c r="D350" s="213" t="s">
        <v>564</v>
      </c>
      <c r="E350" s="213" t="s">
        <v>565</v>
      </c>
      <c r="F350" s="213" t="s">
        <v>12</v>
      </c>
      <c r="G350" s="211">
        <v>1</v>
      </c>
      <c r="H350" s="74"/>
      <c r="I350" s="216">
        <v>550000</v>
      </c>
    </row>
    <row r="351" spans="1:9" s="5" customFormat="1" ht="15" customHeight="1">
      <c r="A351" s="212">
        <v>14</v>
      </c>
      <c r="B351" s="213">
        <v>1186220274</v>
      </c>
      <c r="C351" s="213">
        <v>42221500</v>
      </c>
      <c r="D351" s="213" t="s">
        <v>566</v>
      </c>
      <c r="E351" s="213" t="s">
        <v>567</v>
      </c>
      <c r="F351" s="213" t="s">
        <v>12</v>
      </c>
      <c r="G351" s="211">
        <v>1</v>
      </c>
      <c r="H351" s="74"/>
      <c r="I351" s="216">
        <v>150000</v>
      </c>
    </row>
    <row r="352" spans="1:9" s="5" customFormat="1" ht="12.75">
      <c r="A352" s="212">
        <v>15</v>
      </c>
      <c r="B352" s="213">
        <v>1186220604</v>
      </c>
      <c r="C352" s="213">
        <v>42221500</v>
      </c>
      <c r="D352" s="213" t="s">
        <v>568</v>
      </c>
      <c r="E352" s="213" t="s">
        <v>569</v>
      </c>
      <c r="F352" s="213" t="s">
        <v>12</v>
      </c>
      <c r="G352" s="211">
        <v>1</v>
      </c>
      <c r="H352" s="74"/>
      <c r="I352" s="216">
        <v>360000</v>
      </c>
    </row>
    <row r="353" spans="1:9" s="5" customFormat="1" ht="12.75">
      <c r="A353" s="230" t="s">
        <v>864</v>
      </c>
      <c r="B353" s="231"/>
      <c r="C353" s="231"/>
      <c r="D353" s="231"/>
      <c r="E353" s="231"/>
      <c r="F353" s="231"/>
      <c r="G353" s="231"/>
      <c r="H353" s="232"/>
      <c r="I353" s="220">
        <f>SUM(I338:I352)</f>
        <v>4366498</v>
      </c>
    </row>
    <row r="354" spans="1:9" s="5" customFormat="1" ht="15" customHeight="1">
      <c r="A354" s="221" t="s">
        <v>532</v>
      </c>
      <c r="B354" s="237" t="s">
        <v>571</v>
      </c>
      <c r="C354" s="223"/>
      <c r="D354" s="223"/>
      <c r="E354" s="223"/>
      <c r="F354" s="224" t="s">
        <v>540</v>
      </c>
      <c r="G354" s="211"/>
      <c r="H354" s="7"/>
      <c r="I354" s="216"/>
    </row>
    <row r="355" spans="1:9" s="5" customFormat="1" ht="12.75">
      <c r="A355" s="210" t="s">
        <v>16</v>
      </c>
      <c r="B355" s="210" t="s">
        <v>7</v>
      </c>
      <c r="C355" s="210" t="s">
        <v>8</v>
      </c>
      <c r="D355" s="210" t="s">
        <v>9</v>
      </c>
      <c r="E355" s="210" t="s">
        <v>17</v>
      </c>
      <c r="F355" s="210" t="s">
        <v>11</v>
      </c>
      <c r="G355" s="211"/>
      <c r="H355" s="7"/>
      <c r="I355" s="216"/>
    </row>
    <row r="356" spans="1:9" s="5" customFormat="1" ht="38.25">
      <c r="A356" s="212">
        <v>1</v>
      </c>
      <c r="B356" s="229">
        <v>1186220401</v>
      </c>
      <c r="C356" s="229">
        <v>42203400</v>
      </c>
      <c r="D356" s="229" t="s">
        <v>572</v>
      </c>
      <c r="E356" s="227" t="s">
        <v>573</v>
      </c>
      <c r="F356" s="229" t="s">
        <v>46</v>
      </c>
      <c r="G356" s="211">
        <v>1</v>
      </c>
      <c r="H356" s="74"/>
      <c r="I356" s="216">
        <v>7454500</v>
      </c>
    </row>
    <row r="357" spans="1:9" s="5" customFormat="1" ht="38.25">
      <c r="A357" s="212">
        <v>2</v>
      </c>
      <c r="B357" s="229">
        <v>1186220402</v>
      </c>
      <c r="C357" s="229">
        <v>42203400</v>
      </c>
      <c r="D357" s="229" t="s">
        <v>574</v>
      </c>
      <c r="E357" s="227" t="s">
        <v>575</v>
      </c>
      <c r="F357" s="229" t="s">
        <v>46</v>
      </c>
      <c r="G357" s="211">
        <v>1</v>
      </c>
      <c r="H357" s="74"/>
      <c r="I357" s="216">
        <v>1296500</v>
      </c>
    </row>
    <row r="358" spans="1:9" s="5" customFormat="1" ht="51">
      <c r="A358" s="212">
        <v>3</v>
      </c>
      <c r="B358" s="229">
        <v>1186220403</v>
      </c>
      <c r="C358" s="229">
        <v>42203400</v>
      </c>
      <c r="D358" s="229" t="s">
        <v>576</v>
      </c>
      <c r="E358" s="227" t="s">
        <v>577</v>
      </c>
      <c r="F358" s="229" t="s">
        <v>46</v>
      </c>
      <c r="G358" s="211">
        <v>1</v>
      </c>
      <c r="H358" s="74"/>
      <c r="I358" s="216">
        <v>321300</v>
      </c>
    </row>
    <row r="359" spans="1:9" s="5" customFormat="1" ht="15" customHeight="1">
      <c r="A359" s="230" t="s">
        <v>865</v>
      </c>
      <c r="B359" s="231"/>
      <c r="C359" s="231"/>
      <c r="D359" s="231"/>
      <c r="E359" s="231"/>
      <c r="F359" s="231"/>
      <c r="G359" s="231"/>
      <c r="H359" s="232"/>
      <c r="I359" s="220">
        <f>SUM(I356:I358)</f>
        <v>9072300</v>
      </c>
    </row>
    <row r="360" spans="1:9" s="5" customFormat="1" ht="15">
      <c r="A360" s="221" t="s">
        <v>538</v>
      </c>
      <c r="B360" s="237" t="s">
        <v>579</v>
      </c>
      <c r="C360" s="223"/>
      <c r="D360" s="223"/>
      <c r="E360" s="223"/>
      <c r="F360" s="224" t="s">
        <v>540</v>
      </c>
      <c r="G360" s="211"/>
      <c r="H360" s="7"/>
      <c r="I360" s="216"/>
    </row>
    <row r="361" spans="1:9" s="5" customFormat="1" ht="12.75">
      <c r="A361" s="210" t="s">
        <v>16</v>
      </c>
      <c r="B361" s="210" t="s">
        <v>7</v>
      </c>
      <c r="C361" s="210" t="s">
        <v>8</v>
      </c>
      <c r="D361" s="210" t="s">
        <v>9</v>
      </c>
      <c r="E361" s="210" t="s">
        <v>17</v>
      </c>
      <c r="F361" s="210" t="s">
        <v>11</v>
      </c>
      <c r="G361" s="211"/>
      <c r="H361" s="7"/>
      <c r="I361" s="216"/>
    </row>
    <row r="362" spans="1:9" s="5" customFormat="1" ht="38.25">
      <c r="A362" s="212">
        <v>1</v>
      </c>
      <c r="B362" s="213">
        <v>1186220462</v>
      </c>
      <c r="C362" s="213">
        <v>42203400</v>
      </c>
      <c r="D362" s="213" t="s">
        <v>580</v>
      </c>
      <c r="E362" s="213" t="s">
        <v>581</v>
      </c>
      <c r="F362" s="213" t="s">
        <v>12</v>
      </c>
      <c r="G362" s="211">
        <v>1</v>
      </c>
      <c r="H362" s="74"/>
      <c r="I362" s="216">
        <v>2677200</v>
      </c>
    </row>
    <row r="363" spans="1:9" s="5" customFormat="1" ht="38.25">
      <c r="A363" s="212">
        <v>2</v>
      </c>
      <c r="B363" s="213">
        <v>1186220422</v>
      </c>
      <c r="C363" s="213">
        <v>42203400</v>
      </c>
      <c r="D363" s="213" t="s">
        <v>582</v>
      </c>
      <c r="E363" s="213" t="s">
        <v>583</v>
      </c>
      <c r="F363" s="213" t="s">
        <v>12</v>
      </c>
      <c r="G363" s="211">
        <v>1</v>
      </c>
      <c r="H363" s="74"/>
      <c r="I363" s="216">
        <v>8757400</v>
      </c>
    </row>
    <row r="364" spans="1:9" s="5" customFormat="1" ht="15" customHeight="1">
      <c r="A364" s="212">
        <v>3</v>
      </c>
      <c r="B364" s="213">
        <v>1186220427</v>
      </c>
      <c r="C364" s="213">
        <v>42203400</v>
      </c>
      <c r="D364" s="213" t="s">
        <v>584</v>
      </c>
      <c r="E364" s="213" t="s">
        <v>585</v>
      </c>
      <c r="F364" s="213" t="s">
        <v>12</v>
      </c>
      <c r="G364" s="211">
        <v>1</v>
      </c>
      <c r="H364" s="74"/>
      <c r="I364" s="216">
        <v>8158500</v>
      </c>
    </row>
    <row r="365" spans="1:9" s="5" customFormat="1" ht="51">
      <c r="A365" s="212">
        <v>4</v>
      </c>
      <c r="B365" s="213">
        <v>1186220907</v>
      </c>
      <c r="C365" s="213">
        <v>42203400</v>
      </c>
      <c r="D365" s="213" t="s">
        <v>586</v>
      </c>
      <c r="E365" s="213" t="s">
        <v>587</v>
      </c>
      <c r="F365" s="213" t="s">
        <v>12</v>
      </c>
      <c r="G365" s="211">
        <v>1</v>
      </c>
      <c r="H365" s="74"/>
      <c r="I365" s="216">
        <v>6506800</v>
      </c>
    </row>
    <row r="366" spans="1:9" s="5" customFormat="1" ht="51">
      <c r="A366" s="212">
        <v>5</v>
      </c>
      <c r="B366" s="213">
        <v>1186220378</v>
      </c>
      <c r="C366" s="213">
        <v>42203400</v>
      </c>
      <c r="D366" s="213" t="s">
        <v>588</v>
      </c>
      <c r="E366" s="213" t="s">
        <v>589</v>
      </c>
      <c r="F366" s="213" t="s">
        <v>12</v>
      </c>
      <c r="G366" s="211">
        <v>1</v>
      </c>
      <c r="H366" s="74"/>
      <c r="I366" s="216">
        <v>3993000</v>
      </c>
    </row>
    <row r="367" spans="1:9" s="5" customFormat="1" ht="12.75">
      <c r="A367" s="212">
        <v>6</v>
      </c>
      <c r="B367" s="213">
        <v>1186220500</v>
      </c>
      <c r="C367" s="213">
        <v>42203400</v>
      </c>
      <c r="D367" s="213" t="s">
        <v>590</v>
      </c>
      <c r="E367" s="213" t="s">
        <v>591</v>
      </c>
      <c r="F367" s="213" t="s">
        <v>12</v>
      </c>
      <c r="G367" s="211">
        <v>1</v>
      </c>
      <c r="H367" s="74"/>
      <c r="I367" s="216">
        <v>1706100</v>
      </c>
    </row>
    <row r="368" spans="1:9" s="5" customFormat="1" ht="25.5">
      <c r="A368" s="212">
        <v>7</v>
      </c>
      <c r="B368" s="213">
        <v>1186220449</v>
      </c>
      <c r="C368" s="213">
        <v>42203400</v>
      </c>
      <c r="D368" s="213" t="s">
        <v>592</v>
      </c>
      <c r="E368" s="213" t="s">
        <v>593</v>
      </c>
      <c r="F368" s="213" t="s">
        <v>12</v>
      </c>
      <c r="G368" s="211">
        <v>1</v>
      </c>
      <c r="H368" s="74"/>
      <c r="I368" s="216">
        <v>1706100</v>
      </c>
    </row>
    <row r="369" spans="1:9" s="5" customFormat="1" ht="25.5">
      <c r="A369" s="212">
        <v>8</v>
      </c>
      <c r="B369" s="213">
        <v>1186220422</v>
      </c>
      <c r="C369" s="213">
        <v>42203400</v>
      </c>
      <c r="D369" s="213" t="s">
        <v>594</v>
      </c>
      <c r="E369" s="213" t="s">
        <v>595</v>
      </c>
      <c r="F369" s="213" t="s">
        <v>12</v>
      </c>
      <c r="G369" s="211">
        <v>1</v>
      </c>
      <c r="H369" s="74"/>
      <c r="I369" s="216">
        <v>2677200</v>
      </c>
    </row>
    <row r="370" spans="1:9" s="5" customFormat="1" ht="38.25">
      <c r="A370" s="212">
        <v>9</v>
      </c>
      <c r="B370" s="213">
        <v>1186220254</v>
      </c>
      <c r="C370" s="213">
        <v>42203400</v>
      </c>
      <c r="D370" s="213" t="s">
        <v>596</v>
      </c>
      <c r="E370" s="213" t="s">
        <v>597</v>
      </c>
      <c r="F370" s="213" t="s">
        <v>12</v>
      </c>
      <c r="G370" s="211">
        <v>1</v>
      </c>
      <c r="H370" s="74"/>
      <c r="I370" s="216">
        <v>2677200</v>
      </c>
    </row>
    <row r="371" spans="1:9" s="5" customFormat="1" ht="25.5">
      <c r="A371" s="212">
        <v>10</v>
      </c>
      <c r="B371" s="213">
        <v>1186220273</v>
      </c>
      <c r="C371" s="213">
        <v>42203400</v>
      </c>
      <c r="D371" s="213" t="s">
        <v>598</v>
      </c>
      <c r="E371" s="213" t="s">
        <v>599</v>
      </c>
      <c r="F371" s="213" t="s">
        <v>12</v>
      </c>
      <c r="G371" s="211">
        <v>1</v>
      </c>
      <c r="H371" s="74"/>
      <c r="I371" s="216">
        <v>2265000</v>
      </c>
    </row>
    <row r="372" spans="1:9" s="5" customFormat="1" ht="12.75">
      <c r="A372" s="212">
        <v>11</v>
      </c>
      <c r="B372" s="213">
        <v>1186220276</v>
      </c>
      <c r="C372" s="213">
        <v>42203400</v>
      </c>
      <c r="D372" s="213" t="s">
        <v>600</v>
      </c>
      <c r="E372" s="213" t="s">
        <v>601</v>
      </c>
      <c r="F372" s="213" t="s">
        <v>12</v>
      </c>
      <c r="G372" s="211">
        <v>1</v>
      </c>
      <c r="H372" s="74"/>
      <c r="I372" s="216">
        <v>1780000</v>
      </c>
    </row>
    <row r="373" spans="1:9" s="5" customFormat="1" ht="51">
      <c r="A373" s="212">
        <v>12</v>
      </c>
      <c r="B373" s="213">
        <v>1186220277</v>
      </c>
      <c r="C373" s="213">
        <v>42203400</v>
      </c>
      <c r="D373" s="213" t="s">
        <v>602</v>
      </c>
      <c r="E373" s="213" t="s">
        <v>603</v>
      </c>
      <c r="F373" s="213" t="s">
        <v>12</v>
      </c>
      <c r="G373" s="211">
        <v>1</v>
      </c>
      <c r="H373" s="74"/>
      <c r="I373" s="216">
        <v>1887600</v>
      </c>
    </row>
    <row r="374" spans="1:9" s="5" customFormat="1" ht="38.25">
      <c r="A374" s="212">
        <v>13</v>
      </c>
      <c r="B374" s="213">
        <v>1186220905</v>
      </c>
      <c r="C374" s="213">
        <v>42203400</v>
      </c>
      <c r="D374" s="213" t="s">
        <v>604</v>
      </c>
      <c r="E374" s="213" t="s">
        <v>605</v>
      </c>
      <c r="F374" s="213" t="s">
        <v>12</v>
      </c>
      <c r="G374" s="211">
        <v>1</v>
      </c>
      <c r="H374" s="74"/>
      <c r="I374" s="216">
        <v>382500</v>
      </c>
    </row>
    <row r="375" spans="1:9" s="5" customFormat="1" ht="25.5">
      <c r="A375" s="212">
        <v>14</v>
      </c>
      <c r="B375" s="213">
        <v>1186220905</v>
      </c>
      <c r="C375" s="213">
        <v>42203400</v>
      </c>
      <c r="D375" s="213" t="s">
        <v>606</v>
      </c>
      <c r="E375" s="213" t="s">
        <v>607</v>
      </c>
      <c r="F375" s="213" t="s">
        <v>12</v>
      </c>
      <c r="G375" s="211">
        <v>1</v>
      </c>
      <c r="H375" s="74"/>
      <c r="I375" s="216">
        <v>382500</v>
      </c>
    </row>
    <row r="376" spans="1:9" s="5" customFormat="1" ht="25.5">
      <c r="A376" s="212">
        <v>15</v>
      </c>
      <c r="B376" s="213">
        <v>1186220678</v>
      </c>
      <c r="C376" s="213">
        <v>42203400</v>
      </c>
      <c r="D376" s="213" t="s">
        <v>608</v>
      </c>
      <c r="E376" s="213" t="s">
        <v>609</v>
      </c>
      <c r="F376" s="213" t="s">
        <v>12</v>
      </c>
      <c r="G376" s="211">
        <v>1</v>
      </c>
      <c r="H376" s="74"/>
      <c r="I376" s="216">
        <v>383180</v>
      </c>
    </row>
    <row r="377" spans="1:9" s="5" customFormat="1" ht="38.25">
      <c r="A377" s="212">
        <v>16</v>
      </c>
      <c r="B377" s="213">
        <v>1186220679</v>
      </c>
      <c r="C377" s="213">
        <v>42203400</v>
      </c>
      <c r="D377" s="213" t="s">
        <v>610</v>
      </c>
      <c r="E377" s="213" t="s">
        <v>611</v>
      </c>
      <c r="F377" s="213" t="s">
        <v>12</v>
      </c>
      <c r="G377" s="211">
        <v>1</v>
      </c>
      <c r="H377" s="74"/>
      <c r="I377" s="216">
        <v>860251</v>
      </c>
    </row>
    <row r="378" spans="1:9" s="5" customFormat="1" ht="25.5">
      <c r="A378" s="212">
        <v>17</v>
      </c>
      <c r="B378" s="213">
        <v>1186290712</v>
      </c>
      <c r="C378" s="213">
        <v>42203400</v>
      </c>
      <c r="D378" s="213" t="s">
        <v>612</v>
      </c>
      <c r="E378" s="213" t="s">
        <v>613</v>
      </c>
      <c r="F378" s="213" t="s">
        <v>12</v>
      </c>
      <c r="G378" s="211">
        <v>1</v>
      </c>
      <c r="H378" s="74"/>
      <c r="I378" s="216">
        <v>305592</v>
      </c>
    </row>
    <row r="379" spans="1:9" s="5" customFormat="1" ht="15" customHeight="1">
      <c r="A379" s="230" t="s">
        <v>866</v>
      </c>
      <c r="B379" s="231"/>
      <c r="C379" s="231"/>
      <c r="D379" s="231"/>
      <c r="E379" s="231"/>
      <c r="F379" s="231"/>
      <c r="G379" s="231"/>
      <c r="H379" s="232"/>
      <c r="I379" s="220">
        <f>SUM(I362:I378)</f>
        <v>47106123</v>
      </c>
    </row>
    <row r="380" spans="1:9" s="5" customFormat="1" ht="15">
      <c r="A380" s="221" t="s">
        <v>570</v>
      </c>
      <c r="B380" s="237" t="s">
        <v>615</v>
      </c>
      <c r="C380" s="223"/>
      <c r="D380" s="223"/>
      <c r="E380" s="223"/>
      <c r="F380" s="224" t="s">
        <v>616</v>
      </c>
      <c r="G380" s="211"/>
      <c r="H380" s="7"/>
      <c r="I380" s="216"/>
    </row>
    <row r="381" spans="1:9" s="5" customFormat="1" ht="12.75">
      <c r="A381" s="210" t="s">
        <v>16</v>
      </c>
      <c r="B381" s="210" t="s">
        <v>7</v>
      </c>
      <c r="C381" s="210" t="s">
        <v>8</v>
      </c>
      <c r="D381" s="210" t="s">
        <v>9</v>
      </c>
      <c r="E381" s="210" t="s">
        <v>17</v>
      </c>
      <c r="F381" s="210" t="s">
        <v>11</v>
      </c>
      <c r="G381" s="211"/>
      <c r="H381" s="7"/>
      <c r="I381" s="216"/>
    </row>
    <row r="382" spans="1:9" s="5" customFormat="1" ht="51">
      <c r="A382" s="212">
        <v>1</v>
      </c>
      <c r="B382" s="213">
        <v>1196491825</v>
      </c>
      <c r="C382" s="213">
        <v>42295143</v>
      </c>
      <c r="D382" s="215" t="s">
        <v>617</v>
      </c>
      <c r="E382" s="215" t="s">
        <v>617</v>
      </c>
      <c r="F382" s="213" t="s">
        <v>46</v>
      </c>
      <c r="G382" s="211">
        <v>1</v>
      </c>
      <c r="H382" s="7"/>
      <c r="I382" s="216">
        <v>1017588</v>
      </c>
    </row>
    <row r="383" spans="1:9" s="5" customFormat="1" ht="12.75">
      <c r="A383" s="230" t="s">
        <v>867</v>
      </c>
      <c r="B383" s="231"/>
      <c r="C383" s="231"/>
      <c r="D383" s="231"/>
      <c r="E383" s="231"/>
      <c r="F383" s="231"/>
      <c r="G383" s="231"/>
      <c r="H383" s="232"/>
      <c r="I383" s="220">
        <f>SUM(I382)</f>
        <v>1017588</v>
      </c>
    </row>
    <row r="384" spans="1:9" s="5" customFormat="1" ht="15">
      <c r="A384" s="221" t="s">
        <v>578</v>
      </c>
      <c r="B384" s="222" t="s">
        <v>619</v>
      </c>
      <c r="C384" s="223"/>
      <c r="D384" s="223"/>
      <c r="E384" s="223"/>
      <c r="F384" s="224" t="s">
        <v>620</v>
      </c>
      <c r="G384" s="211"/>
      <c r="H384" s="7"/>
      <c r="I384" s="216"/>
    </row>
    <row r="385" spans="1:9" s="5" customFormat="1" ht="15" customHeight="1">
      <c r="A385" s="210" t="s">
        <v>16</v>
      </c>
      <c r="B385" s="210" t="s">
        <v>7</v>
      </c>
      <c r="C385" s="210" t="s">
        <v>8</v>
      </c>
      <c r="D385" s="210" t="s">
        <v>9</v>
      </c>
      <c r="E385" s="210" t="s">
        <v>35</v>
      </c>
      <c r="F385" s="210" t="s">
        <v>11</v>
      </c>
      <c r="G385" s="211"/>
      <c r="H385" s="7"/>
      <c r="I385" s="216"/>
    </row>
    <row r="386" spans="1:9" s="5" customFormat="1" ht="114.75">
      <c r="A386" s="233">
        <v>1</v>
      </c>
      <c r="B386" s="233">
        <v>1196460422</v>
      </c>
      <c r="C386" s="233">
        <v>42295905</v>
      </c>
      <c r="D386" s="234" t="s">
        <v>621</v>
      </c>
      <c r="E386" s="235" t="s">
        <v>622</v>
      </c>
      <c r="F386" s="212" t="s">
        <v>81</v>
      </c>
      <c r="G386" s="211">
        <v>1</v>
      </c>
      <c r="H386" s="74"/>
      <c r="I386" s="216">
        <v>51774600</v>
      </c>
    </row>
    <row r="387" spans="1:9" s="5" customFormat="1" ht="38.25">
      <c r="A387" s="233">
        <v>2</v>
      </c>
      <c r="B387" s="233">
        <v>1186290099</v>
      </c>
      <c r="C387" s="233">
        <v>42295905</v>
      </c>
      <c r="D387" s="234" t="s">
        <v>623</v>
      </c>
      <c r="E387" s="235" t="s">
        <v>623</v>
      </c>
      <c r="F387" s="212" t="s">
        <v>12</v>
      </c>
      <c r="G387" s="211">
        <v>1</v>
      </c>
      <c r="H387" s="74"/>
      <c r="I387" s="216">
        <v>9807000</v>
      </c>
    </row>
    <row r="388" spans="1:9" s="5" customFormat="1" ht="15" customHeight="1">
      <c r="A388" s="233">
        <v>3</v>
      </c>
      <c r="B388" s="233">
        <v>1186290139</v>
      </c>
      <c r="C388" s="233">
        <v>42295905</v>
      </c>
      <c r="D388" s="234" t="s">
        <v>624</v>
      </c>
      <c r="E388" s="235" t="s">
        <v>625</v>
      </c>
      <c r="F388" s="212" t="s">
        <v>12</v>
      </c>
      <c r="G388" s="211">
        <v>1</v>
      </c>
      <c r="H388" s="74"/>
      <c r="I388" s="216">
        <v>10295000</v>
      </c>
    </row>
    <row r="389" spans="1:9" s="5" customFormat="1" ht="12.75">
      <c r="A389" s="230" t="s">
        <v>868</v>
      </c>
      <c r="B389" s="231"/>
      <c r="C389" s="231"/>
      <c r="D389" s="231"/>
      <c r="E389" s="231"/>
      <c r="F389" s="231"/>
      <c r="G389" s="231"/>
      <c r="H389" s="232"/>
      <c r="I389" s="220">
        <f>SUM(I386:I388)</f>
        <v>71876600</v>
      </c>
    </row>
    <row r="390" spans="1:9" s="5" customFormat="1" ht="15">
      <c r="A390" s="221" t="s">
        <v>614</v>
      </c>
      <c r="B390" s="222" t="s">
        <v>627</v>
      </c>
      <c r="C390" s="223"/>
      <c r="D390" s="223"/>
      <c r="E390" s="223"/>
      <c r="F390" s="224" t="s">
        <v>628</v>
      </c>
      <c r="G390" s="211"/>
      <c r="H390" s="7"/>
      <c r="I390" s="216"/>
    </row>
    <row r="391" spans="1:9" s="5" customFormat="1" ht="12.75">
      <c r="A391" s="210" t="s">
        <v>16</v>
      </c>
      <c r="B391" s="210" t="s">
        <v>7</v>
      </c>
      <c r="C391" s="210" t="s">
        <v>8</v>
      </c>
      <c r="D391" s="210" t="s">
        <v>9</v>
      </c>
      <c r="E391" s="210" t="s">
        <v>17</v>
      </c>
      <c r="F391" s="210" t="s">
        <v>11</v>
      </c>
      <c r="G391" s="211"/>
      <c r="H391" s="7"/>
      <c r="I391" s="216"/>
    </row>
    <row r="392" spans="1:9" s="5" customFormat="1" ht="76.5">
      <c r="A392" s="233">
        <v>1</v>
      </c>
      <c r="B392" s="225">
        <v>1196420095</v>
      </c>
      <c r="C392" s="225">
        <v>42295300</v>
      </c>
      <c r="D392" s="214" t="s">
        <v>629</v>
      </c>
      <c r="E392" s="215" t="s">
        <v>630</v>
      </c>
      <c r="F392" s="213" t="s">
        <v>12</v>
      </c>
      <c r="G392" s="211">
        <v>1</v>
      </c>
      <c r="H392" s="74"/>
      <c r="I392" s="216">
        <v>2022800</v>
      </c>
    </row>
    <row r="393" spans="1:9" s="5" customFormat="1" ht="63.75">
      <c r="A393" s="225">
        <v>2</v>
      </c>
      <c r="B393" s="225">
        <v>1196491067</v>
      </c>
      <c r="C393" s="213">
        <v>42221600</v>
      </c>
      <c r="D393" s="214" t="s">
        <v>631</v>
      </c>
      <c r="E393" s="215" t="s">
        <v>631</v>
      </c>
      <c r="F393" s="213" t="s">
        <v>12</v>
      </c>
      <c r="G393" s="211">
        <v>1</v>
      </c>
      <c r="H393" s="74"/>
      <c r="I393" s="216">
        <v>458900</v>
      </c>
    </row>
    <row r="394" spans="1:9" s="5" customFormat="1" ht="25.5">
      <c r="A394" s="233">
        <v>3</v>
      </c>
      <c r="B394" s="225">
        <v>1197010001</v>
      </c>
      <c r="C394" s="225">
        <v>42221600</v>
      </c>
      <c r="D394" s="214" t="s">
        <v>632</v>
      </c>
      <c r="E394" s="215" t="s">
        <v>633</v>
      </c>
      <c r="F394" s="213" t="s">
        <v>12</v>
      </c>
      <c r="G394" s="211">
        <v>1</v>
      </c>
      <c r="H394" s="74"/>
      <c r="I394" s="216">
        <v>2307500</v>
      </c>
    </row>
    <row r="395" spans="1:9" s="5" customFormat="1" ht="12.75">
      <c r="A395" s="230" t="s">
        <v>869</v>
      </c>
      <c r="B395" s="231"/>
      <c r="C395" s="231"/>
      <c r="D395" s="231"/>
      <c r="E395" s="231"/>
      <c r="F395" s="231"/>
      <c r="G395" s="231"/>
      <c r="H395" s="232"/>
      <c r="I395" s="220">
        <f>SUM(I392:I394)</f>
        <v>4789200</v>
      </c>
    </row>
    <row r="396" spans="1:9" s="5" customFormat="1" ht="15">
      <c r="A396" s="221" t="s">
        <v>618</v>
      </c>
      <c r="B396" s="222" t="s">
        <v>635</v>
      </c>
      <c r="C396" s="223"/>
      <c r="D396" s="223"/>
      <c r="E396" s="223"/>
      <c r="F396" s="224" t="s">
        <v>628</v>
      </c>
      <c r="G396" s="211"/>
      <c r="H396" s="74"/>
      <c r="I396" s="216"/>
    </row>
    <row r="397" spans="1:9" s="5" customFormat="1" ht="12.75">
      <c r="A397" s="210" t="s">
        <v>16</v>
      </c>
      <c r="B397" s="210" t="s">
        <v>7</v>
      </c>
      <c r="C397" s="210" t="s">
        <v>8</v>
      </c>
      <c r="D397" s="210" t="s">
        <v>9</v>
      </c>
      <c r="E397" s="210" t="s">
        <v>17</v>
      </c>
      <c r="F397" s="210" t="s">
        <v>11</v>
      </c>
      <c r="G397" s="211"/>
      <c r="H397" s="74"/>
      <c r="I397" s="216"/>
    </row>
    <row r="398" spans="1:9" s="5" customFormat="1" ht="38.25">
      <c r="A398" s="213">
        <v>1</v>
      </c>
      <c r="B398" s="225">
        <v>1196420122</v>
      </c>
      <c r="C398" s="213">
        <v>42295900</v>
      </c>
      <c r="D398" s="259" t="s">
        <v>636</v>
      </c>
      <c r="E398" s="259" t="s">
        <v>637</v>
      </c>
      <c r="F398" s="224" t="s">
        <v>12</v>
      </c>
      <c r="G398" s="211">
        <v>1</v>
      </c>
      <c r="H398" s="74"/>
      <c r="I398" s="216">
        <v>2634000</v>
      </c>
    </row>
    <row r="399" spans="1:9" s="5" customFormat="1" ht="38.25">
      <c r="A399" s="233">
        <v>2</v>
      </c>
      <c r="B399" s="225">
        <v>1196420060</v>
      </c>
      <c r="C399" s="225">
        <v>42295900</v>
      </c>
      <c r="D399" s="214" t="s">
        <v>638</v>
      </c>
      <c r="E399" s="215" t="s">
        <v>639</v>
      </c>
      <c r="F399" s="213" t="s">
        <v>12</v>
      </c>
      <c r="G399" s="211">
        <v>1</v>
      </c>
      <c r="H399" s="74"/>
      <c r="I399" s="216">
        <v>2522000</v>
      </c>
    </row>
    <row r="400" spans="1:9" s="5" customFormat="1" ht="25.5">
      <c r="A400" s="233">
        <v>3</v>
      </c>
      <c r="B400" s="225">
        <v>1196420121</v>
      </c>
      <c r="C400" s="225">
        <v>42295900</v>
      </c>
      <c r="D400" s="214" t="s">
        <v>640</v>
      </c>
      <c r="E400" s="215" t="s">
        <v>641</v>
      </c>
      <c r="F400" s="213" t="s">
        <v>12</v>
      </c>
      <c r="G400" s="211">
        <v>1</v>
      </c>
      <c r="H400" s="74"/>
      <c r="I400" s="216">
        <v>2378500</v>
      </c>
    </row>
    <row r="401" spans="1:9" s="5" customFormat="1" ht="25.5">
      <c r="A401" s="233">
        <v>4</v>
      </c>
      <c r="B401" s="225">
        <v>1196420122</v>
      </c>
      <c r="C401" s="225">
        <v>42295900</v>
      </c>
      <c r="D401" s="214" t="s">
        <v>642</v>
      </c>
      <c r="E401" s="215" t="s">
        <v>643</v>
      </c>
      <c r="F401" s="213" t="s">
        <v>12</v>
      </c>
      <c r="G401" s="211">
        <v>1</v>
      </c>
      <c r="H401" s="74"/>
      <c r="I401" s="216">
        <v>2372167</v>
      </c>
    </row>
    <row r="402" spans="1:9" s="5" customFormat="1" ht="25.5">
      <c r="A402" s="213">
        <v>5</v>
      </c>
      <c r="B402" s="225">
        <v>1196420123</v>
      </c>
      <c r="C402" s="225">
        <v>42295900</v>
      </c>
      <c r="D402" s="214" t="s">
        <v>644</v>
      </c>
      <c r="E402" s="215" t="s">
        <v>645</v>
      </c>
      <c r="F402" s="213" t="s">
        <v>12</v>
      </c>
      <c r="G402" s="211">
        <v>1</v>
      </c>
      <c r="H402" s="74"/>
      <c r="I402" s="216">
        <v>2372167</v>
      </c>
    </row>
    <row r="403" spans="1:9" s="5" customFormat="1" ht="38.25">
      <c r="A403" s="233">
        <v>6</v>
      </c>
      <c r="B403" s="225">
        <v>1196420088</v>
      </c>
      <c r="C403" s="225">
        <v>42295900</v>
      </c>
      <c r="D403" s="214" t="s">
        <v>646</v>
      </c>
      <c r="E403" s="215" t="s">
        <v>647</v>
      </c>
      <c r="F403" s="213" t="s">
        <v>12</v>
      </c>
      <c r="G403" s="211">
        <v>1</v>
      </c>
      <c r="H403" s="74"/>
      <c r="I403" s="216">
        <v>3159833</v>
      </c>
    </row>
    <row r="404" spans="1:9" s="5" customFormat="1" ht="38.25">
      <c r="A404" s="233">
        <v>7</v>
      </c>
      <c r="B404" s="225">
        <v>1196420091</v>
      </c>
      <c r="C404" s="225">
        <v>42295900</v>
      </c>
      <c r="D404" s="214" t="s">
        <v>648</v>
      </c>
      <c r="E404" s="215" t="s">
        <v>649</v>
      </c>
      <c r="F404" s="213" t="s">
        <v>12</v>
      </c>
      <c r="G404" s="211">
        <v>1</v>
      </c>
      <c r="H404" s="74"/>
      <c r="I404" s="216">
        <v>3398800</v>
      </c>
    </row>
    <row r="405" spans="1:9" s="5" customFormat="1" ht="38.25">
      <c r="A405" s="233">
        <v>8</v>
      </c>
      <c r="B405" s="225">
        <v>1196420091</v>
      </c>
      <c r="C405" s="225">
        <v>42295900</v>
      </c>
      <c r="D405" s="214" t="s">
        <v>650</v>
      </c>
      <c r="E405" s="215" t="s">
        <v>651</v>
      </c>
      <c r="F405" s="213" t="s">
        <v>12</v>
      </c>
      <c r="G405" s="211">
        <v>1</v>
      </c>
      <c r="H405" s="74"/>
      <c r="I405" s="216">
        <v>2864000</v>
      </c>
    </row>
    <row r="406" spans="1:9" s="5" customFormat="1" ht="15" customHeight="1">
      <c r="A406" s="213">
        <v>9</v>
      </c>
      <c r="B406" s="225">
        <v>1196420092</v>
      </c>
      <c r="C406" s="225">
        <v>42295900</v>
      </c>
      <c r="D406" s="214" t="s">
        <v>652</v>
      </c>
      <c r="E406" s="215" t="s">
        <v>653</v>
      </c>
      <c r="F406" s="213" t="s">
        <v>12</v>
      </c>
      <c r="G406" s="211">
        <v>1</v>
      </c>
      <c r="H406" s="74"/>
      <c r="I406" s="216">
        <v>3461467</v>
      </c>
    </row>
    <row r="407" spans="1:9" s="5" customFormat="1" ht="25.5">
      <c r="A407" s="233">
        <v>10</v>
      </c>
      <c r="B407" s="225">
        <v>1196420093</v>
      </c>
      <c r="C407" s="225">
        <v>42295900</v>
      </c>
      <c r="D407" s="214" t="s">
        <v>654</v>
      </c>
      <c r="E407" s="215" t="s">
        <v>655</v>
      </c>
      <c r="F407" s="213" t="s">
        <v>12</v>
      </c>
      <c r="G407" s="211">
        <v>1</v>
      </c>
      <c r="H407" s="74"/>
      <c r="I407" s="216">
        <v>3461467</v>
      </c>
    </row>
    <row r="408" spans="1:9" s="5" customFormat="1" ht="25.5">
      <c r="A408" s="233">
        <v>11</v>
      </c>
      <c r="B408" s="225">
        <v>1196420124</v>
      </c>
      <c r="C408" s="225">
        <v>42295900</v>
      </c>
      <c r="D408" s="214" t="s">
        <v>656</v>
      </c>
      <c r="E408" s="215" t="s">
        <v>657</v>
      </c>
      <c r="F408" s="213" t="s">
        <v>12</v>
      </c>
      <c r="G408" s="211">
        <v>1</v>
      </c>
      <c r="H408" s="74"/>
      <c r="I408" s="216">
        <v>3306800</v>
      </c>
    </row>
    <row r="409" spans="1:9" s="5" customFormat="1" ht="25.5">
      <c r="A409" s="233">
        <v>12</v>
      </c>
      <c r="B409" s="225">
        <v>1196420094</v>
      </c>
      <c r="C409" s="225">
        <v>42295900</v>
      </c>
      <c r="D409" s="214" t="s">
        <v>658</v>
      </c>
      <c r="E409" s="215" t="s">
        <v>659</v>
      </c>
      <c r="F409" s="213" t="s">
        <v>12</v>
      </c>
      <c r="G409" s="211">
        <v>1</v>
      </c>
      <c r="H409" s="74"/>
      <c r="I409" s="216">
        <v>3304667</v>
      </c>
    </row>
    <row r="410" spans="1:9" s="5" customFormat="1" ht="25.5">
      <c r="A410" s="213">
        <v>13</v>
      </c>
      <c r="B410" s="225">
        <v>1196420096</v>
      </c>
      <c r="C410" s="225">
        <v>42295900</v>
      </c>
      <c r="D410" s="214" t="s">
        <v>660</v>
      </c>
      <c r="E410" s="215" t="s">
        <v>661</v>
      </c>
      <c r="F410" s="213" t="s">
        <v>12</v>
      </c>
      <c r="G410" s="211">
        <v>1</v>
      </c>
      <c r="H410" s="74"/>
      <c r="I410" s="216">
        <v>3278000</v>
      </c>
    </row>
    <row r="411" spans="1:9" s="5" customFormat="1" ht="12.75">
      <c r="A411" s="230" t="s">
        <v>870</v>
      </c>
      <c r="B411" s="231"/>
      <c r="C411" s="231"/>
      <c r="D411" s="231"/>
      <c r="E411" s="231"/>
      <c r="F411" s="231"/>
      <c r="G411" s="231"/>
      <c r="H411" s="232"/>
      <c r="I411" s="220">
        <f>SUM(I398:I410)</f>
        <v>38513868</v>
      </c>
    </row>
    <row r="412" spans="1:9" s="5" customFormat="1" ht="15">
      <c r="A412" s="221" t="s">
        <v>626</v>
      </c>
      <c r="B412" s="222" t="s">
        <v>663</v>
      </c>
      <c r="C412" s="223"/>
      <c r="D412" s="223"/>
      <c r="E412" s="223"/>
      <c r="F412" s="224" t="s">
        <v>628</v>
      </c>
      <c r="G412" s="211"/>
      <c r="H412" s="7"/>
      <c r="I412" s="216"/>
    </row>
    <row r="413" spans="1:9" s="5" customFormat="1" ht="12.75">
      <c r="A413" s="210" t="s">
        <v>16</v>
      </c>
      <c r="B413" s="210" t="s">
        <v>7</v>
      </c>
      <c r="C413" s="210" t="s">
        <v>8</v>
      </c>
      <c r="D413" s="210" t="s">
        <v>9</v>
      </c>
      <c r="E413" s="210" t="s">
        <v>17</v>
      </c>
      <c r="F413" s="210" t="s">
        <v>11</v>
      </c>
      <c r="G413" s="211"/>
      <c r="H413" s="7"/>
      <c r="I413" s="216"/>
    </row>
    <row r="414" spans="1:9" s="5" customFormat="1" ht="25.5">
      <c r="A414" s="233">
        <v>1</v>
      </c>
      <c r="B414" s="225">
        <v>1196420102</v>
      </c>
      <c r="C414" s="225">
        <v>42295900</v>
      </c>
      <c r="D414" s="214" t="s">
        <v>664</v>
      </c>
      <c r="E414" s="215" t="s">
        <v>664</v>
      </c>
      <c r="F414" s="213" t="s">
        <v>12</v>
      </c>
      <c r="G414" s="211">
        <v>1</v>
      </c>
      <c r="H414" s="74"/>
      <c r="I414" s="216">
        <v>3640000</v>
      </c>
    </row>
    <row r="415" spans="1:9" s="5" customFormat="1" ht="38.25">
      <c r="A415" s="233">
        <v>2</v>
      </c>
      <c r="B415" s="225">
        <v>1196420071</v>
      </c>
      <c r="C415" s="225">
        <v>42295900</v>
      </c>
      <c r="D415" s="214" t="s">
        <v>665</v>
      </c>
      <c r="E415" s="215" t="s">
        <v>665</v>
      </c>
      <c r="F415" s="213" t="s">
        <v>12</v>
      </c>
      <c r="G415" s="211">
        <v>1</v>
      </c>
      <c r="H415" s="74"/>
      <c r="I415" s="216">
        <v>5407204</v>
      </c>
    </row>
    <row r="416" spans="1:9" s="5" customFormat="1" ht="51">
      <c r="A416" s="233">
        <v>3</v>
      </c>
      <c r="B416" s="225">
        <v>1196420073</v>
      </c>
      <c r="C416" s="225">
        <v>42295900</v>
      </c>
      <c r="D416" s="214" t="s">
        <v>666</v>
      </c>
      <c r="E416" s="215" t="s">
        <v>666</v>
      </c>
      <c r="F416" s="213" t="s">
        <v>12</v>
      </c>
      <c r="G416" s="211">
        <v>1</v>
      </c>
      <c r="H416" s="74"/>
      <c r="I416" s="216">
        <v>3988400</v>
      </c>
    </row>
    <row r="417" spans="1:9" s="5" customFormat="1" ht="38.25">
      <c r="A417" s="233">
        <v>4</v>
      </c>
      <c r="B417" s="225">
        <v>1196420070</v>
      </c>
      <c r="C417" s="225">
        <v>42295900</v>
      </c>
      <c r="D417" s="214" t="s">
        <v>667</v>
      </c>
      <c r="E417" s="215" t="s">
        <v>667</v>
      </c>
      <c r="F417" s="213" t="s">
        <v>12</v>
      </c>
      <c r="G417" s="211">
        <v>1</v>
      </c>
      <c r="H417" s="74"/>
      <c r="I417" s="216">
        <v>6732981</v>
      </c>
    </row>
    <row r="418" spans="1:9" s="5" customFormat="1" ht="12.75">
      <c r="A418" s="230" t="s">
        <v>871</v>
      </c>
      <c r="B418" s="231"/>
      <c r="C418" s="231"/>
      <c r="D418" s="231"/>
      <c r="E418" s="231"/>
      <c r="F418" s="231"/>
      <c r="G418" s="231"/>
      <c r="H418" s="232"/>
      <c r="I418" s="220">
        <f>SUM(I414:I417)</f>
        <v>19768585</v>
      </c>
    </row>
    <row r="419" spans="1:9" s="5" customFormat="1" ht="15">
      <c r="A419" s="221" t="s">
        <v>634</v>
      </c>
      <c r="B419" s="237" t="s">
        <v>668</v>
      </c>
      <c r="C419" s="223"/>
      <c r="D419" s="223"/>
      <c r="E419" s="223"/>
      <c r="F419" s="224" t="s">
        <v>669</v>
      </c>
      <c r="G419" s="211"/>
      <c r="H419" s="7"/>
      <c r="I419" s="216"/>
    </row>
    <row r="420" spans="1:9" s="5" customFormat="1" ht="12.75">
      <c r="A420" s="210" t="s">
        <v>16</v>
      </c>
      <c r="B420" s="210" t="s">
        <v>7</v>
      </c>
      <c r="C420" s="210" t="s">
        <v>8</v>
      </c>
      <c r="D420" s="210" t="s">
        <v>9</v>
      </c>
      <c r="E420" s="210" t="s">
        <v>17</v>
      </c>
      <c r="F420" s="210" t="s">
        <v>11</v>
      </c>
      <c r="G420" s="211"/>
      <c r="H420" s="7"/>
      <c r="I420" s="216"/>
    </row>
    <row r="421" spans="1:9" s="5" customFormat="1" ht="76.5">
      <c r="A421" s="233">
        <v>1</v>
      </c>
      <c r="B421" s="225">
        <v>1186220809</v>
      </c>
      <c r="C421" s="225">
        <v>42295900</v>
      </c>
      <c r="D421" s="215" t="s">
        <v>670</v>
      </c>
      <c r="E421" s="215" t="s">
        <v>671</v>
      </c>
      <c r="F421" s="213" t="s">
        <v>12</v>
      </c>
      <c r="G421" s="211">
        <v>1</v>
      </c>
      <c r="H421" s="74"/>
      <c r="I421" s="216">
        <v>520000</v>
      </c>
    </row>
    <row r="422" spans="1:9" s="5" customFormat="1" ht="12.75">
      <c r="A422" s="230" t="s">
        <v>872</v>
      </c>
      <c r="B422" s="231"/>
      <c r="C422" s="231"/>
      <c r="D422" s="231"/>
      <c r="E422" s="231"/>
      <c r="F422" s="231"/>
      <c r="G422" s="231"/>
      <c r="H422" s="232"/>
      <c r="I422" s="220">
        <f>SUM(I421)</f>
        <v>520000</v>
      </c>
    </row>
    <row r="423" spans="1:9" s="5" customFormat="1" ht="15">
      <c r="A423" s="221" t="s">
        <v>662</v>
      </c>
      <c r="B423" s="237" t="s">
        <v>673</v>
      </c>
      <c r="C423" s="223"/>
      <c r="D423" s="223"/>
      <c r="E423" s="223"/>
      <c r="F423" s="224" t="s">
        <v>620</v>
      </c>
      <c r="G423" s="211"/>
      <c r="H423" s="7"/>
      <c r="I423" s="216"/>
    </row>
    <row r="424" spans="1:9" s="5" customFormat="1" ht="12.75">
      <c r="A424" s="210" t="s">
        <v>16</v>
      </c>
      <c r="B424" s="210" t="s">
        <v>7</v>
      </c>
      <c r="C424" s="210" t="s">
        <v>8</v>
      </c>
      <c r="D424" s="210" t="s">
        <v>9</v>
      </c>
      <c r="E424" s="210" t="s">
        <v>17</v>
      </c>
      <c r="F424" s="210" t="s">
        <v>11</v>
      </c>
      <c r="G424" s="211"/>
      <c r="H424" s="7"/>
      <c r="I424" s="216"/>
    </row>
    <row r="425" spans="1:9" s="5" customFormat="1" ht="12.75">
      <c r="A425" s="233">
        <v>1</v>
      </c>
      <c r="B425" s="212">
        <v>1186220594</v>
      </c>
      <c r="C425" s="229">
        <v>42293400</v>
      </c>
      <c r="D425" s="228" t="s">
        <v>674</v>
      </c>
      <c r="E425" s="228" t="s">
        <v>674</v>
      </c>
      <c r="F425" s="213" t="s">
        <v>12</v>
      </c>
      <c r="G425" s="211">
        <v>1</v>
      </c>
      <c r="H425" s="74"/>
      <c r="I425" s="216">
        <v>2900000</v>
      </c>
    </row>
    <row r="426" spans="1:9" s="5" customFormat="1" ht="12.75">
      <c r="A426" s="233">
        <v>2</v>
      </c>
      <c r="B426" s="212">
        <v>1186220907</v>
      </c>
      <c r="C426" s="229">
        <v>42293400</v>
      </c>
      <c r="D426" s="228" t="s">
        <v>675</v>
      </c>
      <c r="E426" s="228" t="s">
        <v>675</v>
      </c>
      <c r="F426" s="213" t="s">
        <v>12</v>
      </c>
      <c r="G426" s="211">
        <v>1</v>
      </c>
      <c r="H426" s="74"/>
      <c r="I426" s="216">
        <v>2900000</v>
      </c>
    </row>
    <row r="427" spans="1:9" s="5" customFormat="1" ht="12.75">
      <c r="A427" s="230" t="s">
        <v>873</v>
      </c>
      <c r="B427" s="231"/>
      <c r="C427" s="231"/>
      <c r="D427" s="231"/>
      <c r="E427" s="231"/>
      <c r="F427" s="231"/>
      <c r="G427" s="231"/>
      <c r="H427" s="232"/>
      <c r="I427" s="220">
        <f>SUM(I425:I426)</f>
        <v>5800000</v>
      </c>
    </row>
    <row r="428" spans="1:9" s="5" customFormat="1" ht="15">
      <c r="A428" s="221" t="s">
        <v>760</v>
      </c>
      <c r="B428" s="237" t="s">
        <v>676</v>
      </c>
      <c r="C428" s="223"/>
      <c r="D428" s="223"/>
      <c r="E428" s="223"/>
      <c r="F428" s="224" t="s">
        <v>620</v>
      </c>
      <c r="G428" s="211"/>
      <c r="H428" s="7"/>
      <c r="I428" s="216"/>
    </row>
    <row r="429" spans="1:9" s="5" customFormat="1" ht="12.75">
      <c r="A429" s="210" t="s">
        <v>16</v>
      </c>
      <c r="B429" s="210" t="s">
        <v>7</v>
      </c>
      <c r="C429" s="210" t="s">
        <v>8</v>
      </c>
      <c r="D429" s="210" t="s">
        <v>9</v>
      </c>
      <c r="E429" s="210" t="s">
        <v>17</v>
      </c>
      <c r="F429" s="210" t="s">
        <v>11</v>
      </c>
      <c r="G429" s="211"/>
      <c r="H429" s="7"/>
      <c r="I429" s="216"/>
    </row>
    <row r="430" spans="1:9" s="5" customFormat="1" ht="38.25">
      <c r="A430" s="233">
        <v>1</v>
      </c>
      <c r="B430" s="225">
        <v>1186260081</v>
      </c>
      <c r="C430" s="225">
        <v>42203414</v>
      </c>
      <c r="D430" s="215" t="s">
        <v>677</v>
      </c>
      <c r="E430" s="215" t="s">
        <v>678</v>
      </c>
      <c r="F430" s="213" t="s">
        <v>12</v>
      </c>
      <c r="G430" s="211">
        <v>1</v>
      </c>
      <c r="H430" s="74"/>
      <c r="I430" s="216">
        <v>4369000</v>
      </c>
    </row>
    <row r="431" spans="1:9" s="5" customFormat="1" ht="12.75">
      <c r="A431" s="230" t="s">
        <v>874</v>
      </c>
      <c r="B431" s="231"/>
      <c r="C431" s="231"/>
      <c r="D431" s="231"/>
      <c r="E431" s="231"/>
      <c r="F431" s="231"/>
      <c r="G431" s="231"/>
      <c r="H431" s="232"/>
      <c r="I431" s="220">
        <f>SUM(I430)</f>
        <v>4369000</v>
      </c>
    </row>
    <row r="432" spans="1:9" s="5" customFormat="1" ht="15">
      <c r="A432" s="221" t="s">
        <v>672</v>
      </c>
      <c r="B432" s="237" t="s">
        <v>680</v>
      </c>
      <c r="C432" s="223"/>
      <c r="D432" s="223"/>
      <c r="E432" s="223"/>
      <c r="F432" s="224" t="s">
        <v>681</v>
      </c>
      <c r="G432" s="211"/>
      <c r="H432" s="7"/>
      <c r="I432" s="216"/>
    </row>
    <row r="433" spans="1:9" s="5" customFormat="1" ht="12.75">
      <c r="A433" s="210" t="s">
        <v>16</v>
      </c>
      <c r="B433" s="210" t="s">
        <v>7</v>
      </c>
      <c r="C433" s="210" t="s">
        <v>8</v>
      </c>
      <c r="D433" s="210" t="s">
        <v>9</v>
      </c>
      <c r="E433" s="210" t="s">
        <v>17</v>
      </c>
      <c r="F433" s="210" t="s">
        <v>11</v>
      </c>
      <c r="G433" s="211"/>
      <c r="H433" s="7"/>
      <c r="I433" s="216"/>
    </row>
    <row r="434" spans="1:9" s="5" customFormat="1" ht="25.5">
      <c r="A434" s="233">
        <v>1</v>
      </c>
      <c r="B434" s="213">
        <v>1266913703</v>
      </c>
      <c r="C434" s="212">
        <v>42296100</v>
      </c>
      <c r="D434" s="235" t="s">
        <v>682</v>
      </c>
      <c r="E434" s="235" t="s">
        <v>682</v>
      </c>
      <c r="F434" s="233" t="s">
        <v>46</v>
      </c>
      <c r="G434" s="211">
        <v>1</v>
      </c>
      <c r="H434" s="74"/>
      <c r="I434" s="216">
        <v>2380000</v>
      </c>
    </row>
    <row r="435" spans="1:9" s="5" customFormat="1" ht="12.75">
      <c r="A435" s="230" t="s">
        <v>875</v>
      </c>
      <c r="B435" s="231"/>
      <c r="C435" s="231"/>
      <c r="D435" s="231"/>
      <c r="E435" s="231"/>
      <c r="F435" s="231"/>
      <c r="G435" s="231"/>
      <c r="H435" s="232"/>
      <c r="I435" s="220">
        <f>SUM(I434)</f>
        <v>2380000</v>
      </c>
    </row>
    <row r="436" spans="1:9" s="5" customFormat="1" ht="15">
      <c r="A436" s="260" t="s">
        <v>761</v>
      </c>
      <c r="B436" s="222" t="s">
        <v>684</v>
      </c>
      <c r="C436" s="223"/>
      <c r="D436" s="223"/>
      <c r="E436" s="223"/>
      <c r="F436" s="243" t="s">
        <v>681</v>
      </c>
      <c r="G436" s="211"/>
      <c r="H436" s="7"/>
      <c r="I436" s="216"/>
    </row>
    <row r="437" spans="1:9" s="5" customFormat="1" ht="12.75">
      <c r="A437" s="210" t="s">
        <v>16</v>
      </c>
      <c r="B437" s="210" t="s">
        <v>7</v>
      </c>
      <c r="C437" s="210" t="s">
        <v>8</v>
      </c>
      <c r="D437" s="210" t="s">
        <v>9</v>
      </c>
      <c r="E437" s="210" t="s">
        <v>17</v>
      </c>
      <c r="F437" s="210" t="s">
        <v>11</v>
      </c>
      <c r="G437" s="211"/>
      <c r="H437" s="7"/>
      <c r="I437" s="216"/>
    </row>
    <row r="438" spans="1:9" s="5" customFormat="1" ht="12.75">
      <c r="A438" s="233">
        <v>1</v>
      </c>
      <c r="B438" s="213">
        <v>1195010034</v>
      </c>
      <c r="C438" s="212">
        <v>42296100</v>
      </c>
      <c r="D438" s="215" t="s">
        <v>762</v>
      </c>
      <c r="E438" s="215" t="s">
        <v>762</v>
      </c>
      <c r="F438" s="233" t="s">
        <v>46</v>
      </c>
      <c r="G438" s="211">
        <v>1</v>
      </c>
      <c r="H438" s="74"/>
      <c r="I438" s="216">
        <v>686171</v>
      </c>
    </row>
    <row r="439" spans="1:9" s="5" customFormat="1" ht="25.5">
      <c r="A439" s="225">
        <v>2</v>
      </c>
      <c r="B439" s="213">
        <v>1186220191</v>
      </c>
      <c r="C439" s="213">
        <v>42296100</v>
      </c>
      <c r="D439" s="215" t="s">
        <v>686</v>
      </c>
      <c r="E439" s="215" t="s">
        <v>686</v>
      </c>
      <c r="F439" s="225" t="s">
        <v>46</v>
      </c>
      <c r="G439" s="211">
        <v>1</v>
      </c>
      <c r="H439" s="74"/>
      <c r="I439" s="216">
        <v>5500000</v>
      </c>
    </row>
    <row r="440" spans="1:9" s="5" customFormat="1" ht="25.5">
      <c r="A440" s="225">
        <v>3</v>
      </c>
      <c r="B440" s="213">
        <v>1186220145</v>
      </c>
      <c r="C440" s="213">
        <v>42296100</v>
      </c>
      <c r="D440" s="215" t="s">
        <v>687</v>
      </c>
      <c r="E440" s="215" t="s">
        <v>687</v>
      </c>
      <c r="F440" s="225" t="s">
        <v>46</v>
      </c>
      <c r="G440" s="211">
        <v>1</v>
      </c>
      <c r="H440" s="74"/>
      <c r="I440" s="216">
        <v>1836626</v>
      </c>
    </row>
    <row r="441" spans="1:9" s="5" customFormat="1" ht="12.75">
      <c r="A441" s="225">
        <v>4</v>
      </c>
      <c r="B441" s="213">
        <v>1186220151</v>
      </c>
      <c r="C441" s="213">
        <v>42296100</v>
      </c>
      <c r="D441" s="215" t="s">
        <v>688</v>
      </c>
      <c r="E441" s="215" t="s">
        <v>688</v>
      </c>
      <c r="F441" s="225" t="s">
        <v>46</v>
      </c>
      <c r="G441" s="211">
        <v>1</v>
      </c>
      <c r="H441" s="74"/>
      <c r="I441" s="216">
        <v>3286240</v>
      </c>
    </row>
    <row r="442" spans="1:9" s="5" customFormat="1" ht="12.75">
      <c r="A442" s="230" t="s">
        <v>876</v>
      </c>
      <c r="B442" s="231"/>
      <c r="C442" s="231"/>
      <c r="D442" s="231"/>
      <c r="E442" s="231"/>
      <c r="F442" s="231"/>
      <c r="G442" s="231"/>
      <c r="H442" s="232"/>
      <c r="I442" s="220">
        <f>SUM(I438:I441)</f>
        <v>11309037</v>
      </c>
    </row>
    <row r="443" spans="1:9" s="5" customFormat="1" ht="25.5">
      <c r="A443" s="221" t="s">
        <v>679</v>
      </c>
      <c r="B443" s="237" t="s">
        <v>691</v>
      </c>
      <c r="C443" s="223"/>
      <c r="D443" s="223"/>
      <c r="E443" s="223"/>
      <c r="F443" s="224" t="s">
        <v>692</v>
      </c>
      <c r="G443" s="211"/>
      <c r="H443" s="7"/>
      <c r="I443" s="216"/>
    </row>
    <row r="444" spans="1:9" s="5" customFormat="1" ht="12.75">
      <c r="A444" s="210" t="s">
        <v>16</v>
      </c>
      <c r="B444" s="210" t="s">
        <v>7</v>
      </c>
      <c r="C444" s="210" t="s">
        <v>8</v>
      </c>
      <c r="D444" s="210" t="s">
        <v>9</v>
      </c>
      <c r="E444" s="210" t="s">
        <v>35</v>
      </c>
      <c r="F444" s="210" t="s">
        <v>11</v>
      </c>
      <c r="G444" s="211"/>
      <c r="H444" s="7"/>
      <c r="I444" s="216"/>
    </row>
    <row r="445" spans="1:9" s="5" customFormat="1" ht="38.25">
      <c r="A445" s="212">
        <v>1</v>
      </c>
      <c r="B445" s="212">
        <v>1196490518</v>
      </c>
      <c r="C445" s="213">
        <v>42131606</v>
      </c>
      <c r="D445" s="214" t="s">
        <v>693</v>
      </c>
      <c r="E445" s="215" t="s">
        <v>694</v>
      </c>
      <c r="F445" s="213" t="s">
        <v>46</v>
      </c>
      <c r="G445" s="211">
        <v>1</v>
      </c>
      <c r="H445" s="74"/>
      <c r="I445" s="216">
        <v>1616</v>
      </c>
    </row>
    <row r="446" spans="1:9" s="5" customFormat="1" ht="38.25">
      <c r="A446" s="212">
        <v>2</v>
      </c>
      <c r="B446" s="213">
        <v>1196490518</v>
      </c>
      <c r="C446" s="213">
        <v>42131606</v>
      </c>
      <c r="D446" s="214" t="s">
        <v>695</v>
      </c>
      <c r="E446" s="213" t="s">
        <v>696</v>
      </c>
      <c r="F446" s="212" t="s">
        <v>46</v>
      </c>
      <c r="G446" s="211">
        <v>1</v>
      </c>
      <c r="H446" s="74"/>
      <c r="I446" s="216">
        <v>1616</v>
      </c>
    </row>
    <row r="447" spans="1:9" s="5" customFormat="1" ht="12.75">
      <c r="A447" s="230" t="s">
        <v>877</v>
      </c>
      <c r="B447" s="231"/>
      <c r="C447" s="231"/>
      <c r="D447" s="231"/>
      <c r="E447" s="231"/>
      <c r="F447" s="231"/>
      <c r="G447" s="231"/>
      <c r="H447" s="232"/>
      <c r="I447" s="220">
        <f>SUM(I445:I446)</f>
        <v>3232</v>
      </c>
    </row>
    <row r="448" spans="1:9" s="5" customFormat="1" ht="15" customHeight="1">
      <c r="A448" s="221" t="s">
        <v>683</v>
      </c>
      <c r="B448" s="222" t="s">
        <v>698</v>
      </c>
      <c r="C448" s="223"/>
      <c r="D448" s="223"/>
      <c r="E448" s="223"/>
      <c r="F448" s="224" t="s">
        <v>699</v>
      </c>
      <c r="G448" s="211"/>
      <c r="H448" s="7"/>
      <c r="I448" s="216"/>
    </row>
    <row r="449" spans="1:9" s="5" customFormat="1" ht="12.75">
      <c r="A449" s="210" t="s">
        <v>16</v>
      </c>
      <c r="B449" s="210" t="s">
        <v>7</v>
      </c>
      <c r="C449" s="210" t="s">
        <v>8</v>
      </c>
      <c r="D449" s="210" t="s">
        <v>9</v>
      </c>
      <c r="E449" s="210" t="s">
        <v>35</v>
      </c>
      <c r="F449" s="210" t="s">
        <v>11</v>
      </c>
      <c r="G449" s="211"/>
      <c r="H449" s="7"/>
      <c r="I449" s="216"/>
    </row>
    <row r="450" spans="1:9" s="5" customFormat="1" ht="25.5">
      <c r="A450" s="212">
        <v>1</v>
      </c>
      <c r="B450" s="212">
        <v>1128599070</v>
      </c>
      <c r="C450" s="213">
        <v>4260200</v>
      </c>
      <c r="D450" s="214" t="s">
        <v>700</v>
      </c>
      <c r="E450" s="215" t="s">
        <v>701</v>
      </c>
      <c r="F450" s="212" t="s">
        <v>46</v>
      </c>
      <c r="G450" s="211">
        <v>1</v>
      </c>
      <c r="H450" s="74"/>
      <c r="I450" s="216">
        <v>1157870</v>
      </c>
    </row>
    <row r="451" spans="1:9" s="5" customFormat="1" ht="38.25">
      <c r="A451" s="212">
        <v>2</v>
      </c>
      <c r="B451" s="213">
        <v>1128599385</v>
      </c>
      <c r="C451" s="213">
        <v>4260200</v>
      </c>
      <c r="D451" s="214" t="s">
        <v>702</v>
      </c>
      <c r="E451" s="215" t="s">
        <v>703</v>
      </c>
      <c r="F451" s="212" t="s">
        <v>46</v>
      </c>
      <c r="G451" s="211">
        <v>1</v>
      </c>
      <c r="H451" s="74"/>
      <c r="I451" s="216">
        <v>1377978</v>
      </c>
    </row>
    <row r="452" spans="1:9" s="5" customFormat="1" ht="25.5">
      <c r="A452" s="212">
        <v>3</v>
      </c>
      <c r="B452" s="213">
        <v>1128599296</v>
      </c>
      <c r="C452" s="213">
        <v>4260200</v>
      </c>
      <c r="D452" s="214" t="s">
        <v>704</v>
      </c>
      <c r="E452" s="213" t="s">
        <v>705</v>
      </c>
      <c r="F452" s="212" t="s">
        <v>46</v>
      </c>
      <c r="G452" s="211">
        <v>1</v>
      </c>
      <c r="H452" s="74"/>
      <c r="I452" s="216">
        <v>1723224</v>
      </c>
    </row>
    <row r="453" spans="1:9" s="5" customFormat="1" ht="25.5">
      <c r="A453" s="212">
        <v>4</v>
      </c>
      <c r="B453" s="213">
        <v>1128599387</v>
      </c>
      <c r="C453" s="213">
        <v>4260200</v>
      </c>
      <c r="D453" s="214" t="s">
        <v>706</v>
      </c>
      <c r="E453" s="213" t="s">
        <v>707</v>
      </c>
      <c r="F453" s="212" t="s">
        <v>46</v>
      </c>
      <c r="G453" s="211">
        <v>1</v>
      </c>
      <c r="H453" s="74"/>
      <c r="I453" s="216">
        <v>1377978</v>
      </c>
    </row>
    <row r="454" spans="1:9" s="5" customFormat="1" ht="38.25">
      <c r="A454" s="212">
        <v>5</v>
      </c>
      <c r="B454" s="213">
        <v>1121090212</v>
      </c>
      <c r="C454" s="213">
        <v>4260200</v>
      </c>
      <c r="D454" s="214" t="s">
        <v>708</v>
      </c>
      <c r="E454" s="213" t="s">
        <v>709</v>
      </c>
      <c r="F454" s="212" t="s">
        <v>46</v>
      </c>
      <c r="G454" s="211">
        <v>1</v>
      </c>
      <c r="H454" s="74"/>
      <c r="I454" s="216">
        <v>6921415</v>
      </c>
    </row>
    <row r="455" spans="1:9" s="5" customFormat="1" ht="38.25">
      <c r="A455" s="212">
        <v>6</v>
      </c>
      <c r="B455" s="213">
        <v>1121090213</v>
      </c>
      <c r="C455" s="213">
        <v>4260200</v>
      </c>
      <c r="D455" s="214" t="s">
        <v>710</v>
      </c>
      <c r="E455" s="213" t="s">
        <v>711</v>
      </c>
      <c r="F455" s="212" t="s">
        <v>46</v>
      </c>
      <c r="G455" s="211">
        <v>1</v>
      </c>
      <c r="H455" s="74"/>
      <c r="I455" s="216">
        <v>5816315</v>
      </c>
    </row>
    <row r="456" spans="1:9" s="5" customFormat="1" ht="12.75">
      <c r="A456" s="212">
        <v>7</v>
      </c>
      <c r="B456" s="213">
        <v>1121090312</v>
      </c>
      <c r="C456" s="213">
        <v>4260200</v>
      </c>
      <c r="D456" s="214" t="s">
        <v>712</v>
      </c>
      <c r="E456" s="213" t="s">
        <v>712</v>
      </c>
      <c r="F456" s="212" t="s">
        <v>46</v>
      </c>
      <c r="G456" s="211">
        <v>1</v>
      </c>
      <c r="H456" s="74"/>
      <c r="I456" s="216">
        <v>5273071</v>
      </c>
    </row>
    <row r="457" spans="1:9" s="5" customFormat="1" ht="12.75">
      <c r="A457" s="212">
        <v>8</v>
      </c>
      <c r="B457" s="213">
        <v>1121090350</v>
      </c>
      <c r="C457" s="213">
        <v>4260200</v>
      </c>
      <c r="D457" s="214" t="s">
        <v>713</v>
      </c>
      <c r="E457" s="213" t="s">
        <v>714</v>
      </c>
      <c r="F457" s="212" t="s">
        <v>46</v>
      </c>
      <c r="G457" s="211">
        <v>1</v>
      </c>
      <c r="H457" s="74"/>
      <c r="I457" s="216">
        <v>1911336</v>
      </c>
    </row>
    <row r="458" spans="1:9" s="5" customFormat="1" ht="12.75">
      <c r="A458" s="212">
        <v>9</v>
      </c>
      <c r="B458" s="213">
        <v>1121090139</v>
      </c>
      <c r="C458" s="213">
        <v>4260200</v>
      </c>
      <c r="D458" s="214" t="s">
        <v>715</v>
      </c>
      <c r="E458" s="213" t="s">
        <v>716</v>
      </c>
      <c r="F458" s="212" t="s">
        <v>46</v>
      </c>
      <c r="G458" s="211">
        <v>1</v>
      </c>
      <c r="H458" s="74"/>
      <c r="I458" s="216">
        <v>124248</v>
      </c>
    </row>
    <row r="459" spans="1:9" s="5" customFormat="1" ht="25.5">
      <c r="A459" s="212">
        <v>10</v>
      </c>
      <c r="B459" s="213">
        <v>1121020067</v>
      </c>
      <c r="C459" s="213">
        <v>4260200</v>
      </c>
      <c r="D459" s="214" t="s">
        <v>717</v>
      </c>
      <c r="E459" s="213" t="s">
        <v>718</v>
      </c>
      <c r="F459" s="212" t="s">
        <v>46</v>
      </c>
      <c r="G459" s="211">
        <v>1</v>
      </c>
      <c r="H459" s="74"/>
      <c r="I459" s="216">
        <v>217655</v>
      </c>
    </row>
    <row r="460" spans="1:9" s="5" customFormat="1" ht="25.5">
      <c r="A460" s="212">
        <v>11</v>
      </c>
      <c r="B460" s="213">
        <v>1121090234</v>
      </c>
      <c r="C460" s="213">
        <v>4260200</v>
      </c>
      <c r="D460" s="214" t="s">
        <v>719</v>
      </c>
      <c r="E460" s="213" t="s">
        <v>720</v>
      </c>
      <c r="F460" s="212" t="s">
        <v>46</v>
      </c>
      <c r="G460" s="211">
        <v>1</v>
      </c>
      <c r="H460" s="74"/>
      <c r="I460" s="216">
        <v>1125800</v>
      </c>
    </row>
    <row r="461" spans="1:9" s="5" customFormat="1" ht="25.5">
      <c r="A461" s="212">
        <v>12</v>
      </c>
      <c r="B461" s="213">
        <v>1121090234</v>
      </c>
      <c r="C461" s="213">
        <v>4260200</v>
      </c>
      <c r="D461" s="214" t="s">
        <v>721</v>
      </c>
      <c r="E461" s="213" t="s">
        <v>722</v>
      </c>
      <c r="F461" s="212" t="s">
        <v>46</v>
      </c>
      <c r="G461" s="211">
        <v>1</v>
      </c>
      <c r="H461" s="74"/>
      <c r="I461" s="216">
        <v>81991</v>
      </c>
    </row>
    <row r="462" spans="1:9" s="5" customFormat="1" ht="25.5">
      <c r="A462" s="212">
        <v>13</v>
      </c>
      <c r="B462" s="213">
        <v>1121020069</v>
      </c>
      <c r="C462" s="213">
        <v>4260200</v>
      </c>
      <c r="D462" s="214" t="s">
        <v>723</v>
      </c>
      <c r="E462" s="213" t="s">
        <v>724</v>
      </c>
      <c r="F462" s="212" t="s">
        <v>46</v>
      </c>
      <c r="G462" s="211">
        <v>1</v>
      </c>
      <c r="H462" s="74"/>
      <c r="I462" s="216">
        <v>88929</v>
      </c>
    </row>
    <row r="463" spans="1:9" s="5" customFormat="1" ht="25.5">
      <c r="A463" s="212">
        <v>14</v>
      </c>
      <c r="B463" s="213">
        <v>1121020071</v>
      </c>
      <c r="C463" s="213">
        <v>4260200</v>
      </c>
      <c r="D463" s="214" t="s">
        <v>725</v>
      </c>
      <c r="E463" s="213" t="s">
        <v>726</v>
      </c>
      <c r="F463" s="212" t="s">
        <v>46</v>
      </c>
      <c r="G463" s="211">
        <v>1</v>
      </c>
      <c r="H463" s="74"/>
      <c r="I463" s="216">
        <v>915650</v>
      </c>
    </row>
    <row r="464" spans="1:9" s="5" customFormat="1" ht="12.75">
      <c r="A464" s="230" t="s">
        <v>878</v>
      </c>
      <c r="B464" s="231"/>
      <c r="C464" s="231"/>
      <c r="D464" s="231"/>
      <c r="E464" s="231"/>
      <c r="F464" s="231"/>
      <c r="G464" s="231"/>
      <c r="H464" s="232"/>
      <c r="I464" s="220">
        <f>SUM(I450:I463)</f>
        <v>28113460</v>
      </c>
    </row>
    <row r="465" spans="1:9" s="5" customFormat="1" ht="15">
      <c r="A465" s="221" t="s">
        <v>689</v>
      </c>
      <c r="B465" s="237" t="s">
        <v>728</v>
      </c>
      <c r="C465" s="223"/>
      <c r="D465" s="223"/>
      <c r="E465" s="223"/>
      <c r="F465" s="224" t="s">
        <v>699</v>
      </c>
      <c r="G465" s="211"/>
      <c r="H465" s="7"/>
      <c r="I465" s="216"/>
    </row>
    <row r="466" spans="1:9" s="5" customFormat="1" ht="12.75">
      <c r="A466" s="210" t="s">
        <v>16</v>
      </c>
      <c r="B466" s="210" t="s">
        <v>7</v>
      </c>
      <c r="C466" s="210" t="s">
        <v>8</v>
      </c>
      <c r="D466" s="210" t="s">
        <v>9</v>
      </c>
      <c r="E466" s="210" t="s">
        <v>35</v>
      </c>
      <c r="F466" s="210" t="s">
        <v>11</v>
      </c>
      <c r="G466" s="211"/>
      <c r="H466" s="7"/>
      <c r="I466" s="216"/>
    </row>
    <row r="467" spans="1:9" s="5" customFormat="1" ht="12.75">
      <c r="A467" s="212">
        <v>1</v>
      </c>
      <c r="B467" s="212">
        <v>1196490225</v>
      </c>
      <c r="C467" s="213">
        <v>4260200</v>
      </c>
      <c r="D467" s="214" t="s">
        <v>729</v>
      </c>
      <c r="E467" s="215" t="s">
        <v>730</v>
      </c>
      <c r="F467" s="212" t="s">
        <v>46</v>
      </c>
      <c r="G467" s="211">
        <v>1</v>
      </c>
      <c r="H467" s="74"/>
      <c r="I467" s="216">
        <v>24740</v>
      </c>
    </row>
    <row r="468" spans="1:9" s="5" customFormat="1" ht="12.75">
      <c r="A468" s="212">
        <v>2</v>
      </c>
      <c r="B468" s="212">
        <v>1196490221</v>
      </c>
      <c r="C468" s="213">
        <v>4260200</v>
      </c>
      <c r="D468" s="214" t="s">
        <v>731</v>
      </c>
      <c r="E468" s="215" t="s">
        <v>732</v>
      </c>
      <c r="F468" s="212" t="s">
        <v>46</v>
      </c>
      <c r="G468" s="211">
        <v>1</v>
      </c>
      <c r="H468" s="74"/>
      <c r="I468" s="216">
        <v>24740</v>
      </c>
    </row>
    <row r="469" spans="1:9" s="5" customFormat="1" ht="12.75">
      <c r="A469" s="212">
        <v>3</v>
      </c>
      <c r="B469" s="212">
        <v>1196490222</v>
      </c>
      <c r="C469" s="213">
        <v>4260200</v>
      </c>
      <c r="D469" s="214" t="s">
        <v>733</v>
      </c>
      <c r="E469" s="215" t="s">
        <v>734</v>
      </c>
      <c r="F469" s="212" t="s">
        <v>46</v>
      </c>
      <c r="G469" s="211">
        <v>1</v>
      </c>
      <c r="H469" s="74"/>
      <c r="I469" s="216">
        <v>24740</v>
      </c>
    </row>
    <row r="470" spans="1:9" s="5" customFormat="1" ht="25.5">
      <c r="A470" s="212">
        <v>4</v>
      </c>
      <c r="B470" s="212">
        <v>1196430153</v>
      </c>
      <c r="C470" s="213">
        <v>4260200</v>
      </c>
      <c r="D470" s="214" t="s">
        <v>735</v>
      </c>
      <c r="E470" s="215" t="s">
        <v>735</v>
      </c>
      <c r="F470" s="212" t="s">
        <v>46</v>
      </c>
      <c r="G470" s="211">
        <v>1</v>
      </c>
      <c r="H470" s="74"/>
      <c r="I470" s="216">
        <v>24740</v>
      </c>
    </row>
    <row r="471" spans="1:9" s="5" customFormat="1" ht="25.5">
      <c r="A471" s="212">
        <v>5</v>
      </c>
      <c r="B471" s="212">
        <v>1186290399</v>
      </c>
      <c r="C471" s="213">
        <v>4260200</v>
      </c>
      <c r="D471" s="214" t="s">
        <v>736</v>
      </c>
      <c r="E471" s="215" t="s">
        <v>737</v>
      </c>
      <c r="F471" s="212" t="s">
        <v>46</v>
      </c>
      <c r="G471" s="211">
        <v>1</v>
      </c>
      <c r="H471" s="74"/>
      <c r="I471" s="216">
        <v>101527</v>
      </c>
    </row>
    <row r="472" spans="1:9" s="5" customFormat="1" ht="12.75">
      <c r="A472" s="230" t="s">
        <v>879</v>
      </c>
      <c r="B472" s="231"/>
      <c r="C472" s="231"/>
      <c r="D472" s="231"/>
      <c r="E472" s="231"/>
      <c r="F472" s="231"/>
      <c r="G472" s="231"/>
      <c r="H472" s="232"/>
      <c r="I472" s="220">
        <f>SUM(I467:I471)</f>
        <v>200487</v>
      </c>
    </row>
    <row r="473" spans="1:9" s="5" customFormat="1" ht="15">
      <c r="A473" s="221" t="s">
        <v>690</v>
      </c>
      <c r="B473" s="222" t="s">
        <v>739</v>
      </c>
      <c r="C473" s="223"/>
      <c r="D473" s="223"/>
      <c r="E473" s="223"/>
      <c r="F473" s="243" t="s">
        <v>420</v>
      </c>
      <c r="G473" s="211"/>
      <c r="H473" s="7"/>
      <c r="I473" s="216"/>
    </row>
    <row r="474" spans="1:9" s="5" customFormat="1" ht="12.75">
      <c r="A474" s="210" t="s">
        <v>16</v>
      </c>
      <c r="B474" s="210" t="s">
        <v>7</v>
      </c>
      <c r="C474" s="210" t="s">
        <v>124</v>
      </c>
      <c r="D474" s="210" t="s">
        <v>9</v>
      </c>
      <c r="E474" s="210" t="s">
        <v>125</v>
      </c>
      <c r="F474" s="210" t="s">
        <v>11</v>
      </c>
      <c r="G474" s="211"/>
      <c r="H474" s="7"/>
      <c r="I474" s="216"/>
    </row>
    <row r="475" spans="1:9" s="5" customFormat="1" ht="114.75">
      <c r="A475" s="212">
        <v>1</v>
      </c>
      <c r="B475" s="213">
        <v>1199030174</v>
      </c>
      <c r="C475" s="213">
        <v>42295451</v>
      </c>
      <c r="D475" s="215" t="s">
        <v>740</v>
      </c>
      <c r="E475" s="213" t="s">
        <v>741</v>
      </c>
      <c r="F475" s="212" t="s">
        <v>742</v>
      </c>
      <c r="G475" s="211">
        <v>1</v>
      </c>
      <c r="H475" s="74"/>
      <c r="I475" s="216">
        <v>1785</v>
      </c>
    </row>
    <row r="476" spans="1:9" s="5" customFormat="1" ht="114.75">
      <c r="A476" s="212">
        <v>2</v>
      </c>
      <c r="B476" s="213">
        <v>1199030175</v>
      </c>
      <c r="C476" s="213">
        <v>42295451</v>
      </c>
      <c r="D476" s="215" t="s">
        <v>743</v>
      </c>
      <c r="E476" s="213" t="s">
        <v>744</v>
      </c>
      <c r="F476" s="212" t="s">
        <v>742</v>
      </c>
      <c r="G476" s="211">
        <v>1</v>
      </c>
      <c r="H476" s="74"/>
      <c r="I476" s="216">
        <v>1785</v>
      </c>
    </row>
    <row r="477" spans="1:9" s="5" customFormat="1" ht="114.75">
      <c r="A477" s="212">
        <v>3</v>
      </c>
      <c r="B477" s="213">
        <v>1199030176</v>
      </c>
      <c r="C477" s="213">
        <v>42295451</v>
      </c>
      <c r="D477" s="215" t="s">
        <v>745</v>
      </c>
      <c r="E477" s="213" t="s">
        <v>746</v>
      </c>
      <c r="F477" s="212" t="s">
        <v>742</v>
      </c>
      <c r="G477" s="211">
        <v>1</v>
      </c>
      <c r="H477" s="74"/>
      <c r="I477" s="216">
        <v>1785</v>
      </c>
    </row>
    <row r="478" spans="1:9" s="5" customFormat="1" ht="114.75">
      <c r="A478" s="212">
        <v>4</v>
      </c>
      <c r="B478" s="213">
        <v>1199030177</v>
      </c>
      <c r="C478" s="213">
        <v>42295451</v>
      </c>
      <c r="D478" s="215" t="s">
        <v>747</v>
      </c>
      <c r="E478" s="213" t="s">
        <v>748</v>
      </c>
      <c r="F478" s="212" t="s">
        <v>742</v>
      </c>
      <c r="G478" s="211">
        <v>1</v>
      </c>
      <c r="H478" s="74"/>
      <c r="I478" s="216">
        <v>1785</v>
      </c>
    </row>
    <row r="479" spans="1:9" s="5" customFormat="1" ht="114.75">
      <c r="A479" s="212">
        <v>5</v>
      </c>
      <c r="B479" s="213">
        <v>1199030179</v>
      </c>
      <c r="C479" s="213">
        <v>42295451</v>
      </c>
      <c r="D479" s="215" t="s">
        <v>749</v>
      </c>
      <c r="E479" s="213" t="s">
        <v>750</v>
      </c>
      <c r="F479" s="212" t="s">
        <v>742</v>
      </c>
      <c r="G479" s="211">
        <v>1</v>
      </c>
      <c r="H479" s="74"/>
      <c r="I479" s="216">
        <v>1785</v>
      </c>
    </row>
    <row r="480" spans="1:9" s="5" customFormat="1" ht="38.25">
      <c r="A480" s="212">
        <v>6</v>
      </c>
      <c r="B480" s="213">
        <v>1199030159</v>
      </c>
      <c r="C480" s="213">
        <v>42132200</v>
      </c>
      <c r="D480" s="215" t="s">
        <v>751</v>
      </c>
      <c r="E480" s="213" t="s">
        <v>752</v>
      </c>
      <c r="F480" s="212" t="s">
        <v>742</v>
      </c>
      <c r="G480" s="211">
        <v>1</v>
      </c>
      <c r="H480" s="74"/>
      <c r="I480" s="216">
        <v>202</v>
      </c>
    </row>
    <row r="481" spans="1:9" s="5" customFormat="1" ht="38.25">
      <c r="A481" s="212">
        <v>7</v>
      </c>
      <c r="B481" s="213">
        <v>1199030151</v>
      </c>
      <c r="C481" s="213">
        <v>42132200</v>
      </c>
      <c r="D481" s="215" t="s">
        <v>753</v>
      </c>
      <c r="E481" s="213" t="s">
        <v>754</v>
      </c>
      <c r="F481" s="212" t="s">
        <v>742</v>
      </c>
      <c r="G481" s="211">
        <v>1</v>
      </c>
      <c r="H481" s="74"/>
      <c r="I481" s="216">
        <v>202</v>
      </c>
    </row>
    <row r="482" spans="1:9" s="5" customFormat="1" ht="38.25">
      <c r="A482" s="212">
        <v>8</v>
      </c>
      <c r="B482" s="213">
        <v>1199030032</v>
      </c>
      <c r="C482" s="213">
        <v>42132200</v>
      </c>
      <c r="D482" s="215" t="s">
        <v>755</v>
      </c>
      <c r="E482" s="213" t="s">
        <v>756</v>
      </c>
      <c r="F482" s="212" t="s">
        <v>742</v>
      </c>
      <c r="G482" s="211">
        <v>1</v>
      </c>
      <c r="H482" s="74"/>
      <c r="I482" s="216">
        <v>202</v>
      </c>
    </row>
    <row r="483" spans="1:9" s="5" customFormat="1" ht="12.75">
      <c r="A483" s="230" t="s">
        <v>880</v>
      </c>
      <c r="B483" s="231"/>
      <c r="C483" s="231"/>
      <c r="D483" s="231"/>
      <c r="E483" s="231"/>
      <c r="F483" s="231"/>
      <c r="G483" s="231"/>
      <c r="H483" s="232"/>
      <c r="I483" s="220">
        <f>SUM(I475:I482)</f>
        <v>9531</v>
      </c>
    </row>
    <row r="484" spans="1:9" s="5" customFormat="1" ht="15">
      <c r="A484" s="221" t="s">
        <v>697</v>
      </c>
      <c r="B484" s="222" t="s">
        <v>757</v>
      </c>
      <c r="C484" s="223"/>
      <c r="D484" s="223"/>
      <c r="E484" s="223"/>
      <c r="F484" s="243" t="s">
        <v>420</v>
      </c>
      <c r="G484" s="211"/>
      <c r="H484" s="7"/>
      <c r="I484" s="216"/>
    </row>
    <row r="485" spans="1:9" s="5" customFormat="1" ht="12.75">
      <c r="A485" s="210" t="s">
        <v>16</v>
      </c>
      <c r="B485" s="210" t="s">
        <v>7</v>
      </c>
      <c r="C485" s="210" t="s">
        <v>124</v>
      </c>
      <c r="D485" s="210" t="s">
        <v>9</v>
      </c>
      <c r="E485" s="210" t="s">
        <v>125</v>
      </c>
      <c r="F485" s="210" t="s">
        <v>11</v>
      </c>
      <c r="G485" s="211"/>
      <c r="H485" s="7"/>
      <c r="I485" s="216"/>
    </row>
    <row r="486" spans="1:9" s="5" customFormat="1" ht="102">
      <c r="A486" s="212">
        <v>1</v>
      </c>
      <c r="B486" s="213">
        <v>1196490664</v>
      </c>
      <c r="C486" s="213">
        <v>42221514</v>
      </c>
      <c r="D486" s="215" t="s">
        <v>758</v>
      </c>
      <c r="E486" s="215" t="s">
        <v>759</v>
      </c>
      <c r="F486" s="213" t="s">
        <v>46</v>
      </c>
      <c r="G486" s="211">
        <v>1</v>
      </c>
      <c r="H486" s="74"/>
      <c r="I486" s="216">
        <v>5058</v>
      </c>
    </row>
    <row r="487" spans="1:9" s="5" customFormat="1" ht="12.75">
      <c r="A487" s="230" t="s">
        <v>881</v>
      </c>
      <c r="B487" s="231"/>
      <c r="C487" s="231"/>
      <c r="D487" s="231"/>
      <c r="E487" s="231"/>
      <c r="F487" s="231"/>
      <c r="G487" s="231"/>
      <c r="H487" s="232"/>
      <c r="I487" s="220">
        <f>SUM(I486)</f>
        <v>5058</v>
      </c>
    </row>
    <row r="488" spans="1:9" s="5" customFormat="1" ht="15">
      <c r="A488" s="221" t="s">
        <v>727</v>
      </c>
      <c r="B488" s="222" t="s">
        <v>763</v>
      </c>
      <c r="C488" s="223"/>
      <c r="D488" s="223"/>
      <c r="E488" s="223"/>
      <c r="F488" s="243" t="s">
        <v>764</v>
      </c>
      <c r="G488" s="211"/>
      <c r="H488" s="7"/>
      <c r="I488" s="216"/>
    </row>
    <row r="489" spans="1:9" s="5" customFormat="1" ht="12.75">
      <c r="A489" s="210" t="s">
        <v>16</v>
      </c>
      <c r="B489" s="210" t="s">
        <v>7</v>
      </c>
      <c r="C489" s="210" t="s">
        <v>124</v>
      </c>
      <c r="D489" s="210" t="s">
        <v>9</v>
      </c>
      <c r="E489" s="210" t="s">
        <v>125</v>
      </c>
      <c r="F489" s="210" t="s">
        <v>11</v>
      </c>
      <c r="G489" s="211"/>
      <c r="H489" s="7"/>
      <c r="I489" s="216"/>
    </row>
    <row r="490" spans="1:9" s="5" customFormat="1" ht="38.25">
      <c r="A490" s="212">
        <v>1</v>
      </c>
      <c r="B490" s="213">
        <v>1196490664</v>
      </c>
      <c r="C490" s="213">
        <v>42221514</v>
      </c>
      <c r="D490" s="215" t="s">
        <v>763</v>
      </c>
      <c r="E490" s="215" t="s">
        <v>765</v>
      </c>
      <c r="F490" s="213" t="s">
        <v>46</v>
      </c>
      <c r="G490" s="211">
        <v>1</v>
      </c>
      <c r="H490" s="74"/>
      <c r="I490" s="216">
        <v>77300</v>
      </c>
    </row>
    <row r="491" spans="1:9" s="5" customFormat="1" ht="25.5">
      <c r="A491" s="158">
        <v>2</v>
      </c>
      <c r="B491" s="159">
        <v>1186220400</v>
      </c>
      <c r="C491" s="159" t="s">
        <v>821</v>
      </c>
      <c r="D491" s="160" t="s">
        <v>822</v>
      </c>
      <c r="E491" s="160" t="s">
        <v>823</v>
      </c>
      <c r="F491" s="158" t="s">
        <v>46</v>
      </c>
      <c r="G491" s="211">
        <v>1</v>
      </c>
      <c r="H491" s="74"/>
      <c r="I491" s="216">
        <v>260825</v>
      </c>
    </row>
    <row r="492" spans="1:9" s="5" customFormat="1" ht="12.75">
      <c r="A492" s="230" t="s">
        <v>882</v>
      </c>
      <c r="B492" s="231"/>
      <c r="C492" s="231"/>
      <c r="D492" s="231"/>
      <c r="E492" s="231"/>
      <c r="F492" s="231"/>
      <c r="G492" s="231"/>
      <c r="H492" s="232"/>
      <c r="I492" s="220">
        <f>SUM(I490:I491)</f>
        <v>338125</v>
      </c>
    </row>
    <row r="493" spans="1:9" s="5" customFormat="1" ht="15">
      <c r="A493" s="260" t="s">
        <v>738</v>
      </c>
      <c r="B493" s="222" t="s">
        <v>766</v>
      </c>
      <c r="C493" s="223"/>
      <c r="D493" s="223"/>
      <c r="E493" s="223"/>
      <c r="F493" s="243" t="s">
        <v>681</v>
      </c>
      <c r="G493" s="211"/>
      <c r="H493" s="7"/>
      <c r="I493" s="216"/>
    </row>
    <row r="494" spans="1:9" s="5" customFormat="1" ht="12.75">
      <c r="A494" s="210" t="s">
        <v>16</v>
      </c>
      <c r="B494" s="210" t="s">
        <v>7</v>
      </c>
      <c r="C494" s="210" t="s">
        <v>8</v>
      </c>
      <c r="D494" s="210" t="s">
        <v>9</v>
      </c>
      <c r="E494" s="210" t="s">
        <v>17</v>
      </c>
      <c r="F494" s="210" t="s">
        <v>11</v>
      </c>
      <c r="G494" s="211"/>
      <c r="H494" s="7"/>
      <c r="I494" s="216"/>
    </row>
    <row r="495" spans="1:9" s="5" customFormat="1" ht="25.5">
      <c r="A495" s="226">
        <v>1</v>
      </c>
      <c r="B495" s="229">
        <v>1186290049</v>
      </c>
      <c r="C495" s="229">
        <v>42296100</v>
      </c>
      <c r="D495" s="228" t="s">
        <v>685</v>
      </c>
      <c r="E495" s="228" t="s">
        <v>685</v>
      </c>
      <c r="F495" s="213" t="s">
        <v>46</v>
      </c>
      <c r="G495" s="211">
        <v>1</v>
      </c>
      <c r="H495" s="74"/>
      <c r="I495" s="216">
        <v>133000</v>
      </c>
    </row>
    <row r="496" spans="1:9" ht="15" customHeight="1">
      <c r="A496" s="230" t="s">
        <v>883</v>
      </c>
      <c r="B496" s="231"/>
      <c r="C496" s="231"/>
      <c r="D496" s="231"/>
      <c r="E496" s="231"/>
      <c r="F496" s="231"/>
      <c r="G496" s="231"/>
      <c r="H496" s="232"/>
      <c r="I496" s="261">
        <f>SUM(I495)</f>
        <v>133000</v>
      </c>
    </row>
  </sheetData>
  <mergeCells count="122">
    <mergeCell ref="B493:E493"/>
    <mergeCell ref="A496:H496"/>
    <mergeCell ref="B473:E473"/>
    <mergeCell ref="A483:H483"/>
    <mergeCell ref="B484:E484"/>
    <mergeCell ref="A487:H487"/>
    <mergeCell ref="B488:E488"/>
    <mergeCell ref="A492:H492"/>
    <mergeCell ref="B443:E443"/>
    <mergeCell ref="A447:H447"/>
    <mergeCell ref="B448:E448"/>
    <mergeCell ref="A464:H464"/>
    <mergeCell ref="B465:E465"/>
    <mergeCell ref="A472:H472"/>
    <mergeCell ref="B428:E428"/>
    <mergeCell ref="A431:H431"/>
    <mergeCell ref="B432:E432"/>
    <mergeCell ref="A435:H435"/>
    <mergeCell ref="B436:E436"/>
    <mergeCell ref="A442:H442"/>
    <mergeCell ref="B412:E412"/>
    <mergeCell ref="A418:H418"/>
    <mergeCell ref="B419:E419"/>
    <mergeCell ref="A422:H422"/>
    <mergeCell ref="B423:E423"/>
    <mergeCell ref="A427:H427"/>
    <mergeCell ref="B384:E384"/>
    <mergeCell ref="A389:H389"/>
    <mergeCell ref="B390:E390"/>
    <mergeCell ref="A395:H395"/>
    <mergeCell ref="B396:E396"/>
    <mergeCell ref="A411:H411"/>
    <mergeCell ref="B354:E354"/>
    <mergeCell ref="A359:H359"/>
    <mergeCell ref="B360:E360"/>
    <mergeCell ref="A379:H379"/>
    <mergeCell ref="B380:E380"/>
    <mergeCell ref="A383:H383"/>
    <mergeCell ref="B326:E326"/>
    <mergeCell ref="A330:H330"/>
    <mergeCell ref="B331:E331"/>
    <mergeCell ref="A335:H335"/>
    <mergeCell ref="B336:E336"/>
    <mergeCell ref="A353:H353"/>
    <mergeCell ref="B307:E307"/>
    <mergeCell ref="A313:H313"/>
    <mergeCell ref="B314:E314"/>
    <mergeCell ref="A319:H319"/>
    <mergeCell ref="B320:E320"/>
    <mergeCell ref="A325:H325"/>
    <mergeCell ref="B285:E285"/>
    <mergeCell ref="A292:H292"/>
    <mergeCell ref="B293:E293"/>
    <mergeCell ref="A301:H301"/>
    <mergeCell ref="B302:E302"/>
    <mergeCell ref="A306:H306"/>
    <mergeCell ref="B269:E269"/>
    <mergeCell ref="A275:H275"/>
    <mergeCell ref="B276:E276"/>
    <mergeCell ref="A279:H279"/>
    <mergeCell ref="B280:E280"/>
    <mergeCell ref="A284:H284"/>
    <mergeCell ref="B251:E251"/>
    <mergeCell ref="A254:H254"/>
    <mergeCell ref="B255:E255"/>
    <mergeCell ref="A261:H261"/>
    <mergeCell ref="B262:E262"/>
    <mergeCell ref="A268:H268"/>
    <mergeCell ref="B218:E218"/>
    <mergeCell ref="A232:H232"/>
    <mergeCell ref="B233:E233"/>
    <mergeCell ref="A241:H241"/>
    <mergeCell ref="B242:E242"/>
    <mergeCell ref="A250:H250"/>
    <mergeCell ref="B200:E200"/>
    <mergeCell ref="A208:H208"/>
    <mergeCell ref="B209:E209"/>
    <mergeCell ref="A213:H213"/>
    <mergeCell ref="B214:E214"/>
    <mergeCell ref="A217:H217"/>
    <mergeCell ref="B165:E165"/>
    <mergeCell ref="A169:H169"/>
    <mergeCell ref="B170:E170"/>
    <mergeCell ref="A195:H195"/>
    <mergeCell ref="B196:E196"/>
    <mergeCell ref="A199:H199"/>
    <mergeCell ref="B133:E133"/>
    <mergeCell ref="A140:H140"/>
    <mergeCell ref="B141:E141"/>
    <mergeCell ref="A160:H160"/>
    <mergeCell ref="B161:E161"/>
    <mergeCell ref="A164:H164"/>
    <mergeCell ref="B76:E76"/>
    <mergeCell ref="A120:H120"/>
    <mergeCell ref="B121:E121"/>
    <mergeCell ref="A127:H127"/>
    <mergeCell ref="B128:E128"/>
    <mergeCell ref="A132:H132"/>
    <mergeCell ref="B59:E59"/>
    <mergeCell ref="A63:H63"/>
    <mergeCell ref="B64:E64"/>
    <mergeCell ref="A71:H71"/>
    <mergeCell ref="B72:E72"/>
    <mergeCell ref="A75:H75"/>
    <mergeCell ref="B45:E45"/>
    <mergeCell ref="A50:H50"/>
    <mergeCell ref="B51:E51"/>
    <mergeCell ref="A54:H54"/>
    <mergeCell ref="B55:E55"/>
    <mergeCell ref="A58:H58"/>
    <mergeCell ref="B18:E18"/>
    <mergeCell ref="A23:H23"/>
    <mergeCell ref="B24:E24"/>
    <mergeCell ref="A36:H36"/>
    <mergeCell ref="B37:E37"/>
    <mergeCell ref="A44:H44"/>
    <mergeCell ref="I2:I3"/>
    <mergeCell ref="J2:J3"/>
    <mergeCell ref="B3:E3"/>
    <mergeCell ref="A12:H12"/>
    <mergeCell ref="B13:E13"/>
    <mergeCell ref="A17:H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MERCDO - COTIZACIONE</vt:lpstr>
      <vt:lpstr>PRECIOS DE REFERENCIA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Julieth Lozano Puentes</dc:creator>
  <cp:lastModifiedBy>Cristian Medina</cp:lastModifiedBy>
  <dcterms:created xsi:type="dcterms:W3CDTF">2024-01-17T17:36:41Z</dcterms:created>
  <dcterms:modified xsi:type="dcterms:W3CDTF">2024-04-02T19:57:11Z</dcterms:modified>
</cp:coreProperties>
</file>