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aermv-my.sharepoint.com/personal/angel_jerez_umv_gov_co/Documents/2024/Estudios del Sector/Caracterización de aguas, lavado de tanque, prueba de bombeo, análisis estático y dinámico del pozo/"/>
    </mc:Choice>
  </mc:AlternateContent>
  <xr:revisionPtr revIDLastSave="7" documentId="13_ncr:1_{393FADB8-EA00-4ED5-8DAF-041D6200C3BD}" xr6:coauthVersionLast="47" xr6:coauthVersionMax="47" xr10:uidLastSave="{48C6E3D4-5664-4353-99BC-F6596442ECA9}"/>
  <bookViews>
    <workbookView xWindow="23880" yWindow="-120" windowWidth="29040" windowHeight="15840" tabRatio="750" activeTab="1" xr2:uid="{00000000-000D-0000-FFFF-FFFF00000000}"/>
  </bookViews>
  <sheets>
    <sheet name="TAB INICIAL" sheetId="1" r:id="rId1"/>
    <sheet name="TAB DEPURADA " sheetId="2" r:id="rId2"/>
  </sheets>
  <externalReferences>
    <externalReference r:id="rId3"/>
    <externalReference r:id="rId4"/>
    <externalReference r:id="rId5"/>
  </externalReferences>
  <definedNames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EST1">#REF!</definedName>
    <definedName name="_EST3">#REF!</definedName>
    <definedName name="_xlnm._FilterDatabase" localSheetId="1" hidden="1">'TAB DEPURADA '!#REF!</definedName>
    <definedName name="_xlnm._FilterDatabase" localSheetId="0" hidden="1">'TAB INICIAL'!#REF!</definedName>
    <definedName name="_xlnm.Print_Area" localSheetId="1">'TAB DEPURADA '!$A$1:$P$11</definedName>
    <definedName name="_xlnm.Print_Area" localSheetId="0">'TAB INICIAL'!$A$1:$Q$11</definedName>
    <definedName name="dol" localSheetId="1">#REF!</definedName>
    <definedName name="dol" localSheetId="0">#REF!</definedName>
    <definedName name="dol">#REF!</definedName>
    <definedName name="DOLAR">#REF!</definedName>
    <definedName name="DOLAR1" localSheetId="1">#REF!</definedName>
    <definedName name="DOLAR1" localSheetId="0">#REF!</definedName>
    <definedName name="DOLAR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#REF!</definedName>
    <definedName name="Excel_BuiltIn_Print_Titles_4">#REF!</definedName>
    <definedName name="FDGKKKF">[1]TABULACION!$C$22</definedName>
    <definedName name="HJHJ">[2]TABULACION!#REF!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LO" localSheetId="1">#REF!</definedName>
    <definedName name="LO" localSheetId="0">#REF!</definedName>
    <definedName name="LO">#REF!</definedName>
    <definedName name="TABULACIÓN_FINAL">[3]TABULACION!#REF!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2" l="1"/>
  <c r="K10" i="2" s="1"/>
  <c r="K11" i="2" s="1"/>
  <c r="E24" i="2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 s="1"/>
  <c r="E44" i="2" s="1"/>
  <c r="E45" i="2" s="1"/>
  <c r="E46" i="2" s="1"/>
  <c r="E47" i="2" s="1"/>
  <c r="E48" i="2" s="1"/>
  <c r="E49" i="2" s="1"/>
  <c r="E50" i="2" s="1"/>
  <c r="E51" i="2" s="1"/>
  <c r="E52" i="2" s="1"/>
  <c r="E53" i="2" s="1"/>
  <c r="E54" i="2" s="1"/>
  <c r="E55" i="2" s="1"/>
  <c r="E56" i="2" s="1"/>
  <c r="E57" i="2" s="1"/>
  <c r="E58" i="2" s="1"/>
  <c r="E59" i="2" s="1"/>
  <c r="E60" i="2" s="1"/>
  <c r="E61" i="2" s="1"/>
  <c r="E62" i="2" s="1"/>
  <c r="E63" i="2" s="1"/>
  <c r="E64" i="2" s="1"/>
  <c r="E65" i="2" s="1"/>
  <c r="E66" i="2" s="1"/>
  <c r="E67" i="2" s="1"/>
  <c r="E68" i="2" s="1"/>
  <c r="E69" i="2" s="1"/>
  <c r="E70" i="2" s="1"/>
  <c r="E71" i="2" s="1"/>
  <c r="E72" i="2" s="1"/>
  <c r="E73" i="2" s="1"/>
  <c r="E74" i="2" s="1"/>
  <c r="E75" i="2" s="1"/>
  <c r="E76" i="2" s="1"/>
  <c r="E77" i="2" s="1"/>
  <c r="E78" i="2" s="1"/>
  <c r="E79" i="2" s="1"/>
  <c r="E80" i="2" s="1"/>
  <c r="E81" i="2" s="1"/>
  <c r="E82" i="2" s="1"/>
  <c r="E83" i="2" s="1"/>
  <c r="E84" i="2" s="1"/>
  <c r="E85" i="2" s="1"/>
  <c r="E86" i="2" s="1"/>
  <c r="E87" i="2" s="1"/>
  <c r="E88" i="2" s="1"/>
  <c r="E89" i="2" s="1"/>
  <c r="E90" i="2" s="1"/>
  <c r="E23" i="2"/>
  <c r="L10" i="2"/>
  <c r="I10" i="2"/>
  <c r="M10" i="2" l="1"/>
  <c r="N10" i="2" s="1"/>
  <c r="O10" i="2" s="1"/>
  <c r="E23" i="1"/>
  <c r="J10" i="1" l="1"/>
  <c r="K10" i="1"/>
  <c r="L10" i="1" s="1"/>
  <c r="L11" i="1" s="1"/>
  <c r="M10" i="1"/>
  <c r="E24" i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N10" i="1" l="1"/>
  <c r="O10" i="1" s="1"/>
  <c r="P10" i="1" s="1"/>
</calcChain>
</file>

<file path=xl/sharedStrings.xml><?xml version="1.0" encoding="utf-8"?>
<sst xmlns="http://schemas.openxmlformats.org/spreadsheetml/2006/main" count="190" uniqueCount="96">
  <si>
    <t>FORMATO CUADRO DE TABULACIÓN Y ANÁLISIS DE DATOS ESTADÍSTICOS - ESTUDIO DE SECTOR</t>
  </si>
  <si>
    <t>CÓDIGO: GCON-FM-029</t>
  </si>
  <si>
    <t>FECHA DE APLICACIÓN: DICIEMBRE DE 2021</t>
  </si>
  <si>
    <t>TABULACION INICIAL  COTIZACIONES, CONTRATACIONES  VIGENCIA  ANTERIOR DE LA UAERMV Y CONTRATACIONES SIMILARES DE  OTRAS ENTIDADES PARA EL ESTUDIO DE SECTOR
PRESUPUESTO</t>
  </si>
  <si>
    <t>ITEM</t>
  </si>
  <si>
    <t>DESCRIPCIÓN</t>
  </si>
  <si>
    <t>MUESTRA</t>
  </si>
  <si>
    <t>VALOR PROMEDIO UNITARIO</t>
  </si>
  <si>
    <t>VALOR PROMEDIO TOTAL</t>
  </si>
  <si>
    <t>DESVIACION ESTANDAR</t>
  </si>
  <si>
    <t>COEF VARIACION</t>
  </si>
  <si>
    <t>MARGEN DE CONFIABILIDAD</t>
  </si>
  <si>
    <t>NIVEL DE CONFIABILIDAD DE LOS DATOS</t>
  </si>
  <si>
    <r>
      <rPr>
        <b/>
        <sz val="12"/>
        <rFont val="Arial"/>
        <family val="2"/>
      </rPr>
      <t>Proyectó</t>
    </r>
    <r>
      <rPr>
        <sz val="12"/>
        <rFont val="Arial"/>
        <family val="2"/>
      </rPr>
      <t>: Angel Leonardo Jerez Carvajal</t>
    </r>
  </si>
  <si>
    <t>AÑO/MES</t>
  </si>
  <si>
    <t xml:space="preserve"> Inflación mensual % 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</si>
  <si>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</si>
  <si>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</si>
  <si>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</si>
  <si>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</si>
  <si>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</si>
  <si>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</si>
  <si>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</si>
  <si>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</si>
  <si>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</si>
  <si>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</si>
  <si>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</si>
  <si>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</si>
  <si>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</si>
  <si>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</si>
  <si>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</si>
  <si>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</si>
  <si>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</si>
  <si>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</si>
  <si>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</si>
  <si>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</si>
  <si>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</si>
  <si>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</si>
  <si>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</si>
  <si>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</si>
  <si>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</si>
  <si>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</si>
  <si>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</si>
  <si>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</si>
  <si>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</si>
  <si>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</si>
  <si>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</si>
  <si>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</si>
  <si>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</si>
  <si>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</si>
  <si>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</si>
  <si>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</si>
  <si>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</si>
  <si>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</si>
  <si>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</si>
  <si>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</si>
  <si>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</si>
  <si>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</si>
  <si>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</si>
  <si>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</si>
  <si>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</si>
  <si>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</si>
  <si>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</si>
  <si>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</si>
  <si>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</si>
  <si>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</si>
  <si>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</si>
  <si>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</si>
  <si>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</si>
  <si>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</si>
  <si>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</si>
  <si>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</si>
  <si>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</si>
  <si>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</si>
  <si>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</si>
  <si>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</si>
  <si>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</si>
  <si>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</si>
  <si>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</si>
  <si>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</si>
  <si>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</si>
  <si>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</si>
  <si>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</si>
  <si>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CANTIDAD</t>
  </si>
  <si>
    <t>UNIDAD</t>
  </si>
  <si>
    <t>COTIZACIONES GESTIONADAS PARA EL ESTUDIO DEL SECTOR</t>
  </si>
  <si>
    <t>PRECIO A TODO COSTO</t>
  </si>
  <si>
    <t>2024-03</t>
  </si>
  <si>
    <t>Total</t>
  </si>
  <si>
    <t>UND</t>
  </si>
  <si>
    <t>AHG GRPOUP</t>
  </si>
  <si>
    <t>EH&amp;D</t>
  </si>
  <si>
    <t>ESTUDIO CARACTERIZACIÓN DE AGUAS, LAVADO DE TANQUE, PRUEBA DE BOMBEO, ANÁLISIS ESTÁTICO Y DINÁMICO DEL POZO EN LA SEDE PRODUCCIÓN DE LA UAERMV</t>
  </si>
  <si>
    <t>GEOTOMOGRAFIA</t>
  </si>
  <si>
    <t>LLANOPOZOS SA</t>
  </si>
  <si>
    <t>Realizar estudio de caracterización de aguas, lavado de tanque, prueba de bombeo, análisis estático y dinámico del pozo en la sede producción dando cumplimiento a la legislación vigente, los requerimientos de la Corporación Autónoma Regional de Cundinamarca -CAR en la concesión de aguas y conocer el posible impacto ambiental y los efectos en el medio producidos por las actividades llevadas a cabo en el área de influencia de la zona.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</si>
</sst>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(&quot;$&quot;\ * #,##0_);_(&quot;$&quot;\ * \(#,##0\);_(&quot;$&quot;\ * &quot;-&quot;??_);_(@_)"/>
    <numFmt numFmtId="168" formatCode="_-&quot;$&quot;* #,##0.00_-;\-&quot;$&quot;* #,##0.00_-;_-&quot;$&quot;* &quot;-&quot;??_-;_-@_-"/>
    <numFmt numFmtId="169" formatCode="_(&quot;$&quot;\ * #,##0.00_);_(&quot;$&quot;\ * \(#,##0.00\);_(&quot;$&quot;\ * &quot;-&quot;??_);_(@_)"/>
    <numFmt numFmtId="170" formatCode="_-* #,##0.0000_-;\-* #,##0.00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6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sz val="13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76">
    <xf numFmtId="0" fontId="0" fillId="0" borderId="0" xfId="0"/>
    <xf numFmtId="0" fontId="5" fillId="0" borderId="0" xfId="0" applyFont="1" applyAlignment="1">
      <alignment vertical="center" wrapText="1"/>
    </xf>
    <xf numFmtId="0" fontId="0" fillId="2" borderId="0" xfId="0" applyFill="1"/>
    <xf numFmtId="0" fontId="6" fillId="0" borderId="0" xfId="0" applyFont="1" applyAlignment="1">
      <alignment vertical="center" wrapText="1"/>
    </xf>
    <xf numFmtId="0" fontId="7" fillId="2" borderId="0" xfId="0" applyFont="1" applyFill="1"/>
    <xf numFmtId="0" fontId="2" fillId="2" borderId="0" xfId="0" applyFont="1" applyFill="1" applyAlignment="1">
      <alignment horizontal="left" wrapText="1"/>
    </xf>
    <xf numFmtId="0" fontId="19" fillId="0" borderId="0" xfId="0" applyFont="1"/>
    <xf numFmtId="17" fontId="0" fillId="2" borderId="0" xfId="0" applyNumberFormat="1" applyFill="1"/>
    <xf numFmtId="10" fontId="0" fillId="2" borderId="0" xfId="6" applyNumberFormat="1" applyFont="1" applyFill="1"/>
    <xf numFmtId="0" fontId="0" fillId="2" borderId="0" xfId="0" applyFill="1" applyAlignment="1">
      <alignment horizontal="right"/>
    </xf>
    <xf numFmtId="17" fontId="0" fillId="2" borderId="0" xfId="0" applyNumberFormat="1" applyFill="1" applyAlignment="1">
      <alignment horizontal="right"/>
    </xf>
    <xf numFmtId="0" fontId="18" fillId="2" borderId="0" xfId="0" applyFont="1" applyFill="1" applyAlignment="1">
      <alignment horizontal="left" wrapText="1"/>
    </xf>
    <xf numFmtId="0" fontId="13" fillId="4" borderId="19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7" fillId="0" borderId="18" xfId="1" applyNumberFormat="1" applyFont="1" applyFill="1" applyBorder="1" applyAlignment="1">
      <alignment vertical="center" wrapText="1"/>
    </xf>
    <xf numFmtId="168" fontId="16" fillId="2" borderId="18" xfId="1" applyFont="1" applyFill="1" applyBorder="1" applyAlignment="1">
      <alignment vertical="center"/>
    </xf>
    <xf numFmtId="39" fontId="16" fillId="2" borderId="18" xfId="0" applyNumberFormat="1" applyFont="1" applyFill="1" applyBorder="1" applyAlignment="1">
      <alignment vertical="center"/>
    </xf>
    <xf numFmtId="39" fontId="16" fillId="2" borderId="18" xfId="0" applyNumberFormat="1" applyFont="1" applyFill="1" applyBorder="1" applyAlignment="1">
      <alignment horizontal="center" vertical="center"/>
    </xf>
    <xf numFmtId="0" fontId="15" fillId="0" borderId="21" xfId="0" applyFont="1" applyBorder="1" applyAlignment="1">
      <alignment horizontal="center" vertical="center" wrapText="1"/>
    </xf>
    <xf numFmtId="0" fontId="16" fillId="2" borderId="22" xfId="0" applyFont="1" applyFill="1" applyBorder="1" applyAlignment="1">
      <alignment horizontal="center" vertical="center"/>
    </xf>
    <xf numFmtId="0" fontId="21" fillId="2" borderId="0" xfId="0" applyFont="1" applyFill="1"/>
    <xf numFmtId="17" fontId="21" fillId="2" borderId="0" xfId="0" applyNumberFormat="1" applyFont="1" applyFill="1"/>
    <xf numFmtId="170" fontId="21" fillId="2" borderId="0" xfId="3" applyNumberFormat="1" applyFont="1" applyFill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6" fontId="16" fillId="2" borderId="23" xfId="3" applyFont="1" applyFill="1" applyBorder="1" applyAlignment="1">
      <alignment vertical="center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8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 wrapText="1"/>
    </xf>
    <xf numFmtId="167" fontId="16" fillId="0" borderId="23" xfId="0" applyNumberFormat="1" applyFont="1" applyBorder="1" applyAlignment="1">
      <alignment horizontal="center" vertical="center" wrapText="1"/>
    </xf>
    <xf numFmtId="167" fontId="16" fillId="2" borderId="21" xfId="0" applyNumberFormat="1" applyFont="1" applyFill="1" applyBorder="1" applyAlignment="1">
      <alignment horizontal="center" vertical="center" wrapText="1"/>
    </xf>
    <xf numFmtId="0" fontId="17" fillId="0" borderId="18" xfId="1" applyNumberFormat="1" applyFont="1" applyFill="1" applyBorder="1" applyAlignment="1">
      <alignment horizontal="center" vertical="center" wrapText="1"/>
    </xf>
    <xf numFmtId="0" fontId="10" fillId="6" borderId="25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10" fillId="6" borderId="27" xfId="0" applyFont="1" applyFill="1" applyBorder="1" applyAlignment="1">
      <alignment horizontal="center" vertical="center" wrapText="1"/>
    </xf>
    <xf numFmtId="0" fontId="14" fillId="4" borderId="32" xfId="0" applyFont="1" applyFill="1" applyBorder="1" applyAlignment="1">
      <alignment horizontal="center" vertical="center" wrapText="1"/>
    </xf>
    <xf numFmtId="1" fontId="17" fillId="0" borderId="23" xfId="1" applyNumberFormat="1" applyFont="1" applyFill="1" applyBorder="1" applyAlignment="1">
      <alignment horizontal="center" vertical="center"/>
    </xf>
    <xf numFmtId="164" fontId="16" fillId="2" borderId="24" xfId="3" applyNumberFormat="1" applyFont="1" applyFill="1" applyBorder="1" applyAlignment="1">
      <alignment vertical="center"/>
    </xf>
    <xf numFmtId="166" fontId="16" fillId="2" borderId="22" xfId="3" applyFont="1" applyFill="1" applyBorder="1" applyAlignment="1">
      <alignment vertical="center"/>
    </xf>
    <xf numFmtId="0" fontId="0" fillId="2" borderId="17" xfId="0" applyFill="1" applyBorder="1"/>
    <xf numFmtId="167" fontId="22" fillId="7" borderId="17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18" fillId="2" borderId="0" xfId="0" applyFont="1" applyFill="1" applyAlignment="1">
      <alignment horizontal="left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22" fillId="7" borderId="33" xfId="0" applyFont="1" applyFill="1" applyBorder="1" applyAlignment="1">
      <alignment horizontal="center" vertical="center"/>
    </xf>
    <xf numFmtId="0" fontId="22" fillId="7" borderId="34" xfId="0" applyFont="1" applyFill="1" applyBorder="1" applyAlignment="1">
      <alignment horizontal="center" vertical="center"/>
    </xf>
  </cellXfs>
  <cellStyles count="13">
    <cellStyle name="Millares" xfId="3" builtinId="3"/>
    <cellStyle name="Millares 2" xfId="4" xr:uid="{0AF2B3C5-3B42-4921-B07D-2BEFF9A21BAD}"/>
    <cellStyle name="Millares 2 2" xfId="11" xr:uid="{E34C4A3C-80C4-416C-88FB-B4F1B21A8403}"/>
    <cellStyle name="Millares 3" xfId="8" xr:uid="{2C68306A-BF83-49B7-BB0B-390320B11081}"/>
    <cellStyle name="Millares 4" xfId="10" xr:uid="{3871CCF1-6509-477B-BC36-F3540E04917D}"/>
    <cellStyle name="Moneda" xfId="1" builtinId="4"/>
    <cellStyle name="Moneda 10" xfId="7" xr:uid="{0692ED59-E5A4-47BB-9B9B-98481B961693}"/>
    <cellStyle name="Moneda 2" xfId="2" xr:uid="{00000000-0005-0000-0000-000002000000}"/>
    <cellStyle name="Moneda 2 2" xfId="9" xr:uid="{7E91BA61-CDFE-4FD2-BE43-BB0B7DE15413}"/>
    <cellStyle name="Moneda 3" xfId="5" xr:uid="{DBA907E9-9FCB-42BA-9A84-1679B4F84D72}"/>
    <cellStyle name="Moneda 3 2" xfId="12" xr:uid="{051AB970-934C-435E-9B26-6CE64BCE0B65}"/>
    <cellStyle name="Normal" xfId="0" builtinId="0"/>
    <cellStyle name="Porcentaje" xfId="6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3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508000</xdr:colOff>
      <xdr:row>1</xdr:row>
      <xdr:rowOff>47625</xdr:rowOff>
    </xdr:from>
    <xdr:to>
      <xdr:col>2</xdr:col>
      <xdr:colOff>1464309</xdr:colOff>
      <xdr:row>3</xdr:row>
      <xdr:rowOff>171898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41E44E6-84A3-4219-A85B-615FFB4FE6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9525" y="314325"/>
          <a:ext cx="952499" cy="8443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508000</xdr:colOff>
      <xdr:row>1</xdr:row>
      <xdr:rowOff>47625</xdr:rowOff>
    </xdr:from>
    <xdr:to>
      <xdr:col>2</xdr:col>
      <xdr:colOff>1464309</xdr:colOff>
      <xdr:row>3</xdr:row>
      <xdr:rowOff>171898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58F7575-E93A-420E-B747-8EE8C0E122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4300" y="314325"/>
          <a:ext cx="956309" cy="840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OP%20BOX\umv%20lili\SERVIDOR%20BLADE\BASE%20DE%20DATOS%20Y%20TABULACION%20SERVIDOR%20BLAD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OP%20BOX\umv%20lili\SI%20%20CAPITAL\base%20de%20datos%20SI%20CAPITA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OP%20BOX\umv%20lili\SI%20%20CAPITAL\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</sheetNames>
    <sheetDataSet>
      <sheetData sheetId="0" refreshError="1"/>
      <sheetData sheetId="1" refreshError="1"/>
      <sheetData sheetId="2" refreshError="1"/>
      <sheetData sheetId="3">
        <row r="22">
          <cell r="C22">
            <v>1921.41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B2:T159"/>
  <sheetViews>
    <sheetView showGridLines="0" zoomScale="55" zoomScaleNormal="55" zoomScaleSheetLayoutView="70" zoomScalePageLayoutView="85" workbookViewId="0">
      <selection activeCell="C11" sqref="C11:E11"/>
    </sheetView>
  </sheetViews>
  <sheetFormatPr baseColWidth="10" defaultColWidth="11.42578125" defaultRowHeight="21" x14ac:dyDescent="0.35"/>
  <cols>
    <col min="1" max="1" width="4.28515625" style="2" customWidth="1"/>
    <col min="2" max="2" width="8.42578125" style="2" customWidth="1"/>
    <col min="3" max="3" width="57.28515625" style="2" customWidth="1"/>
    <col min="4" max="4" width="17.28515625" style="2" bestFit="1" customWidth="1"/>
    <col min="5" max="5" width="13.140625" style="2" bestFit="1" customWidth="1"/>
    <col min="6" max="8" width="24.28515625" style="2" customWidth="1"/>
    <col min="9" max="9" width="22" style="2" bestFit="1" customWidth="1"/>
    <col min="10" max="10" width="18.42578125" style="2" customWidth="1"/>
    <col min="11" max="11" width="19.5703125" style="2" customWidth="1"/>
    <col min="12" max="12" width="26.28515625" style="2" customWidth="1"/>
    <col min="13" max="13" width="22.7109375" style="2" bestFit="1" customWidth="1"/>
    <col min="14" max="14" width="21.5703125" style="2" customWidth="1"/>
    <col min="15" max="15" width="28.28515625" style="2" customWidth="1"/>
    <col min="16" max="16" width="30.140625" style="2" customWidth="1"/>
    <col min="17" max="17" width="20.140625" style="4" customWidth="1"/>
    <col min="18" max="19" width="11.5703125" style="2" bestFit="1" customWidth="1"/>
    <col min="20" max="20" width="13.5703125" style="2" bestFit="1" customWidth="1"/>
    <col min="21" max="16384" width="11.42578125" style="2"/>
  </cols>
  <sheetData>
    <row r="2" spans="2:17" ht="39.75" customHeight="1" x14ac:dyDescent="0.25">
      <c r="B2" s="44"/>
      <c r="C2" s="45"/>
      <c r="D2" s="23"/>
      <c r="E2" s="50" t="s">
        <v>0</v>
      </c>
      <c r="F2" s="51"/>
      <c r="G2" s="51"/>
      <c r="H2" s="51"/>
      <c r="I2" s="51"/>
      <c r="J2" s="51"/>
      <c r="K2" s="51"/>
      <c r="L2" s="51"/>
      <c r="M2" s="51"/>
      <c r="N2" s="51"/>
      <c r="O2" s="51"/>
      <c r="P2" s="52"/>
      <c r="Q2" s="1"/>
    </row>
    <row r="3" spans="2:17" ht="17.25" customHeight="1" x14ac:dyDescent="0.25">
      <c r="B3" s="46"/>
      <c r="C3" s="47"/>
      <c r="D3" s="24"/>
      <c r="E3" s="53" t="s">
        <v>1</v>
      </c>
      <c r="F3" s="54"/>
      <c r="G3" s="54"/>
      <c r="H3" s="54"/>
      <c r="I3" s="54"/>
      <c r="J3" s="54"/>
      <c r="K3" s="54"/>
      <c r="L3" s="54"/>
      <c r="M3" s="54"/>
      <c r="N3" s="54"/>
      <c r="O3" s="54"/>
      <c r="P3" s="55"/>
      <c r="Q3" s="3"/>
    </row>
    <row r="4" spans="2:17" ht="17.25" customHeight="1" x14ac:dyDescent="0.25">
      <c r="B4" s="48"/>
      <c r="C4" s="49"/>
      <c r="D4" s="25"/>
      <c r="E4" s="53" t="s">
        <v>2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5"/>
      <c r="Q4" s="3"/>
    </row>
    <row r="5" spans="2:17" ht="15.75" customHeight="1" thickBot="1" x14ac:dyDescent="0.4"/>
    <row r="6" spans="2:17" ht="90.6" customHeight="1" x14ac:dyDescent="0.35">
      <c r="B6" s="57" t="s">
        <v>3</v>
      </c>
      <c r="C6" s="58"/>
      <c r="D6" s="58"/>
      <c r="E6" s="58"/>
      <c r="F6" s="68" t="s">
        <v>85</v>
      </c>
      <c r="G6" s="69"/>
      <c r="H6" s="69"/>
      <c r="I6" s="70"/>
      <c r="J6" s="61" t="s">
        <v>92</v>
      </c>
      <c r="K6" s="61"/>
      <c r="L6" s="61"/>
      <c r="M6" s="61"/>
      <c r="N6" s="61"/>
      <c r="O6" s="61"/>
      <c r="P6" s="62"/>
    </row>
    <row r="7" spans="2:17" ht="43.15" customHeight="1" thickBot="1" x14ac:dyDescent="0.4">
      <c r="B7" s="59"/>
      <c r="C7" s="60"/>
      <c r="D7" s="60"/>
      <c r="E7" s="60"/>
      <c r="F7" s="71"/>
      <c r="G7" s="72"/>
      <c r="H7" s="72"/>
      <c r="I7" s="73"/>
      <c r="J7" s="63"/>
      <c r="K7" s="63"/>
      <c r="L7" s="63"/>
      <c r="M7" s="63"/>
      <c r="N7" s="63"/>
      <c r="O7" s="63"/>
      <c r="P7" s="64"/>
    </row>
    <row r="8" spans="2:17" ht="103.9" customHeight="1" thickBot="1" x14ac:dyDescent="0.4">
      <c r="B8" s="59"/>
      <c r="C8" s="60"/>
      <c r="D8" s="60"/>
      <c r="E8" s="60"/>
      <c r="F8" s="35" t="s">
        <v>90</v>
      </c>
      <c r="G8" s="36" t="s">
        <v>91</v>
      </c>
      <c r="H8" s="37" t="s">
        <v>93</v>
      </c>
      <c r="I8" s="37" t="s">
        <v>94</v>
      </c>
      <c r="J8" s="63"/>
      <c r="K8" s="63"/>
      <c r="L8" s="63"/>
      <c r="M8" s="63"/>
      <c r="N8" s="63"/>
      <c r="O8" s="63"/>
      <c r="P8" s="64"/>
    </row>
    <row r="9" spans="2:17" ht="72" customHeight="1" x14ac:dyDescent="0.35">
      <c r="B9" s="12" t="s">
        <v>4</v>
      </c>
      <c r="C9" s="13" t="s">
        <v>5</v>
      </c>
      <c r="D9" s="13" t="s">
        <v>83</v>
      </c>
      <c r="E9" s="38" t="s">
        <v>84</v>
      </c>
      <c r="F9" s="65"/>
      <c r="G9" s="66"/>
      <c r="H9" s="66"/>
      <c r="I9" s="67"/>
      <c r="J9" s="27" t="s">
        <v>6</v>
      </c>
      <c r="K9" s="31" t="s">
        <v>7</v>
      </c>
      <c r="L9" s="27" t="s">
        <v>8</v>
      </c>
      <c r="M9" s="28" t="s">
        <v>9</v>
      </c>
      <c r="N9" s="28" t="s">
        <v>10</v>
      </c>
      <c r="O9" s="28" t="s">
        <v>11</v>
      </c>
      <c r="P9" s="29" t="s">
        <v>12</v>
      </c>
    </row>
    <row r="10" spans="2:17" ht="159.6" customHeight="1" thickBot="1" x14ac:dyDescent="0.4">
      <c r="B10" s="18">
        <v>1</v>
      </c>
      <c r="C10" s="14" t="s">
        <v>95</v>
      </c>
      <c r="D10" s="34">
        <v>1</v>
      </c>
      <c r="E10" s="39" t="s">
        <v>89</v>
      </c>
      <c r="F10" s="40">
        <v>11221700</v>
      </c>
      <c r="G10" s="26">
        <v>14689442</v>
      </c>
      <c r="H10" s="41">
        <v>43107750</v>
      </c>
      <c r="I10" s="41">
        <v>12495000</v>
      </c>
      <c r="J10" s="30">
        <f>COUNT(F10:I10)</f>
        <v>4</v>
      </c>
      <c r="K10" s="32">
        <f>ROUND(AVERAGE(F10:I10),0)</f>
        <v>20378473</v>
      </c>
      <c r="L10" s="33">
        <f>K10*D10</f>
        <v>20378473</v>
      </c>
      <c r="M10" s="15">
        <f>STDEVP(F10:I10)</f>
        <v>13181243.729035474</v>
      </c>
      <c r="N10" s="16">
        <f>M10/K10*100</f>
        <v>64.682195417858225</v>
      </c>
      <c r="O10" s="17">
        <f>100-N10</f>
        <v>35.317804582141775</v>
      </c>
      <c r="P10" s="19" t="str">
        <f t="shared" ref="P10" si="0">IF(O10&gt;70,"ALTO","BAJO")</f>
        <v>BAJO</v>
      </c>
    </row>
    <row r="11" spans="2:17" s="4" customFormat="1" ht="19.5" customHeight="1" thickBot="1" x14ac:dyDescent="0.4">
      <c r="B11" s="2"/>
      <c r="C11" s="56"/>
      <c r="D11" s="56"/>
      <c r="E11" s="56"/>
      <c r="F11" s="11"/>
      <c r="G11" s="11"/>
      <c r="H11" s="11"/>
      <c r="I11" s="11"/>
      <c r="J11" s="74" t="s">
        <v>88</v>
      </c>
      <c r="K11" s="75"/>
      <c r="L11" s="43">
        <f>SUM(L10:L10)</f>
        <v>20378473</v>
      </c>
      <c r="M11" s="5"/>
      <c r="N11" s="5"/>
      <c r="O11" s="5"/>
      <c r="P11" s="5"/>
    </row>
    <row r="12" spans="2:17" x14ac:dyDescent="0.35">
      <c r="C12" s="6" t="s">
        <v>13</v>
      </c>
      <c r="D12" s="6"/>
    </row>
    <row r="22" spans="2:17" ht="15" x14ac:dyDescent="0.25">
      <c r="B22" s="9" t="s">
        <v>14</v>
      </c>
      <c r="C22" s="2" t="s">
        <v>15</v>
      </c>
      <c r="F22" s="9"/>
      <c r="G22" s="9"/>
      <c r="H22" s="9"/>
      <c r="I22" s="9"/>
      <c r="L22" s="9"/>
      <c r="P22" s="9"/>
      <c r="Q22" s="2"/>
    </row>
    <row r="23" spans="2:17" ht="15" x14ac:dyDescent="0.25">
      <c r="B23" s="9" t="s">
        <v>16</v>
      </c>
      <c r="C23" s="2">
        <v>0.12</v>
      </c>
      <c r="E23" s="2">
        <f>1+(C91/100)</f>
        <v>1</v>
      </c>
      <c r="F23" s="9"/>
      <c r="G23" s="9"/>
      <c r="H23" s="9"/>
      <c r="I23" s="9"/>
      <c r="L23" s="9"/>
      <c r="P23" s="9"/>
      <c r="Q23" s="2"/>
    </row>
    <row r="24" spans="2:17" ht="15" x14ac:dyDescent="0.25">
      <c r="B24" s="9" t="s">
        <v>17</v>
      </c>
      <c r="C24" s="2">
        <v>0.16</v>
      </c>
      <c r="E24" s="2">
        <f>E23*(1+(C24/100))</f>
        <v>1.0016</v>
      </c>
      <c r="F24" s="10"/>
      <c r="G24" s="10"/>
      <c r="H24" s="10"/>
      <c r="I24" s="10"/>
      <c r="L24" s="9"/>
      <c r="P24" s="9"/>
      <c r="Q24" s="2"/>
    </row>
    <row r="25" spans="2:17" ht="15" x14ac:dyDescent="0.25">
      <c r="B25" s="9" t="s">
        <v>18</v>
      </c>
      <c r="C25" s="2">
        <v>0.12</v>
      </c>
      <c r="E25" s="2">
        <f t="shared" ref="E25:E89" si="1">E24*(1+(C25/100))</f>
        <v>1.0028019200000002</v>
      </c>
      <c r="F25" s="10"/>
      <c r="G25" s="10"/>
      <c r="H25" s="10"/>
      <c r="I25" s="10"/>
      <c r="L25" s="9"/>
      <c r="P25" s="9"/>
      <c r="Q25" s="2"/>
    </row>
    <row r="26" spans="2:17" ht="15" x14ac:dyDescent="0.25">
      <c r="B26" s="9" t="s">
        <v>19</v>
      </c>
      <c r="C26" s="2">
        <v>0.12</v>
      </c>
      <c r="E26" s="2">
        <f t="shared" si="1"/>
        <v>1.0040052823040004</v>
      </c>
      <c r="F26" s="10"/>
      <c r="G26" s="10"/>
      <c r="H26" s="10"/>
      <c r="I26" s="10"/>
      <c r="L26" s="9"/>
      <c r="P26" s="9"/>
      <c r="Q26" s="2"/>
    </row>
    <row r="27" spans="2:17" ht="15" x14ac:dyDescent="0.25">
      <c r="B27" s="9" t="s">
        <v>20</v>
      </c>
      <c r="C27" s="2">
        <v>0.3</v>
      </c>
      <c r="E27" s="2">
        <f t="shared" si="1"/>
        <v>1.0070172981509122</v>
      </c>
      <c r="F27" s="10"/>
      <c r="G27" s="10"/>
      <c r="H27" s="10"/>
      <c r="I27" s="10"/>
      <c r="L27" s="9"/>
      <c r="P27" s="9"/>
      <c r="Q27" s="2"/>
    </row>
    <row r="28" spans="2:17" ht="15" x14ac:dyDescent="0.25">
      <c r="B28" s="9" t="s">
        <v>21</v>
      </c>
      <c r="C28" s="2">
        <v>0.6</v>
      </c>
      <c r="E28" s="2">
        <f t="shared" si="1"/>
        <v>1.0130594019398178</v>
      </c>
      <c r="F28" s="10"/>
      <c r="G28" s="10"/>
      <c r="H28" s="10"/>
      <c r="I28" s="10"/>
      <c r="L28" s="9"/>
      <c r="P28" s="9"/>
      <c r="Q28" s="2"/>
    </row>
    <row r="29" spans="2:17" ht="15" x14ac:dyDescent="0.25">
      <c r="B29" s="9" t="s">
        <v>22</v>
      </c>
      <c r="C29" s="2">
        <v>0.56999999999999995</v>
      </c>
      <c r="E29" s="2">
        <f t="shared" si="1"/>
        <v>1.0188338405308748</v>
      </c>
      <c r="F29" s="10"/>
      <c r="G29" s="10"/>
      <c r="H29" s="10"/>
      <c r="I29" s="10"/>
      <c r="L29" s="9"/>
      <c r="P29" s="9"/>
      <c r="Q29" s="2"/>
    </row>
    <row r="30" spans="2:17" ht="15" x14ac:dyDescent="0.25">
      <c r="B30" s="9" t="s">
        <v>23</v>
      </c>
      <c r="C30" s="2">
        <v>0.43</v>
      </c>
      <c r="E30" s="2">
        <f t="shared" si="1"/>
        <v>1.0232148260451575</v>
      </c>
      <c r="F30" s="10"/>
      <c r="G30" s="10"/>
      <c r="H30" s="10"/>
      <c r="I30" s="10"/>
      <c r="L30" s="9"/>
      <c r="P30" s="9"/>
      <c r="Q30" s="2"/>
    </row>
    <row r="31" spans="2:17" x14ac:dyDescent="0.35">
      <c r="B31" s="9" t="s">
        <v>24</v>
      </c>
      <c r="C31" s="2">
        <v>0.5</v>
      </c>
      <c r="E31" s="2">
        <f t="shared" si="1"/>
        <v>1.0283309001753831</v>
      </c>
      <c r="F31" s="10"/>
      <c r="G31" s="10"/>
      <c r="H31" s="10"/>
      <c r="I31" s="10"/>
      <c r="L31" s="9"/>
    </row>
    <row r="32" spans="2:17" x14ac:dyDescent="0.35">
      <c r="B32" s="9" t="s">
        <v>25</v>
      </c>
      <c r="C32" s="2">
        <v>0.31</v>
      </c>
      <c r="E32" s="2">
        <f t="shared" si="1"/>
        <v>1.0315187259659269</v>
      </c>
      <c r="F32" s="10"/>
      <c r="G32" s="10"/>
      <c r="H32" s="10"/>
      <c r="I32" s="10"/>
      <c r="L32" s="9"/>
    </row>
    <row r="33" spans="2:20" x14ac:dyDescent="0.35">
      <c r="B33" s="9" t="s">
        <v>26</v>
      </c>
      <c r="C33" s="2">
        <v>0.27</v>
      </c>
      <c r="E33" s="2">
        <f t="shared" si="1"/>
        <v>1.0343038265260347</v>
      </c>
      <c r="F33" s="10"/>
      <c r="G33" s="10"/>
      <c r="H33" s="10"/>
      <c r="I33" s="10"/>
      <c r="L33" s="9"/>
    </row>
    <row r="34" spans="2:20" x14ac:dyDescent="0.35">
      <c r="B34" s="9" t="s">
        <v>27</v>
      </c>
      <c r="C34" s="2">
        <v>0.22</v>
      </c>
      <c r="E34" s="2">
        <f t="shared" si="1"/>
        <v>1.0365792949443919</v>
      </c>
      <c r="F34" s="10"/>
      <c r="G34" s="10"/>
      <c r="H34" s="10"/>
      <c r="I34" s="10"/>
      <c r="L34" s="9"/>
    </row>
    <row r="35" spans="2:20" ht="15.75" x14ac:dyDescent="0.25">
      <c r="B35" s="9" t="s">
        <v>28</v>
      </c>
      <c r="C35" s="2">
        <v>0.09</v>
      </c>
      <c r="E35" s="2">
        <f t="shared" si="1"/>
        <v>1.0375122163098418</v>
      </c>
      <c r="F35" s="10"/>
      <c r="G35" s="10"/>
      <c r="H35" s="10"/>
      <c r="I35" s="10"/>
      <c r="L35" s="9"/>
      <c r="Q35" s="20"/>
      <c r="R35" s="20"/>
      <c r="S35" s="20"/>
      <c r="T35" s="20"/>
    </row>
    <row r="36" spans="2:20" ht="15.75" x14ac:dyDescent="0.25">
      <c r="B36" s="10" t="s">
        <v>29</v>
      </c>
      <c r="C36" s="2">
        <v>0.23</v>
      </c>
      <c r="E36" s="2">
        <f t="shared" si="1"/>
        <v>1.0398984944073544</v>
      </c>
      <c r="F36" s="10"/>
      <c r="G36" s="10"/>
      <c r="H36" s="10"/>
      <c r="I36" s="10"/>
      <c r="L36" s="9"/>
      <c r="Q36" s="20"/>
      <c r="R36" s="20"/>
      <c r="S36" s="20"/>
      <c r="T36" s="20"/>
    </row>
    <row r="37" spans="2:20" ht="15.75" x14ac:dyDescent="0.25">
      <c r="B37" s="10" t="s">
        <v>30</v>
      </c>
      <c r="C37" s="2">
        <v>0.16</v>
      </c>
      <c r="E37" s="2">
        <f t="shared" si="1"/>
        <v>1.0415623319984062</v>
      </c>
      <c r="F37" s="10"/>
      <c r="G37" s="10"/>
      <c r="H37" s="10"/>
      <c r="I37" s="10"/>
      <c r="L37" s="9"/>
      <c r="Q37" s="20"/>
      <c r="R37" s="20"/>
      <c r="S37" s="20"/>
      <c r="T37" s="20"/>
    </row>
    <row r="38" spans="2:20" ht="15.75" x14ac:dyDescent="0.25">
      <c r="B38" s="10" t="s">
        <v>31</v>
      </c>
      <c r="C38" s="2">
        <v>0.1</v>
      </c>
      <c r="E38" s="2">
        <f t="shared" si="1"/>
        <v>1.0426038943304046</v>
      </c>
      <c r="F38" s="10"/>
      <c r="G38" s="10"/>
      <c r="H38" s="10"/>
      <c r="I38" s="10"/>
      <c r="L38" s="9"/>
      <c r="Q38" s="20"/>
      <c r="R38" s="20"/>
      <c r="S38" s="20"/>
      <c r="T38" s="20"/>
    </row>
    <row r="39" spans="2:20" ht="15.75" x14ac:dyDescent="0.25">
      <c r="B39" s="10" t="s">
        <v>32</v>
      </c>
      <c r="C39" s="2">
        <v>0.26</v>
      </c>
      <c r="E39" s="2">
        <f t="shared" si="1"/>
        <v>1.0453146644556635</v>
      </c>
      <c r="F39" s="10"/>
      <c r="G39" s="10"/>
      <c r="H39" s="10"/>
      <c r="I39" s="10"/>
      <c r="L39" s="9"/>
      <c r="Q39" s="20"/>
      <c r="R39" s="20"/>
      <c r="S39" s="20"/>
      <c r="T39" s="20"/>
    </row>
    <row r="40" spans="2:20" ht="15.75" x14ac:dyDescent="0.25">
      <c r="B40" s="10" t="s">
        <v>33</v>
      </c>
      <c r="C40" s="2">
        <v>0.42</v>
      </c>
      <c r="E40" s="2">
        <f t="shared" si="1"/>
        <v>1.0497049860463772</v>
      </c>
      <c r="F40" s="10"/>
      <c r="G40" s="10"/>
      <c r="H40" s="10"/>
      <c r="I40" s="10"/>
      <c r="L40" s="9"/>
      <c r="Q40" s="20"/>
      <c r="R40" s="20"/>
      <c r="S40" s="20"/>
      <c r="T40" s="20"/>
    </row>
    <row r="41" spans="2:20" ht="15.75" x14ac:dyDescent="0.25">
      <c r="B41" s="10" t="s">
        <v>34</v>
      </c>
      <c r="C41" s="2">
        <v>0.67</v>
      </c>
      <c r="E41" s="2">
        <f t="shared" si="1"/>
        <v>1.0567380094528878</v>
      </c>
      <c r="F41" s="10"/>
      <c r="G41" s="10"/>
      <c r="H41" s="10"/>
      <c r="I41" s="10"/>
      <c r="L41" s="9"/>
      <c r="Q41" s="20"/>
      <c r="R41" s="20"/>
      <c r="S41" s="20"/>
      <c r="T41" s="20"/>
    </row>
    <row r="42" spans="2:20" ht="15.75" x14ac:dyDescent="0.25">
      <c r="B42" s="10" t="s">
        <v>35</v>
      </c>
      <c r="C42" s="2">
        <v>0.56999999999999995</v>
      </c>
      <c r="E42" s="2">
        <f t="shared" si="1"/>
        <v>1.0627614161067693</v>
      </c>
      <c r="F42" s="10"/>
      <c r="G42" s="10"/>
      <c r="H42" s="10"/>
      <c r="I42" s="10"/>
      <c r="L42" s="9"/>
      <c r="Q42" s="20"/>
      <c r="R42" s="20"/>
      <c r="S42" s="20"/>
      <c r="T42" s="20"/>
    </row>
    <row r="43" spans="2:20" ht="15.75" x14ac:dyDescent="0.25">
      <c r="B43" s="10" t="s">
        <v>36</v>
      </c>
      <c r="C43" s="2">
        <v>0.16</v>
      </c>
      <c r="E43" s="2">
        <f t="shared" si="1"/>
        <v>1.0644618343725403</v>
      </c>
      <c r="F43" s="10"/>
      <c r="G43" s="10"/>
      <c r="H43" s="10"/>
      <c r="I43" s="10"/>
      <c r="N43" s="7"/>
      <c r="Q43" s="20"/>
      <c r="R43" s="20"/>
      <c r="S43" s="20"/>
      <c r="T43" s="20"/>
    </row>
    <row r="44" spans="2:20" ht="15.75" x14ac:dyDescent="0.25">
      <c r="B44" s="10" t="s">
        <v>37</v>
      </c>
      <c r="C44" s="2">
        <v>-0.32</v>
      </c>
      <c r="E44" s="2">
        <f t="shared" si="1"/>
        <v>1.0610555565025481</v>
      </c>
      <c r="F44" s="10"/>
      <c r="G44" s="10"/>
      <c r="H44" s="10"/>
      <c r="I44" s="10"/>
      <c r="Q44" s="20"/>
      <c r="R44" s="20"/>
      <c r="S44" s="20"/>
      <c r="T44" s="20"/>
    </row>
    <row r="45" spans="2:20" ht="15.75" x14ac:dyDescent="0.25">
      <c r="B45" s="10" t="s">
        <v>38</v>
      </c>
      <c r="C45" s="2">
        <v>-0.38</v>
      </c>
      <c r="E45" s="2">
        <f t="shared" si="1"/>
        <v>1.0570235453878385</v>
      </c>
      <c r="F45" s="10"/>
      <c r="G45" s="10"/>
      <c r="H45" s="10"/>
      <c r="I45" s="10"/>
      <c r="Q45" s="21"/>
      <c r="R45" s="20"/>
      <c r="S45" s="20"/>
      <c r="T45" s="20"/>
    </row>
    <row r="46" spans="2:20" ht="15.75" x14ac:dyDescent="0.25">
      <c r="B46" s="10" t="s">
        <v>39</v>
      </c>
      <c r="C46" s="2">
        <v>0</v>
      </c>
      <c r="E46" s="2">
        <f t="shared" si="1"/>
        <v>1.0570235453878385</v>
      </c>
      <c r="F46" s="10"/>
      <c r="G46" s="10"/>
      <c r="H46" s="10"/>
      <c r="I46" s="10"/>
      <c r="Q46" s="21"/>
      <c r="R46" s="20"/>
      <c r="S46" s="20"/>
      <c r="T46" s="20"/>
    </row>
    <row r="47" spans="2:20" ht="15.75" x14ac:dyDescent="0.25">
      <c r="B47" s="10" t="s">
        <v>40</v>
      </c>
      <c r="C47" s="2">
        <v>-0.01</v>
      </c>
      <c r="E47" s="2">
        <f t="shared" si="1"/>
        <v>1.0569178430332997</v>
      </c>
      <c r="F47" s="10"/>
      <c r="G47" s="10"/>
      <c r="H47" s="10"/>
      <c r="I47" s="10"/>
      <c r="Q47" s="21"/>
      <c r="R47" s="20"/>
      <c r="S47" s="20"/>
      <c r="T47" s="20"/>
    </row>
    <row r="48" spans="2:20" ht="15.75" x14ac:dyDescent="0.25">
      <c r="B48" s="10" t="s">
        <v>41</v>
      </c>
      <c r="C48" s="2">
        <v>0.32</v>
      </c>
      <c r="E48" s="2">
        <f t="shared" si="1"/>
        <v>1.0602999801310065</v>
      </c>
      <c r="F48" s="10"/>
      <c r="G48" s="10"/>
      <c r="H48" s="10"/>
      <c r="I48" s="10"/>
      <c r="Q48" s="21"/>
      <c r="R48" s="20"/>
      <c r="S48" s="20"/>
      <c r="T48" s="20"/>
    </row>
    <row r="49" spans="2:20" ht="15.75" x14ac:dyDescent="0.25">
      <c r="B49" s="10" t="s">
        <v>42</v>
      </c>
      <c r="C49" s="2">
        <v>-0.06</v>
      </c>
      <c r="E49" s="2">
        <f t="shared" si="1"/>
        <v>1.0596638001429277</v>
      </c>
      <c r="F49" s="10"/>
      <c r="G49" s="10"/>
      <c r="H49" s="10"/>
      <c r="I49" s="10"/>
      <c r="Q49" s="21"/>
      <c r="R49" s="20"/>
      <c r="S49" s="20"/>
      <c r="T49" s="20"/>
    </row>
    <row r="50" spans="2:20" ht="15.75" x14ac:dyDescent="0.25">
      <c r="B50" s="10" t="s">
        <v>43</v>
      </c>
      <c r="C50" s="2">
        <v>-0.15</v>
      </c>
      <c r="E50" s="2">
        <f t="shared" si="1"/>
        <v>1.0580743044427134</v>
      </c>
      <c r="F50" s="10"/>
      <c r="G50" s="10"/>
      <c r="H50" s="10"/>
      <c r="I50" s="10"/>
      <c r="Q50" s="21"/>
      <c r="R50" s="20"/>
      <c r="S50" s="20"/>
      <c r="T50" s="20"/>
    </row>
    <row r="51" spans="2:20" ht="15.75" x14ac:dyDescent="0.25">
      <c r="B51" s="10" t="s">
        <v>44</v>
      </c>
      <c r="C51" s="2">
        <v>0.38</v>
      </c>
      <c r="E51" s="2">
        <f t="shared" si="1"/>
        <v>1.0620949867995957</v>
      </c>
      <c r="F51" s="10"/>
      <c r="G51" s="10"/>
      <c r="H51" s="10"/>
      <c r="I51" s="10"/>
      <c r="Q51" s="21"/>
      <c r="R51" s="20"/>
      <c r="S51" s="20"/>
      <c r="T51" s="20"/>
    </row>
    <row r="52" spans="2:20" ht="15.75" x14ac:dyDescent="0.25">
      <c r="B52" s="10" t="s">
        <v>45</v>
      </c>
      <c r="C52" s="2">
        <v>0.41</v>
      </c>
      <c r="E52" s="2">
        <f t="shared" si="1"/>
        <v>1.066449576245474</v>
      </c>
      <c r="F52" s="10"/>
      <c r="G52" s="10"/>
      <c r="H52" s="10"/>
      <c r="I52" s="10"/>
      <c r="Q52" s="20"/>
      <c r="R52" s="20"/>
      <c r="S52" s="20"/>
      <c r="T52" s="20"/>
    </row>
    <row r="53" spans="2:20" ht="15.75" x14ac:dyDescent="0.25">
      <c r="B53" s="10" t="s">
        <v>46</v>
      </c>
      <c r="C53" s="2">
        <v>0.64</v>
      </c>
      <c r="E53" s="2">
        <f t="shared" si="1"/>
        <v>1.0732748535334449</v>
      </c>
      <c r="F53" s="10"/>
      <c r="G53" s="10"/>
      <c r="H53" s="10"/>
      <c r="I53" s="10"/>
      <c r="Q53" s="20"/>
      <c r="R53" s="20"/>
      <c r="S53" s="20"/>
      <c r="T53" s="20"/>
    </row>
    <row r="54" spans="2:20" ht="15.75" x14ac:dyDescent="0.25">
      <c r="B54" s="10" t="s">
        <v>47</v>
      </c>
      <c r="C54" s="2">
        <v>0.51</v>
      </c>
      <c r="E54" s="2">
        <f t="shared" si="1"/>
        <v>1.0787485552864655</v>
      </c>
      <c r="F54" s="10"/>
      <c r="G54" s="10"/>
      <c r="H54" s="10"/>
      <c r="I54" s="10"/>
      <c r="L54" s="7"/>
      <c r="Q54" s="20"/>
      <c r="R54" s="20"/>
      <c r="S54" s="20"/>
      <c r="T54" s="20"/>
    </row>
    <row r="55" spans="2:20" ht="15.75" x14ac:dyDescent="0.25">
      <c r="B55" s="10" t="s">
        <v>48</v>
      </c>
      <c r="C55" s="2">
        <v>0.59</v>
      </c>
      <c r="E55" s="2">
        <f t="shared" si="1"/>
        <v>1.0851131717626556</v>
      </c>
      <c r="F55" s="9"/>
      <c r="G55" s="9"/>
      <c r="H55" s="9"/>
      <c r="I55" s="9"/>
      <c r="L55" s="7"/>
      <c r="Q55" s="20"/>
      <c r="R55" s="20"/>
      <c r="S55" s="20"/>
      <c r="T55" s="20"/>
    </row>
    <row r="56" spans="2:20" ht="15.75" x14ac:dyDescent="0.25">
      <c r="B56" s="10" t="s">
        <v>49</v>
      </c>
      <c r="C56" s="2">
        <v>1</v>
      </c>
      <c r="E56" s="2">
        <f t="shared" si="1"/>
        <v>1.0959643034802822</v>
      </c>
      <c r="F56" s="9"/>
      <c r="G56" s="9"/>
      <c r="H56" s="9"/>
      <c r="I56" s="9"/>
      <c r="L56" s="7"/>
      <c r="Q56" s="20"/>
      <c r="R56" s="20"/>
      <c r="S56" s="20"/>
      <c r="T56" s="20"/>
    </row>
    <row r="57" spans="2:20" ht="15.75" x14ac:dyDescent="0.25">
      <c r="B57" s="10" t="s">
        <v>50</v>
      </c>
      <c r="C57" s="2">
        <v>-0.05</v>
      </c>
      <c r="E57" s="2">
        <f t="shared" si="1"/>
        <v>1.0954163213285422</v>
      </c>
      <c r="F57" s="9"/>
      <c r="G57" s="9"/>
      <c r="H57" s="9"/>
      <c r="I57" s="9"/>
      <c r="L57" s="7"/>
      <c r="Q57" s="20"/>
      <c r="R57" s="20"/>
      <c r="S57" s="20"/>
      <c r="T57" s="20"/>
    </row>
    <row r="58" spans="2:20" ht="15.75" x14ac:dyDescent="0.25">
      <c r="B58" s="10" t="s">
        <v>51</v>
      </c>
      <c r="C58" s="2">
        <v>0.32</v>
      </c>
      <c r="E58" s="2">
        <f t="shared" si="1"/>
        <v>1.0989216535567936</v>
      </c>
      <c r="F58" s="9"/>
      <c r="G58" s="9"/>
      <c r="H58" s="9"/>
      <c r="I58" s="9"/>
      <c r="L58" s="7"/>
      <c r="Q58" s="20"/>
      <c r="R58" s="20"/>
      <c r="S58" s="20"/>
      <c r="T58" s="20"/>
    </row>
    <row r="59" spans="2:20" ht="15.75" x14ac:dyDescent="0.25">
      <c r="B59" s="10" t="s">
        <v>52</v>
      </c>
      <c r="C59" s="2">
        <v>0.45</v>
      </c>
      <c r="E59" s="2">
        <f t="shared" si="1"/>
        <v>1.1038668009977992</v>
      </c>
      <c r="F59" s="9"/>
      <c r="G59" s="9"/>
      <c r="H59" s="9"/>
      <c r="I59" s="9"/>
      <c r="L59" s="7"/>
      <c r="Q59" s="21"/>
      <c r="R59" s="20"/>
      <c r="S59" s="20"/>
      <c r="T59" s="22"/>
    </row>
    <row r="60" spans="2:20" ht="15.75" x14ac:dyDescent="0.25">
      <c r="B60" s="10" t="s">
        <v>53</v>
      </c>
      <c r="C60" s="2">
        <v>0.38</v>
      </c>
      <c r="E60" s="2">
        <f t="shared" si="1"/>
        <v>1.1080614948415908</v>
      </c>
      <c r="F60" s="9"/>
      <c r="G60" s="9"/>
      <c r="H60" s="9"/>
      <c r="I60" s="9"/>
      <c r="L60" s="7"/>
      <c r="Q60" s="21"/>
      <c r="R60" s="20"/>
      <c r="S60" s="20"/>
      <c r="T60" s="22"/>
    </row>
    <row r="61" spans="2:20" ht="15.75" x14ac:dyDescent="0.25">
      <c r="B61" s="10" t="s">
        <v>54</v>
      </c>
      <c r="C61" s="2">
        <v>0.01</v>
      </c>
      <c r="E61" s="2">
        <f t="shared" si="1"/>
        <v>1.1081723009910749</v>
      </c>
      <c r="F61" s="9"/>
      <c r="G61" s="9"/>
      <c r="H61" s="9"/>
      <c r="I61" s="9"/>
      <c r="L61" s="7"/>
      <c r="Q61" s="21"/>
      <c r="R61" s="20"/>
      <c r="S61" s="20"/>
      <c r="T61" s="22"/>
    </row>
    <row r="62" spans="2:20" ht="15.75" x14ac:dyDescent="0.25">
      <c r="B62" s="10" t="s">
        <v>55</v>
      </c>
      <c r="C62" s="2">
        <v>0.5</v>
      </c>
      <c r="E62" s="2">
        <f t="shared" si="1"/>
        <v>1.1137131624960301</v>
      </c>
      <c r="F62" s="9"/>
      <c r="G62" s="9"/>
      <c r="H62" s="9"/>
      <c r="I62" s="9"/>
      <c r="L62" s="7"/>
      <c r="Q62" s="21"/>
      <c r="R62" s="20"/>
      <c r="S62" s="20"/>
      <c r="T62" s="22"/>
    </row>
    <row r="63" spans="2:20" ht="15.75" x14ac:dyDescent="0.25">
      <c r="B63" s="10" t="s">
        <v>56</v>
      </c>
      <c r="C63" s="2">
        <v>0.73</v>
      </c>
      <c r="E63" s="2">
        <f t="shared" si="1"/>
        <v>1.1218432685822513</v>
      </c>
      <c r="F63" s="9"/>
      <c r="G63" s="9"/>
      <c r="H63" s="9"/>
      <c r="I63" s="9"/>
      <c r="L63" s="7"/>
      <c r="Q63" s="21"/>
      <c r="R63" s="20"/>
      <c r="S63" s="20"/>
      <c r="T63" s="22"/>
    </row>
    <row r="64" spans="2:20" ht="15.75" x14ac:dyDescent="0.25">
      <c r="B64" s="10" t="s">
        <v>57</v>
      </c>
      <c r="C64" s="2">
        <v>1.67</v>
      </c>
      <c r="E64" s="2">
        <f t="shared" si="1"/>
        <v>1.1405780511675747</v>
      </c>
      <c r="F64" s="9"/>
      <c r="G64" s="9"/>
      <c r="H64" s="9"/>
      <c r="I64" s="9"/>
      <c r="L64" s="7"/>
      <c r="Q64" s="21"/>
      <c r="R64" s="20"/>
      <c r="S64" s="20"/>
      <c r="T64" s="22"/>
    </row>
    <row r="65" spans="2:20" ht="15.75" x14ac:dyDescent="0.25">
      <c r="B65" s="10" t="s">
        <v>58</v>
      </c>
      <c r="C65" s="2">
        <v>1.63</v>
      </c>
      <c r="E65" s="2">
        <f t="shared" si="1"/>
        <v>1.1591694734016063</v>
      </c>
      <c r="F65" s="9"/>
      <c r="G65" s="9"/>
      <c r="H65" s="9"/>
      <c r="I65" s="9"/>
      <c r="L65" s="7"/>
      <c r="Q65" s="21"/>
      <c r="R65" s="20"/>
      <c r="S65" s="20"/>
      <c r="T65" s="22"/>
    </row>
    <row r="66" spans="2:20" ht="15.75" x14ac:dyDescent="0.25">
      <c r="B66" s="10" t="s">
        <v>59</v>
      </c>
      <c r="C66" s="2">
        <v>1</v>
      </c>
      <c r="E66" s="2">
        <f t="shared" si="1"/>
        <v>1.1707611681356223</v>
      </c>
      <c r="F66" s="9"/>
      <c r="G66" s="9"/>
      <c r="H66" s="9"/>
      <c r="I66" s="9"/>
      <c r="L66" s="7"/>
      <c r="P66" s="8"/>
      <c r="Q66" s="21"/>
      <c r="R66" s="20"/>
      <c r="S66" s="20"/>
      <c r="T66" s="20"/>
    </row>
    <row r="67" spans="2:20" ht="15.75" x14ac:dyDescent="0.25">
      <c r="B67" s="9" t="s">
        <v>60</v>
      </c>
      <c r="C67" s="2">
        <v>1.25</v>
      </c>
      <c r="E67" s="2">
        <f t="shared" si="1"/>
        <v>1.1853956827373175</v>
      </c>
      <c r="F67" s="9"/>
      <c r="G67" s="9"/>
      <c r="H67" s="9"/>
      <c r="I67" s="9"/>
      <c r="Q67" s="20"/>
      <c r="R67" s="20"/>
      <c r="S67" s="20"/>
      <c r="T67" s="20"/>
    </row>
    <row r="68" spans="2:20" ht="15.75" x14ac:dyDescent="0.25">
      <c r="B68" s="9" t="s">
        <v>61</v>
      </c>
      <c r="C68" s="2">
        <v>0.84</v>
      </c>
      <c r="E68" s="2">
        <f t="shared" si="1"/>
        <v>1.195353006472311</v>
      </c>
      <c r="F68" s="9"/>
      <c r="G68" s="9"/>
      <c r="H68" s="9"/>
      <c r="I68" s="9"/>
      <c r="Q68" s="20"/>
      <c r="R68" s="20"/>
      <c r="S68" s="20"/>
      <c r="T68" s="20"/>
    </row>
    <row r="69" spans="2:20" ht="15.75" x14ac:dyDescent="0.25">
      <c r="B69" s="9" t="s">
        <v>62</v>
      </c>
      <c r="C69" s="2">
        <v>0.51</v>
      </c>
      <c r="E69" s="2">
        <f t="shared" si="1"/>
        <v>1.20144930680532</v>
      </c>
      <c r="F69" s="9"/>
      <c r="G69" s="9"/>
      <c r="H69" s="9"/>
      <c r="I69" s="9"/>
      <c r="Q69" s="20"/>
      <c r="R69" s="20"/>
      <c r="S69" s="20"/>
      <c r="T69" s="20"/>
    </row>
    <row r="70" spans="2:20" ht="15.75" x14ac:dyDescent="0.25">
      <c r="B70" s="9" t="s">
        <v>63</v>
      </c>
      <c r="C70" s="2">
        <v>0.81</v>
      </c>
      <c r="E70" s="2">
        <f t="shared" si="1"/>
        <v>1.2111810461904431</v>
      </c>
      <c r="F70" s="9"/>
      <c r="G70" s="9"/>
      <c r="H70" s="9"/>
      <c r="I70" s="9"/>
      <c r="Q70" s="20"/>
      <c r="R70" s="20"/>
      <c r="S70" s="20"/>
      <c r="T70" s="20"/>
    </row>
    <row r="71" spans="2:20" ht="15.75" x14ac:dyDescent="0.25">
      <c r="B71" s="9" t="s">
        <v>64</v>
      </c>
      <c r="C71" s="2">
        <v>1.02</v>
      </c>
      <c r="E71" s="2">
        <f t="shared" si="1"/>
        <v>1.2235350928615856</v>
      </c>
      <c r="F71" s="9"/>
      <c r="G71" s="9"/>
      <c r="H71" s="9"/>
      <c r="I71" s="9"/>
      <c r="Q71" s="20"/>
      <c r="R71" s="20"/>
      <c r="S71" s="20"/>
      <c r="T71" s="20"/>
    </row>
    <row r="72" spans="2:20" ht="15.75" x14ac:dyDescent="0.25">
      <c r="B72" s="9" t="s">
        <v>65</v>
      </c>
      <c r="C72" s="2">
        <v>0.93</v>
      </c>
      <c r="E72" s="2">
        <f t="shared" si="1"/>
        <v>1.2349139692251985</v>
      </c>
      <c r="F72" s="9"/>
      <c r="G72" s="9"/>
      <c r="H72" s="9"/>
      <c r="I72" s="9"/>
      <c r="Q72" s="20"/>
      <c r="R72" s="20"/>
      <c r="S72" s="20"/>
      <c r="T72" s="20"/>
    </row>
    <row r="73" spans="2:20" ht="15.75" x14ac:dyDescent="0.25">
      <c r="B73" s="9" t="s">
        <v>66</v>
      </c>
      <c r="C73" s="2">
        <v>0.72</v>
      </c>
      <c r="E73" s="2">
        <f t="shared" si="1"/>
        <v>1.2438053498036201</v>
      </c>
      <c r="F73" s="9"/>
      <c r="G73" s="9"/>
      <c r="H73" s="9"/>
      <c r="I73" s="9"/>
      <c r="Q73" s="20"/>
      <c r="R73" s="20"/>
      <c r="S73" s="20"/>
      <c r="T73" s="20"/>
    </row>
    <row r="74" spans="2:20" ht="15.75" x14ac:dyDescent="0.25">
      <c r="B74" s="9" t="s">
        <v>67</v>
      </c>
      <c r="C74" s="2">
        <v>0.77</v>
      </c>
      <c r="E74" s="2">
        <f t="shared" si="1"/>
        <v>1.253382650997108</v>
      </c>
      <c r="F74" s="9"/>
      <c r="G74" s="9"/>
      <c r="H74" s="9"/>
      <c r="I74" s="9"/>
      <c r="Q74" s="20"/>
      <c r="R74" s="20"/>
      <c r="S74" s="20"/>
      <c r="T74" s="20"/>
    </row>
    <row r="75" spans="2:20" ht="15.75" x14ac:dyDescent="0.25">
      <c r="B75" s="9" t="s">
        <v>68</v>
      </c>
      <c r="C75" s="2">
        <v>1.26</v>
      </c>
      <c r="E75" s="2">
        <f t="shared" si="1"/>
        <v>1.2691752723996714</v>
      </c>
      <c r="F75" s="9"/>
      <c r="G75" s="9"/>
      <c r="H75" s="9"/>
      <c r="I75" s="9"/>
      <c r="Q75" s="20"/>
      <c r="R75" s="20"/>
      <c r="S75" s="20"/>
      <c r="T75" s="20"/>
    </row>
    <row r="76" spans="2:20" ht="15.75" x14ac:dyDescent="0.25">
      <c r="B76" s="9" t="s">
        <v>69</v>
      </c>
      <c r="C76" s="2">
        <v>1.78</v>
      </c>
      <c r="E76" s="2">
        <f t="shared" si="1"/>
        <v>1.2917665922483856</v>
      </c>
      <c r="F76" s="9"/>
      <c r="G76" s="9"/>
      <c r="H76" s="9"/>
      <c r="I76" s="9"/>
      <c r="Q76" s="20"/>
      <c r="R76" s="20"/>
      <c r="S76" s="20"/>
      <c r="T76" s="20"/>
    </row>
    <row r="77" spans="2:20" ht="15.75" x14ac:dyDescent="0.25">
      <c r="B77" s="9" t="s">
        <v>70</v>
      </c>
      <c r="C77" s="2">
        <v>1.66</v>
      </c>
      <c r="E77" s="2">
        <f t="shared" si="1"/>
        <v>1.3132099176797087</v>
      </c>
      <c r="Q77" s="20"/>
      <c r="R77" s="20"/>
      <c r="S77" s="20"/>
      <c r="T77" s="20"/>
    </row>
    <row r="78" spans="2:20" ht="15.75" x14ac:dyDescent="0.25">
      <c r="B78" s="9" t="s">
        <v>71</v>
      </c>
      <c r="C78" s="2">
        <v>1.05</v>
      </c>
      <c r="E78" s="2">
        <f t="shared" si="1"/>
        <v>1.3269986218153456</v>
      </c>
      <c r="Q78" s="20"/>
      <c r="R78" s="20"/>
      <c r="S78" s="20"/>
      <c r="T78" s="20"/>
    </row>
    <row r="79" spans="2:20" ht="15.75" x14ac:dyDescent="0.25">
      <c r="B79" s="9" t="s">
        <v>72</v>
      </c>
      <c r="C79" s="2">
        <v>0.78</v>
      </c>
      <c r="E79" s="2">
        <f t="shared" si="1"/>
        <v>1.3373492110655052</v>
      </c>
      <c r="Q79" s="20"/>
      <c r="R79" s="20"/>
      <c r="S79" s="20"/>
      <c r="T79" s="20"/>
    </row>
    <row r="80" spans="2:20" ht="15.75" x14ac:dyDescent="0.25">
      <c r="B80" s="9" t="s">
        <v>73</v>
      </c>
      <c r="C80" s="2">
        <v>0.43</v>
      </c>
      <c r="E80" s="2">
        <f t="shared" si="1"/>
        <v>1.3430998126730869</v>
      </c>
      <c r="Q80" s="20"/>
      <c r="R80" s="20"/>
      <c r="S80" s="20"/>
      <c r="T80" s="20"/>
    </row>
    <row r="81" spans="2:20" ht="15.75" x14ac:dyDescent="0.25">
      <c r="B81" s="9" t="s">
        <v>74</v>
      </c>
      <c r="C81" s="2">
        <v>0.3</v>
      </c>
      <c r="E81" s="2">
        <f t="shared" si="1"/>
        <v>1.347129112111106</v>
      </c>
      <c r="Q81" s="20"/>
      <c r="R81" s="20"/>
      <c r="S81" s="20"/>
      <c r="T81" s="20"/>
    </row>
    <row r="82" spans="2:20" ht="15.75" x14ac:dyDescent="0.25">
      <c r="B82" s="9" t="s">
        <v>75</v>
      </c>
      <c r="C82" s="2">
        <v>0.5</v>
      </c>
      <c r="E82" s="2">
        <f t="shared" si="1"/>
        <v>1.3538647576716614</v>
      </c>
      <c r="Q82" s="20"/>
      <c r="R82" s="20"/>
      <c r="S82" s="20"/>
      <c r="T82" s="20"/>
    </row>
    <row r="83" spans="2:20" ht="15.75" x14ac:dyDescent="0.25">
      <c r="B83" s="9" t="s">
        <v>76</v>
      </c>
      <c r="C83" s="2">
        <v>0.7</v>
      </c>
      <c r="E83" s="2">
        <f t="shared" si="1"/>
        <v>1.3633418109753628</v>
      </c>
      <c r="Q83" s="20"/>
      <c r="R83" s="20"/>
      <c r="S83" s="20"/>
      <c r="T83" s="20"/>
    </row>
    <row r="84" spans="2:20" ht="15.75" x14ac:dyDescent="0.25">
      <c r="B84" s="9" t="s">
        <v>77</v>
      </c>
      <c r="C84" s="2">
        <v>0.54</v>
      </c>
      <c r="E84" s="2">
        <f t="shared" si="1"/>
        <v>1.3707038567546299</v>
      </c>
      <c r="Q84" s="20"/>
      <c r="R84" s="20"/>
      <c r="S84" s="20"/>
      <c r="T84" s="20"/>
    </row>
    <row r="85" spans="2:20" ht="15.75" x14ac:dyDescent="0.25">
      <c r="B85" s="9" t="s">
        <v>78</v>
      </c>
      <c r="C85" s="2">
        <v>0.25</v>
      </c>
      <c r="E85" s="2">
        <f t="shared" si="1"/>
        <v>1.3741306163965163</v>
      </c>
      <c r="Q85" s="20"/>
      <c r="R85" s="20"/>
      <c r="S85" s="20"/>
      <c r="T85" s="20"/>
    </row>
    <row r="86" spans="2:20" ht="15.75" x14ac:dyDescent="0.25">
      <c r="B86" s="9" t="s">
        <v>79</v>
      </c>
      <c r="C86" s="2">
        <v>0.47</v>
      </c>
      <c r="E86" s="2">
        <f t="shared" si="1"/>
        <v>1.3805890302935799</v>
      </c>
      <c r="Q86" s="20"/>
      <c r="R86" s="20"/>
      <c r="S86" s="20"/>
      <c r="T86" s="20"/>
    </row>
    <row r="87" spans="2:20" ht="15.75" x14ac:dyDescent="0.25">
      <c r="B87" s="9" t="s">
        <v>80</v>
      </c>
      <c r="C87" s="2">
        <v>0.45</v>
      </c>
      <c r="E87" s="2">
        <f t="shared" si="1"/>
        <v>1.3868016809299011</v>
      </c>
      <c r="Q87" s="20"/>
      <c r="R87" s="20"/>
      <c r="S87" s="20"/>
      <c r="T87" s="20"/>
    </row>
    <row r="88" spans="2:20" ht="15.75" x14ac:dyDescent="0.25">
      <c r="B88" s="9" t="s">
        <v>81</v>
      </c>
      <c r="C88" s="2">
        <v>0.92</v>
      </c>
      <c r="E88" s="2">
        <f t="shared" si="1"/>
        <v>1.3995602563944562</v>
      </c>
      <c r="Q88" s="20"/>
      <c r="R88" s="20"/>
      <c r="S88" s="20"/>
      <c r="T88" s="20"/>
    </row>
    <row r="89" spans="2:20" ht="15.75" x14ac:dyDescent="0.25">
      <c r="B89" s="2" t="s">
        <v>82</v>
      </c>
      <c r="C89" s="2">
        <v>1.0900000000000001</v>
      </c>
      <c r="E89" s="2">
        <f t="shared" si="1"/>
        <v>1.4148154631891556</v>
      </c>
      <c r="Q89" s="20"/>
      <c r="R89" s="20"/>
      <c r="S89" s="20"/>
      <c r="T89" s="20"/>
    </row>
    <row r="90" spans="2:20" ht="15.75" x14ac:dyDescent="0.25">
      <c r="B90" s="2" t="s">
        <v>87</v>
      </c>
      <c r="C90" s="2">
        <v>0.7</v>
      </c>
      <c r="E90" s="2">
        <f t="shared" ref="E90" si="2">E89*(1+(C90/100))</f>
        <v>1.4247191714314795</v>
      </c>
      <c r="Q90" s="20"/>
      <c r="R90" s="20"/>
      <c r="S90" s="20"/>
      <c r="T90" s="20"/>
    </row>
    <row r="91" spans="2:20" ht="15.75" x14ac:dyDescent="0.25">
      <c r="B91" s="10"/>
      <c r="Q91" s="20"/>
      <c r="R91" s="20"/>
      <c r="S91" s="20"/>
      <c r="T91" s="20"/>
    </row>
    <row r="92" spans="2:20" ht="15.75" x14ac:dyDescent="0.25">
      <c r="B92" s="10"/>
      <c r="Q92" s="20"/>
      <c r="R92" s="20"/>
      <c r="S92" s="20"/>
      <c r="T92" s="20"/>
    </row>
    <row r="93" spans="2:20" ht="15.75" x14ac:dyDescent="0.25">
      <c r="B93" s="9"/>
      <c r="Q93" s="20"/>
      <c r="R93" s="20"/>
      <c r="S93" s="20"/>
      <c r="T93" s="20"/>
    </row>
    <row r="94" spans="2:20" ht="15.75" x14ac:dyDescent="0.25">
      <c r="B94" s="9"/>
      <c r="Q94" s="20"/>
      <c r="R94" s="20"/>
      <c r="S94" s="20"/>
      <c r="T94" s="20"/>
    </row>
    <row r="95" spans="2:20" ht="15.75" x14ac:dyDescent="0.25">
      <c r="B95" s="9"/>
      <c r="Q95" s="20"/>
      <c r="R95" s="20"/>
      <c r="S95" s="20"/>
      <c r="T95" s="20"/>
    </row>
    <row r="96" spans="2:20" ht="15.75" x14ac:dyDescent="0.25">
      <c r="B96" s="9"/>
      <c r="Q96" s="20"/>
      <c r="R96" s="20"/>
      <c r="S96" s="20"/>
      <c r="T96" s="20"/>
    </row>
    <row r="97" spans="2:20" ht="15.75" x14ac:dyDescent="0.25">
      <c r="B97" s="9"/>
      <c r="Q97" s="20"/>
      <c r="R97" s="20"/>
      <c r="S97" s="20"/>
      <c r="T97" s="20"/>
    </row>
    <row r="98" spans="2:20" ht="15.75" x14ac:dyDescent="0.25">
      <c r="B98" s="9"/>
      <c r="Q98" s="20"/>
      <c r="R98" s="20"/>
      <c r="S98" s="20"/>
      <c r="T98" s="20"/>
    </row>
    <row r="99" spans="2:20" ht="15.75" x14ac:dyDescent="0.25">
      <c r="B99" s="9"/>
      <c r="Q99" s="20"/>
      <c r="R99" s="20"/>
      <c r="S99" s="20"/>
      <c r="T99" s="20"/>
    </row>
    <row r="100" spans="2:20" ht="15.75" x14ac:dyDescent="0.25">
      <c r="B100" s="9"/>
      <c r="Q100" s="20"/>
      <c r="R100" s="20"/>
      <c r="S100" s="20"/>
      <c r="T100" s="20"/>
    </row>
    <row r="101" spans="2:20" ht="15.75" x14ac:dyDescent="0.25">
      <c r="B101" s="9"/>
      <c r="Q101" s="20"/>
      <c r="R101" s="20"/>
      <c r="S101" s="20"/>
      <c r="T101" s="20"/>
    </row>
    <row r="102" spans="2:20" ht="16.5" thickBot="1" x14ac:dyDescent="0.3">
      <c r="Q102" s="20"/>
      <c r="R102" s="20"/>
      <c r="S102" s="20"/>
      <c r="T102" s="20"/>
    </row>
    <row r="103" spans="2:20" ht="21.75" thickBot="1" x14ac:dyDescent="0.4">
      <c r="E103" s="42"/>
    </row>
    <row r="104" spans="2:20" x14ac:dyDescent="0.35">
      <c r="B104" s="9"/>
    </row>
    <row r="105" spans="2:20" x14ac:dyDescent="0.35">
      <c r="B105" s="9"/>
    </row>
    <row r="106" spans="2:20" x14ac:dyDescent="0.35">
      <c r="B106" s="9"/>
    </row>
    <row r="107" spans="2:20" x14ac:dyDescent="0.35">
      <c r="B107" s="9"/>
    </row>
    <row r="108" spans="2:20" x14ac:dyDescent="0.35">
      <c r="B108" s="9"/>
    </row>
    <row r="109" spans="2:20" x14ac:dyDescent="0.35">
      <c r="B109" s="9"/>
    </row>
    <row r="110" spans="2:20" x14ac:dyDescent="0.35">
      <c r="B110" s="9"/>
    </row>
    <row r="111" spans="2:20" x14ac:dyDescent="0.35">
      <c r="B111" s="9"/>
    </row>
    <row r="112" spans="2:20" x14ac:dyDescent="0.35">
      <c r="B112" s="9"/>
    </row>
    <row r="113" spans="2:5" x14ac:dyDescent="0.35">
      <c r="B113" s="9"/>
    </row>
    <row r="114" spans="2:5" x14ac:dyDescent="0.35">
      <c r="B114" s="9"/>
    </row>
    <row r="115" spans="2:5" x14ac:dyDescent="0.35">
      <c r="B115" s="9"/>
    </row>
    <row r="116" spans="2:5" x14ac:dyDescent="0.35">
      <c r="B116" s="9"/>
    </row>
    <row r="117" spans="2:5" x14ac:dyDescent="0.35">
      <c r="B117" s="9"/>
    </row>
    <row r="118" spans="2:5" x14ac:dyDescent="0.35">
      <c r="B118" s="9"/>
    </row>
    <row r="119" spans="2:5" x14ac:dyDescent="0.35">
      <c r="B119" s="9"/>
    </row>
    <row r="120" spans="2:5" x14ac:dyDescent="0.35">
      <c r="B120" s="9"/>
    </row>
    <row r="121" spans="2:5" x14ac:dyDescent="0.35">
      <c r="B121" s="9"/>
    </row>
    <row r="122" spans="2:5" x14ac:dyDescent="0.35">
      <c r="B122" s="9"/>
    </row>
    <row r="123" spans="2:5" x14ac:dyDescent="0.35">
      <c r="B123" s="9"/>
    </row>
    <row r="124" spans="2:5" x14ac:dyDescent="0.35">
      <c r="B124" s="9"/>
    </row>
    <row r="125" spans="2:5" ht="21.75" thickBot="1" x14ac:dyDescent="0.4"/>
    <row r="126" spans="2:5" ht="21.75" thickBot="1" x14ac:dyDescent="0.4">
      <c r="E126" s="42"/>
    </row>
    <row r="127" spans="2:5" x14ac:dyDescent="0.35">
      <c r="B127" s="9"/>
    </row>
    <row r="128" spans="2:5" x14ac:dyDescent="0.35">
      <c r="B128" s="10"/>
    </row>
    <row r="129" spans="2:2" x14ac:dyDescent="0.35">
      <c r="B129" s="10"/>
    </row>
    <row r="130" spans="2:2" x14ac:dyDescent="0.35">
      <c r="B130" s="10"/>
    </row>
    <row r="131" spans="2:2" x14ac:dyDescent="0.35">
      <c r="B131" s="10"/>
    </row>
    <row r="132" spans="2:2" x14ac:dyDescent="0.35">
      <c r="B132" s="10"/>
    </row>
    <row r="133" spans="2:2" x14ac:dyDescent="0.35">
      <c r="B133" s="10"/>
    </row>
    <row r="134" spans="2:2" x14ac:dyDescent="0.35">
      <c r="B134" s="10"/>
    </row>
    <row r="135" spans="2:2" x14ac:dyDescent="0.35">
      <c r="B135" s="10"/>
    </row>
    <row r="136" spans="2:2" x14ac:dyDescent="0.35">
      <c r="B136" s="9"/>
    </row>
    <row r="137" spans="2:2" x14ac:dyDescent="0.35">
      <c r="B137" s="9"/>
    </row>
    <row r="138" spans="2:2" x14ac:dyDescent="0.35">
      <c r="B138" s="9"/>
    </row>
    <row r="139" spans="2:2" x14ac:dyDescent="0.35">
      <c r="B139" s="9"/>
    </row>
    <row r="140" spans="2:2" x14ac:dyDescent="0.35">
      <c r="B140" s="9"/>
    </row>
    <row r="141" spans="2:2" x14ac:dyDescent="0.35">
      <c r="B141" s="9"/>
    </row>
    <row r="142" spans="2:2" x14ac:dyDescent="0.35">
      <c r="B142" s="9"/>
    </row>
    <row r="143" spans="2:2" x14ac:dyDescent="0.35">
      <c r="B143" s="9"/>
    </row>
    <row r="144" spans="2:2" x14ac:dyDescent="0.35">
      <c r="B144" s="9"/>
    </row>
    <row r="145" spans="2:5" x14ac:dyDescent="0.35">
      <c r="B145" s="9"/>
    </row>
    <row r="146" spans="2:5" x14ac:dyDescent="0.35">
      <c r="B146" s="9"/>
    </row>
    <row r="147" spans="2:5" x14ac:dyDescent="0.35">
      <c r="B147" s="9"/>
    </row>
    <row r="148" spans="2:5" x14ac:dyDescent="0.35">
      <c r="B148" s="9"/>
    </row>
    <row r="149" spans="2:5" x14ac:dyDescent="0.35">
      <c r="B149" s="9"/>
    </row>
    <row r="150" spans="2:5" x14ac:dyDescent="0.35">
      <c r="B150" s="9"/>
    </row>
    <row r="151" spans="2:5" x14ac:dyDescent="0.35">
      <c r="B151" s="9"/>
    </row>
    <row r="152" spans="2:5" x14ac:dyDescent="0.35">
      <c r="B152" s="9"/>
    </row>
    <row r="153" spans="2:5" x14ac:dyDescent="0.35">
      <c r="B153" s="9"/>
    </row>
    <row r="154" spans="2:5" x14ac:dyDescent="0.35">
      <c r="B154" s="9"/>
    </row>
    <row r="155" spans="2:5" x14ac:dyDescent="0.35">
      <c r="B155" s="9"/>
    </row>
    <row r="156" spans="2:5" x14ac:dyDescent="0.35">
      <c r="B156" s="9"/>
    </row>
    <row r="157" spans="2:5" x14ac:dyDescent="0.35">
      <c r="B157" s="9"/>
    </row>
    <row r="158" spans="2:5" ht="21.75" thickBot="1" x14ac:dyDescent="0.4"/>
    <row r="159" spans="2:5" ht="21.75" thickBot="1" x14ac:dyDescent="0.4">
      <c r="E159" s="42"/>
    </row>
  </sheetData>
  <mergeCells count="11">
    <mergeCell ref="C11:E11"/>
    <mergeCell ref="B6:E8"/>
    <mergeCell ref="J6:P8"/>
    <mergeCell ref="F9:I9"/>
    <mergeCell ref="F6:I7"/>
    <mergeCell ref="J11:K11"/>
    <mergeCell ref="B2:C4"/>
    <mergeCell ref="E2:P2"/>
    <mergeCell ref="E3:I3"/>
    <mergeCell ref="J3:P3"/>
    <mergeCell ref="E4:P4"/>
  </mergeCells>
  <conditionalFormatting sqref="P10">
    <cfRule type="cellIs" dxfId="1" priority="3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14" orientation="landscape" r:id="rId1"/>
  <headerFooter>
    <oddFooter xml:space="preserve">&amp;L&amp;"Arial,Normal"&amp;9Avenida Calle 26 No. 57-83 Torre 8, Piso 8 CEMSA - C.P. 111321 PBX:(+57) 601-3779555 - Información: Línea 195 
Sede Operativa - Atención al Ciudadano: Calle 22D No. 120-40 www.umv.gov.co&amp;RGCON-FM-029
Página &amp;P de &amp;N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46A11-0771-416C-B8F5-CC9D2E83F588}">
  <sheetPr>
    <tabColor theme="9" tint="-0.249977111117893"/>
  </sheetPr>
  <dimension ref="B2:S159"/>
  <sheetViews>
    <sheetView showGridLines="0" tabSelected="1" zoomScale="55" zoomScaleNormal="55" zoomScaleSheetLayoutView="70" zoomScalePageLayoutView="85" workbookViewId="0">
      <selection activeCell="K10" sqref="K10"/>
    </sheetView>
  </sheetViews>
  <sheetFormatPr baseColWidth="10" defaultColWidth="11.42578125" defaultRowHeight="21" x14ac:dyDescent="0.35"/>
  <cols>
    <col min="1" max="1" width="4.28515625" style="2" customWidth="1"/>
    <col min="2" max="2" width="8.42578125" style="2" customWidth="1"/>
    <col min="3" max="3" width="57.28515625" style="2" customWidth="1"/>
    <col min="4" max="4" width="17.28515625" style="2" bestFit="1" customWidth="1"/>
    <col min="5" max="5" width="13.140625" style="2" bestFit="1" customWidth="1"/>
    <col min="6" max="7" width="24.28515625" style="2" customWidth="1"/>
    <col min="8" max="8" width="22" style="2" bestFit="1" customWidth="1"/>
    <col min="9" max="9" width="18.42578125" style="2" customWidth="1"/>
    <col min="10" max="10" width="19.5703125" style="2" customWidth="1"/>
    <col min="11" max="11" width="26.28515625" style="2" customWidth="1"/>
    <col min="12" max="12" width="21.28515625" style="2" customWidth="1"/>
    <col min="13" max="13" width="21.5703125" style="2" customWidth="1"/>
    <col min="14" max="14" width="28.28515625" style="2" customWidth="1"/>
    <col min="15" max="15" width="30.140625" style="2" customWidth="1"/>
    <col min="16" max="16" width="20.140625" style="4" customWidth="1"/>
    <col min="17" max="18" width="11.5703125" style="2" bestFit="1" customWidth="1"/>
    <col min="19" max="19" width="13.5703125" style="2" bestFit="1" customWidth="1"/>
    <col min="20" max="16384" width="11.42578125" style="2"/>
  </cols>
  <sheetData>
    <row r="2" spans="2:16" ht="39.75" customHeight="1" x14ac:dyDescent="0.25">
      <c r="B2" s="44"/>
      <c r="C2" s="45"/>
      <c r="D2" s="23"/>
      <c r="E2" s="50" t="s">
        <v>0</v>
      </c>
      <c r="F2" s="51"/>
      <c r="G2" s="51"/>
      <c r="H2" s="51"/>
      <c r="I2" s="51"/>
      <c r="J2" s="51"/>
      <c r="K2" s="51"/>
      <c r="L2" s="51"/>
      <c r="M2" s="51"/>
      <c r="N2" s="51"/>
      <c r="O2" s="52"/>
      <c r="P2" s="1"/>
    </row>
    <row r="3" spans="2:16" ht="17.25" customHeight="1" x14ac:dyDescent="0.25">
      <c r="B3" s="46"/>
      <c r="C3" s="47"/>
      <c r="D3" s="24"/>
      <c r="E3" s="53" t="s">
        <v>1</v>
      </c>
      <c r="F3" s="54"/>
      <c r="G3" s="54"/>
      <c r="H3" s="54"/>
      <c r="I3" s="54"/>
      <c r="J3" s="54"/>
      <c r="K3" s="54"/>
      <c r="L3" s="54"/>
      <c r="M3" s="54"/>
      <c r="N3" s="54"/>
      <c r="O3" s="55"/>
      <c r="P3" s="3"/>
    </row>
    <row r="4" spans="2:16" ht="17.25" customHeight="1" x14ac:dyDescent="0.25">
      <c r="B4" s="48"/>
      <c r="C4" s="49"/>
      <c r="D4" s="25"/>
      <c r="E4" s="53" t="s">
        <v>2</v>
      </c>
      <c r="F4" s="54"/>
      <c r="G4" s="54"/>
      <c r="H4" s="54"/>
      <c r="I4" s="54"/>
      <c r="J4" s="54"/>
      <c r="K4" s="54"/>
      <c r="L4" s="54"/>
      <c r="M4" s="54"/>
      <c r="N4" s="54"/>
      <c r="O4" s="55"/>
      <c r="P4" s="3"/>
    </row>
    <row r="5" spans="2:16" ht="15.75" customHeight="1" thickBot="1" x14ac:dyDescent="0.4"/>
    <row r="6" spans="2:16" ht="90.6" customHeight="1" x14ac:dyDescent="0.35">
      <c r="B6" s="57" t="s">
        <v>3</v>
      </c>
      <c r="C6" s="58"/>
      <c r="D6" s="58"/>
      <c r="E6" s="58"/>
      <c r="F6" s="68" t="s">
        <v>85</v>
      </c>
      <c r="G6" s="69"/>
      <c r="H6" s="70"/>
      <c r="I6" s="61" t="s">
        <v>92</v>
      </c>
      <c r="J6" s="61"/>
      <c r="K6" s="61"/>
      <c r="L6" s="61"/>
      <c r="M6" s="61"/>
      <c r="N6" s="61"/>
      <c r="O6" s="62"/>
    </row>
    <row r="7" spans="2:16" ht="43.15" customHeight="1" thickBot="1" x14ac:dyDescent="0.4">
      <c r="B7" s="59"/>
      <c r="C7" s="60"/>
      <c r="D7" s="60"/>
      <c r="E7" s="60"/>
      <c r="F7" s="71"/>
      <c r="G7" s="72"/>
      <c r="H7" s="73"/>
      <c r="I7" s="63"/>
      <c r="J7" s="63"/>
      <c r="K7" s="63"/>
      <c r="L7" s="63"/>
      <c r="M7" s="63"/>
      <c r="N7" s="63"/>
      <c r="O7" s="64"/>
    </row>
    <row r="8" spans="2:16" ht="103.9" customHeight="1" thickBot="1" x14ac:dyDescent="0.4">
      <c r="B8" s="59"/>
      <c r="C8" s="60"/>
      <c r="D8" s="60"/>
      <c r="E8" s="60"/>
      <c r="F8" s="35" t="s">
        <v>90</v>
      </c>
      <c r="G8" s="36" t="s">
        <v>91</v>
      </c>
      <c r="H8" s="37" t="s">
        <v>94</v>
      </c>
      <c r="I8" s="63"/>
      <c r="J8" s="63"/>
      <c r="K8" s="63"/>
      <c r="L8" s="63"/>
      <c r="M8" s="63"/>
      <c r="N8" s="63"/>
      <c r="O8" s="64"/>
    </row>
    <row r="9" spans="2:16" ht="72" customHeight="1" x14ac:dyDescent="0.35">
      <c r="B9" s="12" t="s">
        <v>4</v>
      </c>
      <c r="C9" s="13" t="s">
        <v>5</v>
      </c>
      <c r="D9" s="13" t="s">
        <v>83</v>
      </c>
      <c r="E9" s="38" t="s">
        <v>84</v>
      </c>
      <c r="F9" s="65" t="s">
        <v>86</v>
      </c>
      <c r="G9" s="66"/>
      <c r="H9" s="67"/>
      <c r="I9" s="27" t="s">
        <v>6</v>
      </c>
      <c r="J9" s="31" t="s">
        <v>7</v>
      </c>
      <c r="K9" s="27" t="s">
        <v>8</v>
      </c>
      <c r="L9" s="28" t="s">
        <v>9</v>
      </c>
      <c r="M9" s="28" t="s">
        <v>10</v>
      </c>
      <c r="N9" s="28" t="s">
        <v>11</v>
      </c>
      <c r="O9" s="29" t="s">
        <v>12</v>
      </c>
    </row>
    <row r="10" spans="2:16" ht="159.6" customHeight="1" thickBot="1" x14ac:dyDescent="0.4">
      <c r="B10" s="18">
        <v>1</v>
      </c>
      <c r="C10" s="14" t="s">
        <v>95</v>
      </c>
      <c r="D10" s="34">
        <v>1</v>
      </c>
      <c r="E10" s="39" t="s">
        <v>89</v>
      </c>
      <c r="F10" s="40">
        <v>11221700</v>
      </c>
      <c r="G10" s="26">
        <v>14689442</v>
      </c>
      <c r="H10" s="41">
        <v>12495000</v>
      </c>
      <c r="I10" s="30">
        <f>COUNT(F10:H10)</f>
        <v>3</v>
      </c>
      <c r="J10" s="32">
        <f>ROUND(AVERAGE(F10:H10),0)</f>
        <v>12802047</v>
      </c>
      <c r="K10" s="33">
        <f>J10*D10</f>
        <v>12802047</v>
      </c>
      <c r="L10" s="15">
        <f>STDEVP(F10:H10)</f>
        <v>1432251.6523109882</v>
      </c>
      <c r="M10" s="17">
        <f>L10/J10*100</f>
        <v>11.187676879416145</v>
      </c>
      <c r="N10" s="17">
        <f>100-M10</f>
        <v>88.812323120583855</v>
      </c>
      <c r="O10" s="19" t="str">
        <f t="shared" ref="O10" si="0">IF(N10&gt;70,"ALTO","BAJO")</f>
        <v>ALTO</v>
      </c>
    </row>
    <row r="11" spans="2:16" s="4" customFormat="1" ht="19.5" customHeight="1" thickBot="1" x14ac:dyDescent="0.4">
      <c r="B11" s="2"/>
      <c r="C11" s="56"/>
      <c r="D11" s="56"/>
      <c r="E11" s="56"/>
      <c r="F11" s="11"/>
      <c r="G11" s="11"/>
      <c r="H11" s="11"/>
      <c r="I11" s="74" t="s">
        <v>88</v>
      </c>
      <c r="J11" s="75"/>
      <c r="K11" s="43">
        <f>SUM(K10:K10)</f>
        <v>12802047</v>
      </c>
      <c r="L11" s="5"/>
      <c r="M11" s="5"/>
      <c r="N11" s="5"/>
      <c r="O11" s="5"/>
    </row>
    <row r="12" spans="2:16" x14ac:dyDescent="0.35">
      <c r="C12" s="6" t="s">
        <v>13</v>
      </c>
      <c r="D12" s="6"/>
    </row>
    <row r="22" spans="2:16" ht="15" x14ac:dyDescent="0.25">
      <c r="B22" s="9" t="s">
        <v>14</v>
      </c>
      <c r="C22" s="2" t="s">
        <v>15</v>
      </c>
      <c r="F22" s="9"/>
      <c r="G22" s="9"/>
      <c r="H22" s="9"/>
      <c r="K22" s="9"/>
      <c r="O22" s="9"/>
      <c r="P22" s="2"/>
    </row>
    <row r="23" spans="2:16" ht="15" x14ac:dyDescent="0.25">
      <c r="B23" s="9" t="s">
        <v>16</v>
      </c>
      <c r="C23" s="2">
        <v>0.12</v>
      </c>
      <c r="E23" s="2">
        <f>1+(C91/100)</f>
        <v>1</v>
      </c>
      <c r="F23" s="9"/>
      <c r="G23" s="9"/>
      <c r="H23" s="9"/>
      <c r="K23" s="9"/>
      <c r="O23" s="9"/>
      <c r="P23" s="2"/>
    </row>
    <row r="24" spans="2:16" ht="15" x14ac:dyDescent="0.25">
      <c r="B24" s="9" t="s">
        <v>17</v>
      </c>
      <c r="C24" s="2">
        <v>0.16</v>
      </c>
      <c r="E24" s="2">
        <f>E23*(1+(C24/100))</f>
        <v>1.0016</v>
      </c>
      <c r="F24" s="10"/>
      <c r="G24" s="10"/>
      <c r="H24" s="10"/>
      <c r="K24" s="9"/>
      <c r="O24" s="9"/>
      <c r="P24" s="2"/>
    </row>
    <row r="25" spans="2:16" ht="15" x14ac:dyDescent="0.25">
      <c r="B25" s="9" t="s">
        <v>18</v>
      </c>
      <c r="C25" s="2">
        <v>0.12</v>
      </c>
      <c r="E25" s="2">
        <f t="shared" ref="E25:E88" si="1">E24*(1+(C25/100))</f>
        <v>1.0028019200000002</v>
      </c>
      <c r="F25" s="10"/>
      <c r="G25" s="10"/>
      <c r="H25" s="10"/>
      <c r="K25" s="9"/>
      <c r="O25" s="9"/>
      <c r="P25" s="2"/>
    </row>
    <row r="26" spans="2:16" ht="15" x14ac:dyDescent="0.25">
      <c r="B26" s="9" t="s">
        <v>19</v>
      </c>
      <c r="C26" s="2">
        <v>0.12</v>
      </c>
      <c r="E26" s="2">
        <f t="shared" si="1"/>
        <v>1.0040052823040004</v>
      </c>
      <c r="F26" s="10"/>
      <c r="G26" s="10"/>
      <c r="H26" s="10"/>
      <c r="K26" s="9"/>
      <c r="O26" s="9"/>
      <c r="P26" s="2"/>
    </row>
    <row r="27" spans="2:16" ht="15" x14ac:dyDescent="0.25">
      <c r="B27" s="9" t="s">
        <v>20</v>
      </c>
      <c r="C27" s="2">
        <v>0.3</v>
      </c>
      <c r="E27" s="2">
        <f t="shared" si="1"/>
        <v>1.0070172981509122</v>
      </c>
      <c r="F27" s="10"/>
      <c r="G27" s="10"/>
      <c r="H27" s="10"/>
      <c r="K27" s="9"/>
      <c r="O27" s="9"/>
      <c r="P27" s="2"/>
    </row>
    <row r="28" spans="2:16" ht="15" x14ac:dyDescent="0.25">
      <c r="B28" s="9" t="s">
        <v>21</v>
      </c>
      <c r="C28" s="2">
        <v>0.6</v>
      </c>
      <c r="E28" s="2">
        <f t="shared" si="1"/>
        <v>1.0130594019398178</v>
      </c>
      <c r="F28" s="10"/>
      <c r="G28" s="10"/>
      <c r="H28" s="10"/>
      <c r="K28" s="9"/>
      <c r="O28" s="9"/>
      <c r="P28" s="2"/>
    </row>
    <row r="29" spans="2:16" ht="15" x14ac:dyDescent="0.25">
      <c r="B29" s="9" t="s">
        <v>22</v>
      </c>
      <c r="C29" s="2">
        <v>0.56999999999999995</v>
      </c>
      <c r="E29" s="2">
        <f t="shared" si="1"/>
        <v>1.0188338405308748</v>
      </c>
      <c r="F29" s="10"/>
      <c r="G29" s="10"/>
      <c r="H29" s="10"/>
      <c r="K29" s="9"/>
      <c r="O29" s="9"/>
      <c r="P29" s="2"/>
    </row>
    <row r="30" spans="2:16" ht="15" x14ac:dyDescent="0.25">
      <c r="B30" s="9" t="s">
        <v>23</v>
      </c>
      <c r="C30" s="2">
        <v>0.43</v>
      </c>
      <c r="E30" s="2">
        <f t="shared" si="1"/>
        <v>1.0232148260451575</v>
      </c>
      <c r="F30" s="10"/>
      <c r="G30" s="10"/>
      <c r="H30" s="10"/>
      <c r="K30" s="9"/>
      <c r="O30" s="9"/>
      <c r="P30" s="2"/>
    </row>
    <row r="31" spans="2:16" x14ac:dyDescent="0.35">
      <c r="B31" s="9" t="s">
        <v>24</v>
      </c>
      <c r="C31" s="2">
        <v>0.5</v>
      </c>
      <c r="E31" s="2">
        <f t="shared" si="1"/>
        <v>1.0283309001753831</v>
      </c>
      <c r="F31" s="10"/>
      <c r="G31" s="10"/>
      <c r="H31" s="10"/>
      <c r="K31" s="9"/>
    </row>
    <row r="32" spans="2:16" x14ac:dyDescent="0.35">
      <c r="B32" s="9" t="s">
        <v>25</v>
      </c>
      <c r="C32" s="2">
        <v>0.31</v>
      </c>
      <c r="E32" s="2">
        <f t="shared" si="1"/>
        <v>1.0315187259659269</v>
      </c>
      <c r="F32" s="10"/>
      <c r="G32" s="10"/>
      <c r="H32" s="10"/>
      <c r="K32" s="9"/>
    </row>
    <row r="33" spans="2:19" x14ac:dyDescent="0.35">
      <c r="B33" s="9" t="s">
        <v>26</v>
      </c>
      <c r="C33" s="2">
        <v>0.27</v>
      </c>
      <c r="E33" s="2">
        <f t="shared" si="1"/>
        <v>1.0343038265260347</v>
      </c>
      <c r="F33" s="10"/>
      <c r="G33" s="10"/>
      <c r="H33" s="10"/>
      <c r="K33" s="9"/>
    </row>
    <row r="34" spans="2:19" x14ac:dyDescent="0.35">
      <c r="B34" s="9" t="s">
        <v>27</v>
      </c>
      <c r="C34" s="2">
        <v>0.22</v>
      </c>
      <c r="E34" s="2">
        <f t="shared" si="1"/>
        <v>1.0365792949443919</v>
      </c>
      <c r="F34" s="10"/>
      <c r="G34" s="10"/>
      <c r="H34" s="10"/>
      <c r="K34" s="9"/>
    </row>
    <row r="35" spans="2:19" ht="15.75" x14ac:dyDescent="0.25">
      <c r="B35" s="9" t="s">
        <v>28</v>
      </c>
      <c r="C35" s="2">
        <v>0.09</v>
      </c>
      <c r="E35" s="2">
        <f t="shared" si="1"/>
        <v>1.0375122163098418</v>
      </c>
      <c r="F35" s="10"/>
      <c r="G35" s="10"/>
      <c r="H35" s="10"/>
      <c r="K35" s="9"/>
      <c r="P35" s="20"/>
      <c r="Q35" s="20"/>
      <c r="R35" s="20"/>
      <c r="S35" s="20"/>
    </row>
    <row r="36" spans="2:19" ht="15.75" x14ac:dyDescent="0.25">
      <c r="B36" s="10" t="s">
        <v>29</v>
      </c>
      <c r="C36" s="2">
        <v>0.23</v>
      </c>
      <c r="E36" s="2">
        <f t="shared" si="1"/>
        <v>1.0398984944073544</v>
      </c>
      <c r="F36" s="10"/>
      <c r="G36" s="10"/>
      <c r="H36" s="10"/>
      <c r="K36" s="9"/>
      <c r="P36" s="20"/>
      <c r="Q36" s="20"/>
      <c r="R36" s="20"/>
      <c r="S36" s="20"/>
    </row>
    <row r="37" spans="2:19" ht="15.75" x14ac:dyDescent="0.25">
      <c r="B37" s="10" t="s">
        <v>30</v>
      </c>
      <c r="C37" s="2">
        <v>0.16</v>
      </c>
      <c r="E37" s="2">
        <f t="shared" si="1"/>
        <v>1.0415623319984062</v>
      </c>
      <c r="F37" s="10"/>
      <c r="G37" s="10"/>
      <c r="H37" s="10"/>
      <c r="K37" s="9"/>
      <c r="P37" s="20"/>
      <c r="Q37" s="20"/>
      <c r="R37" s="20"/>
      <c r="S37" s="20"/>
    </row>
    <row r="38" spans="2:19" ht="15.75" x14ac:dyDescent="0.25">
      <c r="B38" s="10" t="s">
        <v>31</v>
      </c>
      <c r="C38" s="2">
        <v>0.1</v>
      </c>
      <c r="E38" s="2">
        <f t="shared" si="1"/>
        <v>1.0426038943304046</v>
      </c>
      <c r="F38" s="10"/>
      <c r="G38" s="10"/>
      <c r="H38" s="10"/>
      <c r="K38" s="9"/>
      <c r="P38" s="20"/>
      <c r="Q38" s="20"/>
      <c r="R38" s="20"/>
      <c r="S38" s="20"/>
    </row>
    <row r="39" spans="2:19" ht="15.75" x14ac:dyDescent="0.25">
      <c r="B39" s="10" t="s">
        <v>32</v>
      </c>
      <c r="C39" s="2">
        <v>0.26</v>
      </c>
      <c r="E39" s="2">
        <f t="shared" si="1"/>
        <v>1.0453146644556635</v>
      </c>
      <c r="F39" s="10"/>
      <c r="G39" s="10"/>
      <c r="H39" s="10"/>
      <c r="K39" s="9"/>
      <c r="P39" s="20"/>
      <c r="Q39" s="20"/>
      <c r="R39" s="20"/>
      <c r="S39" s="20"/>
    </row>
    <row r="40" spans="2:19" ht="15.75" x14ac:dyDescent="0.25">
      <c r="B40" s="10" t="s">
        <v>33</v>
      </c>
      <c r="C40" s="2">
        <v>0.42</v>
      </c>
      <c r="E40" s="2">
        <f t="shared" si="1"/>
        <v>1.0497049860463772</v>
      </c>
      <c r="F40" s="10"/>
      <c r="G40" s="10"/>
      <c r="H40" s="10"/>
      <c r="K40" s="9"/>
      <c r="P40" s="20"/>
      <c r="Q40" s="20"/>
      <c r="R40" s="20"/>
      <c r="S40" s="20"/>
    </row>
    <row r="41" spans="2:19" ht="15.75" x14ac:dyDescent="0.25">
      <c r="B41" s="10" t="s">
        <v>34</v>
      </c>
      <c r="C41" s="2">
        <v>0.67</v>
      </c>
      <c r="E41" s="2">
        <f t="shared" si="1"/>
        <v>1.0567380094528878</v>
      </c>
      <c r="F41" s="10"/>
      <c r="G41" s="10"/>
      <c r="H41" s="10"/>
      <c r="K41" s="9"/>
      <c r="P41" s="20"/>
      <c r="Q41" s="20"/>
      <c r="R41" s="20"/>
      <c r="S41" s="20"/>
    </row>
    <row r="42" spans="2:19" ht="15.75" x14ac:dyDescent="0.25">
      <c r="B42" s="10" t="s">
        <v>35</v>
      </c>
      <c r="C42" s="2">
        <v>0.56999999999999995</v>
      </c>
      <c r="E42" s="2">
        <f t="shared" si="1"/>
        <v>1.0627614161067693</v>
      </c>
      <c r="F42" s="10"/>
      <c r="G42" s="10"/>
      <c r="H42" s="10"/>
      <c r="K42" s="9"/>
      <c r="P42" s="20"/>
      <c r="Q42" s="20"/>
      <c r="R42" s="20"/>
      <c r="S42" s="20"/>
    </row>
    <row r="43" spans="2:19" ht="15.75" x14ac:dyDescent="0.25">
      <c r="B43" s="10" t="s">
        <v>36</v>
      </c>
      <c r="C43" s="2">
        <v>0.16</v>
      </c>
      <c r="E43" s="2">
        <f t="shared" si="1"/>
        <v>1.0644618343725403</v>
      </c>
      <c r="F43" s="10"/>
      <c r="G43" s="10"/>
      <c r="H43" s="10"/>
      <c r="M43" s="7"/>
      <c r="P43" s="20"/>
      <c r="Q43" s="20"/>
      <c r="R43" s="20"/>
      <c r="S43" s="20"/>
    </row>
    <row r="44" spans="2:19" ht="15.75" x14ac:dyDescent="0.25">
      <c r="B44" s="10" t="s">
        <v>37</v>
      </c>
      <c r="C44" s="2">
        <v>-0.32</v>
      </c>
      <c r="E44" s="2">
        <f t="shared" si="1"/>
        <v>1.0610555565025481</v>
      </c>
      <c r="F44" s="10"/>
      <c r="G44" s="10"/>
      <c r="H44" s="10"/>
      <c r="P44" s="20"/>
      <c r="Q44" s="20"/>
      <c r="R44" s="20"/>
      <c r="S44" s="20"/>
    </row>
    <row r="45" spans="2:19" ht="15.75" x14ac:dyDescent="0.25">
      <c r="B45" s="10" t="s">
        <v>38</v>
      </c>
      <c r="C45" s="2">
        <v>-0.38</v>
      </c>
      <c r="E45" s="2">
        <f t="shared" si="1"/>
        <v>1.0570235453878385</v>
      </c>
      <c r="F45" s="10"/>
      <c r="G45" s="10"/>
      <c r="H45" s="10"/>
      <c r="P45" s="21"/>
      <c r="Q45" s="20"/>
      <c r="R45" s="20"/>
      <c r="S45" s="20"/>
    </row>
    <row r="46" spans="2:19" ht="15.75" x14ac:dyDescent="0.25">
      <c r="B46" s="10" t="s">
        <v>39</v>
      </c>
      <c r="C46" s="2">
        <v>0</v>
      </c>
      <c r="E46" s="2">
        <f t="shared" si="1"/>
        <v>1.0570235453878385</v>
      </c>
      <c r="F46" s="10"/>
      <c r="G46" s="10"/>
      <c r="H46" s="10"/>
      <c r="P46" s="21"/>
      <c r="Q46" s="20"/>
      <c r="R46" s="20"/>
      <c r="S46" s="20"/>
    </row>
    <row r="47" spans="2:19" ht="15.75" x14ac:dyDescent="0.25">
      <c r="B47" s="10" t="s">
        <v>40</v>
      </c>
      <c r="C47" s="2">
        <v>-0.01</v>
      </c>
      <c r="E47" s="2">
        <f t="shared" si="1"/>
        <v>1.0569178430332997</v>
      </c>
      <c r="F47" s="10"/>
      <c r="G47" s="10"/>
      <c r="H47" s="10"/>
      <c r="P47" s="21"/>
      <c r="Q47" s="20"/>
      <c r="R47" s="20"/>
      <c r="S47" s="20"/>
    </row>
    <row r="48" spans="2:19" ht="15.75" x14ac:dyDescent="0.25">
      <c r="B48" s="10" t="s">
        <v>41</v>
      </c>
      <c r="C48" s="2">
        <v>0.32</v>
      </c>
      <c r="E48" s="2">
        <f t="shared" si="1"/>
        <v>1.0602999801310065</v>
      </c>
      <c r="F48" s="10"/>
      <c r="G48" s="10"/>
      <c r="H48" s="10"/>
      <c r="P48" s="21"/>
      <c r="Q48" s="20"/>
      <c r="R48" s="20"/>
      <c r="S48" s="20"/>
    </row>
    <row r="49" spans="2:19" ht="15.75" x14ac:dyDescent="0.25">
      <c r="B49" s="10" t="s">
        <v>42</v>
      </c>
      <c r="C49" s="2">
        <v>-0.06</v>
      </c>
      <c r="E49" s="2">
        <f t="shared" si="1"/>
        <v>1.0596638001429277</v>
      </c>
      <c r="F49" s="10"/>
      <c r="G49" s="10"/>
      <c r="H49" s="10"/>
      <c r="P49" s="21"/>
      <c r="Q49" s="20"/>
      <c r="R49" s="20"/>
      <c r="S49" s="20"/>
    </row>
    <row r="50" spans="2:19" ht="15.75" x14ac:dyDescent="0.25">
      <c r="B50" s="10" t="s">
        <v>43</v>
      </c>
      <c r="C50" s="2">
        <v>-0.15</v>
      </c>
      <c r="E50" s="2">
        <f t="shared" si="1"/>
        <v>1.0580743044427134</v>
      </c>
      <c r="F50" s="10"/>
      <c r="G50" s="10"/>
      <c r="H50" s="10"/>
      <c r="P50" s="21"/>
      <c r="Q50" s="20"/>
      <c r="R50" s="20"/>
      <c r="S50" s="20"/>
    </row>
    <row r="51" spans="2:19" ht="15.75" x14ac:dyDescent="0.25">
      <c r="B51" s="10" t="s">
        <v>44</v>
      </c>
      <c r="C51" s="2">
        <v>0.38</v>
      </c>
      <c r="E51" s="2">
        <f t="shared" si="1"/>
        <v>1.0620949867995957</v>
      </c>
      <c r="F51" s="10"/>
      <c r="G51" s="10"/>
      <c r="H51" s="10"/>
      <c r="P51" s="21"/>
      <c r="Q51" s="20"/>
      <c r="R51" s="20"/>
      <c r="S51" s="20"/>
    </row>
    <row r="52" spans="2:19" ht="15.75" x14ac:dyDescent="0.25">
      <c r="B52" s="10" t="s">
        <v>45</v>
      </c>
      <c r="C52" s="2">
        <v>0.41</v>
      </c>
      <c r="E52" s="2">
        <f t="shared" si="1"/>
        <v>1.066449576245474</v>
      </c>
      <c r="F52" s="10"/>
      <c r="G52" s="10"/>
      <c r="H52" s="10"/>
      <c r="P52" s="20"/>
      <c r="Q52" s="20"/>
      <c r="R52" s="20"/>
      <c r="S52" s="20"/>
    </row>
    <row r="53" spans="2:19" ht="15.75" x14ac:dyDescent="0.25">
      <c r="B53" s="10" t="s">
        <v>46</v>
      </c>
      <c r="C53" s="2">
        <v>0.64</v>
      </c>
      <c r="E53" s="2">
        <f t="shared" si="1"/>
        <v>1.0732748535334449</v>
      </c>
      <c r="F53" s="10"/>
      <c r="G53" s="10"/>
      <c r="H53" s="10"/>
      <c r="P53" s="20"/>
      <c r="Q53" s="20"/>
      <c r="R53" s="20"/>
      <c r="S53" s="20"/>
    </row>
    <row r="54" spans="2:19" ht="15.75" x14ac:dyDescent="0.25">
      <c r="B54" s="10" t="s">
        <v>47</v>
      </c>
      <c r="C54" s="2">
        <v>0.51</v>
      </c>
      <c r="E54" s="2">
        <f t="shared" si="1"/>
        <v>1.0787485552864655</v>
      </c>
      <c r="F54" s="10"/>
      <c r="G54" s="10"/>
      <c r="H54" s="10"/>
      <c r="K54" s="7"/>
      <c r="P54" s="20"/>
      <c r="Q54" s="20"/>
      <c r="R54" s="20"/>
      <c r="S54" s="20"/>
    </row>
    <row r="55" spans="2:19" ht="15.75" x14ac:dyDescent="0.25">
      <c r="B55" s="10" t="s">
        <v>48</v>
      </c>
      <c r="C55" s="2">
        <v>0.59</v>
      </c>
      <c r="E55" s="2">
        <f t="shared" si="1"/>
        <v>1.0851131717626556</v>
      </c>
      <c r="F55" s="9"/>
      <c r="G55" s="9"/>
      <c r="H55" s="9"/>
      <c r="K55" s="7"/>
      <c r="P55" s="20"/>
      <c r="Q55" s="20"/>
      <c r="R55" s="20"/>
      <c r="S55" s="20"/>
    </row>
    <row r="56" spans="2:19" ht="15.75" x14ac:dyDescent="0.25">
      <c r="B56" s="10" t="s">
        <v>49</v>
      </c>
      <c r="C56" s="2">
        <v>1</v>
      </c>
      <c r="E56" s="2">
        <f t="shared" si="1"/>
        <v>1.0959643034802822</v>
      </c>
      <c r="F56" s="9"/>
      <c r="G56" s="9"/>
      <c r="H56" s="9"/>
      <c r="K56" s="7"/>
      <c r="P56" s="20"/>
      <c r="Q56" s="20"/>
      <c r="R56" s="20"/>
      <c r="S56" s="20"/>
    </row>
    <row r="57" spans="2:19" ht="15.75" x14ac:dyDescent="0.25">
      <c r="B57" s="10" t="s">
        <v>50</v>
      </c>
      <c r="C57" s="2">
        <v>-0.05</v>
      </c>
      <c r="E57" s="2">
        <f t="shared" si="1"/>
        <v>1.0954163213285422</v>
      </c>
      <c r="F57" s="9"/>
      <c r="G57" s="9"/>
      <c r="H57" s="9"/>
      <c r="K57" s="7"/>
      <c r="P57" s="20"/>
      <c r="Q57" s="20"/>
      <c r="R57" s="20"/>
      <c r="S57" s="20"/>
    </row>
    <row r="58" spans="2:19" ht="15.75" x14ac:dyDescent="0.25">
      <c r="B58" s="10" t="s">
        <v>51</v>
      </c>
      <c r="C58" s="2">
        <v>0.32</v>
      </c>
      <c r="E58" s="2">
        <f t="shared" si="1"/>
        <v>1.0989216535567936</v>
      </c>
      <c r="F58" s="9"/>
      <c r="G58" s="9"/>
      <c r="H58" s="9"/>
      <c r="K58" s="7"/>
      <c r="P58" s="20"/>
      <c r="Q58" s="20"/>
      <c r="R58" s="20"/>
      <c r="S58" s="20"/>
    </row>
    <row r="59" spans="2:19" ht="15.75" x14ac:dyDescent="0.25">
      <c r="B59" s="10" t="s">
        <v>52</v>
      </c>
      <c r="C59" s="2">
        <v>0.45</v>
      </c>
      <c r="E59" s="2">
        <f t="shared" si="1"/>
        <v>1.1038668009977992</v>
      </c>
      <c r="F59" s="9"/>
      <c r="G59" s="9"/>
      <c r="H59" s="9"/>
      <c r="K59" s="7"/>
      <c r="P59" s="21"/>
      <c r="Q59" s="20"/>
      <c r="R59" s="20"/>
      <c r="S59" s="22"/>
    </row>
    <row r="60" spans="2:19" ht="15.75" x14ac:dyDescent="0.25">
      <c r="B60" s="10" t="s">
        <v>53</v>
      </c>
      <c r="C60" s="2">
        <v>0.38</v>
      </c>
      <c r="E60" s="2">
        <f t="shared" si="1"/>
        <v>1.1080614948415908</v>
      </c>
      <c r="F60" s="9"/>
      <c r="G60" s="9"/>
      <c r="H60" s="9"/>
      <c r="K60" s="7"/>
      <c r="P60" s="21"/>
      <c r="Q60" s="20"/>
      <c r="R60" s="20"/>
      <c r="S60" s="22"/>
    </row>
    <row r="61" spans="2:19" ht="15.75" x14ac:dyDescent="0.25">
      <c r="B61" s="10" t="s">
        <v>54</v>
      </c>
      <c r="C61" s="2">
        <v>0.01</v>
      </c>
      <c r="E61" s="2">
        <f t="shared" si="1"/>
        <v>1.1081723009910749</v>
      </c>
      <c r="F61" s="9"/>
      <c r="G61" s="9"/>
      <c r="H61" s="9"/>
      <c r="K61" s="7"/>
      <c r="P61" s="21"/>
      <c r="Q61" s="20"/>
      <c r="R61" s="20"/>
      <c r="S61" s="22"/>
    </row>
    <row r="62" spans="2:19" ht="15.75" x14ac:dyDescent="0.25">
      <c r="B62" s="10" t="s">
        <v>55</v>
      </c>
      <c r="C62" s="2">
        <v>0.5</v>
      </c>
      <c r="E62" s="2">
        <f t="shared" si="1"/>
        <v>1.1137131624960301</v>
      </c>
      <c r="F62" s="9"/>
      <c r="G62" s="9"/>
      <c r="H62" s="9"/>
      <c r="K62" s="7"/>
      <c r="P62" s="21"/>
      <c r="Q62" s="20"/>
      <c r="R62" s="20"/>
      <c r="S62" s="22"/>
    </row>
    <row r="63" spans="2:19" ht="15.75" x14ac:dyDescent="0.25">
      <c r="B63" s="10" t="s">
        <v>56</v>
      </c>
      <c r="C63" s="2">
        <v>0.73</v>
      </c>
      <c r="E63" s="2">
        <f t="shared" si="1"/>
        <v>1.1218432685822513</v>
      </c>
      <c r="F63" s="9"/>
      <c r="G63" s="9"/>
      <c r="H63" s="9"/>
      <c r="K63" s="7"/>
      <c r="P63" s="21"/>
      <c r="Q63" s="20"/>
      <c r="R63" s="20"/>
      <c r="S63" s="22"/>
    </row>
    <row r="64" spans="2:19" ht="15.75" x14ac:dyDescent="0.25">
      <c r="B64" s="10" t="s">
        <v>57</v>
      </c>
      <c r="C64" s="2">
        <v>1.67</v>
      </c>
      <c r="E64" s="2">
        <f t="shared" si="1"/>
        <v>1.1405780511675747</v>
      </c>
      <c r="F64" s="9"/>
      <c r="G64" s="9"/>
      <c r="H64" s="9"/>
      <c r="K64" s="7"/>
      <c r="P64" s="21"/>
      <c r="Q64" s="20"/>
      <c r="R64" s="20"/>
      <c r="S64" s="22"/>
    </row>
    <row r="65" spans="2:19" ht="15.75" x14ac:dyDescent="0.25">
      <c r="B65" s="10" t="s">
        <v>58</v>
      </c>
      <c r="C65" s="2">
        <v>1.63</v>
      </c>
      <c r="E65" s="2">
        <f t="shared" si="1"/>
        <v>1.1591694734016063</v>
      </c>
      <c r="F65" s="9"/>
      <c r="G65" s="9"/>
      <c r="H65" s="9"/>
      <c r="K65" s="7"/>
      <c r="P65" s="21"/>
      <c r="Q65" s="20"/>
      <c r="R65" s="20"/>
      <c r="S65" s="22"/>
    </row>
    <row r="66" spans="2:19" ht="15.75" x14ac:dyDescent="0.25">
      <c r="B66" s="10" t="s">
        <v>59</v>
      </c>
      <c r="C66" s="2">
        <v>1</v>
      </c>
      <c r="E66" s="2">
        <f t="shared" si="1"/>
        <v>1.1707611681356223</v>
      </c>
      <c r="F66" s="9"/>
      <c r="G66" s="9"/>
      <c r="H66" s="9"/>
      <c r="K66" s="7"/>
      <c r="O66" s="8"/>
      <c r="P66" s="21"/>
      <c r="Q66" s="20"/>
      <c r="R66" s="20"/>
      <c r="S66" s="20"/>
    </row>
    <row r="67" spans="2:19" ht="15.75" x14ac:dyDescent="0.25">
      <c r="B67" s="9" t="s">
        <v>60</v>
      </c>
      <c r="C67" s="2">
        <v>1.25</v>
      </c>
      <c r="E67" s="2">
        <f t="shared" si="1"/>
        <v>1.1853956827373175</v>
      </c>
      <c r="F67" s="9"/>
      <c r="G67" s="9"/>
      <c r="H67" s="9"/>
      <c r="P67" s="20"/>
      <c r="Q67" s="20"/>
      <c r="R67" s="20"/>
      <c r="S67" s="20"/>
    </row>
    <row r="68" spans="2:19" ht="15.75" x14ac:dyDescent="0.25">
      <c r="B68" s="9" t="s">
        <v>61</v>
      </c>
      <c r="C68" s="2">
        <v>0.84</v>
      </c>
      <c r="E68" s="2">
        <f t="shared" si="1"/>
        <v>1.195353006472311</v>
      </c>
      <c r="F68" s="9"/>
      <c r="G68" s="9"/>
      <c r="H68" s="9"/>
      <c r="P68" s="20"/>
      <c r="Q68" s="20"/>
      <c r="R68" s="20"/>
      <c r="S68" s="20"/>
    </row>
    <row r="69" spans="2:19" ht="15.75" x14ac:dyDescent="0.25">
      <c r="B69" s="9" t="s">
        <v>62</v>
      </c>
      <c r="C69" s="2">
        <v>0.51</v>
      </c>
      <c r="E69" s="2">
        <f t="shared" si="1"/>
        <v>1.20144930680532</v>
      </c>
      <c r="F69" s="9"/>
      <c r="G69" s="9"/>
      <c r="H69" s="9"/>
      <c r="P69" s="20"/>
      <c r="Q69" s="20"/>
      <c r="R69" s="20"/>
      <c r="S69" s="20"/>
    </row>
    <row r="70" spans="2:19" ht="15.75" x14ac:dyDescent="0.25">
      <c r="B70" s="9" t="s">
        <v>63</v>
      </c>
      <c r="C70" s="2">
        <v>0.81</v>
      </c>
      <c r="E70" s="2">
        <f t="shared" si="1"/>
        <v>1.2111810461904431</v>
      </c>
      <c r="F70" s="9"/>
      <c r="G70" s="9"/>
      <c r="H70" s="9"/>
      <c r="P70" s="20"/>
      <c r="Q70" s="20"/>
      <c r="R70" s="20"/>
      <c r="S70" s="20"/>
    </row>
    <row r="71" spans="2:19" ht="15.75" x14ac:dyDescent="0.25">
      <c r="B71" s="9" t="s">
        <v>64</v>
      </c>
      <c r="C71" s="2">
        <v>1.02</v>
      </c>
      <c r="E71" s="2">
        <f t="shared" si="1"/>
        <v>1.2235350928615856</v>
      </c>
      <c r="F71" s="9"/>
      <c r="G71" s="9"/>
      <c r="H71" s="9"/>
      <c r="P71" s="20"/>
      <c r="Q71" s="20"/>
      <c r="R71" s="20"/>
      <c r="S71" s="20"/>
    </row>
    <row r="72" spans="2:19" ht="15.75" x14ac:dyDescent="0.25">
      <c r="B72" s="9" t="s">
        <v>65</v>
      </c>
      <c r="C72" s="2">
        <v>0.93</v>
      </c>
      <c r="E72" s="2">
        <f t="shared" si="1"/>
        <v>1.2349139692251985</v>
      </c>
      <c r="F72" s="9"/>
      <c r="G72" s="9"/>
      <c r="H72" s="9"/>
      <c r="P72" s="20"/>
      <c r="Q72" s="20"/>
      <c r="R72" s="20"/>
      <c r="S72" s="20"/>
    </row>
    <row r="73" spans="2:19" ht="15.75" x14ac:dyDescent="0.25">
      <c r="B73" s="9" t="s">
        <v>66</v>
      </c>
      <c r="C73" s="2">
        <v>0.72</v>
      </c>
      <c r="E73" s="2">
        <f t="shared" si="1"/>
        <v>1.2438053498036201</v>
      </c>
      <c r="F73" s="9"/>
      <c r="G73" s="9"/>
      <c r="H73" s="9"/>
      <c r="P73" s="20"/>
      <c r="Q73" s="20"/>
      <c r="R73" s="20"/>
      <c r="S73" s="20"/>
    </row>
    <row r="74" spans="2:19" ht="15.75" x14ac:dyDescent="0.25">
      <c r="B74" s="9" t="s">
        <v>67</v>
      </c>
      <c r="C74" s="2">
        <v>0.77</v>
      </c>
      <c r="E74" s="2">
        <f t="shared" si="1"/>
        <v>1.253382650997108</v>
      </c>
      <c r="F74" s="9"/>
      <c r="G74" s="9"/>
      <c r="H74" s="9"/>
      <c r="P74" s="20"/>
      <c r="Q74" s="20"/>
      <c r="R74" s="20"/>
      <c r="S74" s="20"/>
    </row>
    <row r="75" spans="2:19" ht="15.75" x14ac:dyDescent="0.25">
      <c r="B75" s="9" t="s">
        <v>68</v>
      </c>
      <c r="C75" s="2">
        <v>1.26</v>
      </c>
      <c r="E75" s="2">
        <f t="shared" si="1"/>
        <v>1.2691752723996714</v>
      </c>
      <c r="F75" s="9"/>
      <c r="G75" s="9"/>
      <c r="H75" s="9"/>
      <c r="P75" s="20"/>
      <c r="Q75" s="20"/>
      <c r="R75" s="20"/>
      <c r="S75" s="20"/>
    </row>
    <row r="76" spans="2:19" ht="15.75" x14ac:dyDescent="0.25">
      <c r="B76" s="9" t="s">
        <v>69</v>
      </c>
      <c r="C76" s="2">
        <v>1.78</v>
      </c>
      <c r="E76" s="2">
        <f t="shared" si="1"/>
        <v>1.2917665922483856</v>
      </c>
      <c r="F76" s="9"/>
      <c r="G76" s="9"/>
      <c r="H76" s="9"/>
      <c r="P76" s="20"/>
      <c r="Q76" s="20"/>
      <c r="R76" s="20"/>
      <c r="S76" s="20"/>
    </row>
    <row r="77" spans="2:19" ht="15.75" x14ac:dyDescent="0.25">
      <c r="B77" s="9" t="s">
        <v>70</v>
      </c>
      <c r="C77" s="2">
        <v>1.66</v>
      </c>
      <c r="E77" s="2">
        <f t="shared" si="1"/>
        <v>1.3132099176797087</v>
      </c>
      <c r="P77" s="20"/>
      <c r="Q77" s="20"/>
      <c r="R77" s="20"/>
      <c r="S77" s="20"/>
    </row>
    <row r="78" spans="2:19" ht="15.75" x14ac:dyDescent="0.25">
      <c r="B78" s="9" t="s">
        <v>71</v>
      </c>
      <c r="C78" s="2">
        <v>1.05</v>
      </c>
      <c r="E78" s="2">
        <f t="shared" si="1"/>
        <v>1.3269986218153456</v>
      </c>
      <c r="P78" s="20"/>
      <c r="Q78" s="20"/>
      <c r="R78" s="20"/>
      <c r="S78" s="20"/>
    </row>
    <row r="79" spans="2:19" ht="15.75" x14ac:dyDescent="0.25">
      <c r="B79" s="9" t="s">
        <v>72</v>
      </c>
      <c r="C79" s="2">
        <v>0.78</v>
      </c>
      <c r="E79" s="2">
        <f t="shared" si="1"/>
        <v>1.3373492110655052</v>
      </c>
      <c r="P79" s="20"/>
      <c r="Q79" s="20"/>
      <c r="R79" s="20"/>
      <c r="S79" s="20"/>
    </row>
    <row r="80" spans="2:19" ht="15.75" x14ac:dyDescent="0.25">
      <c r="B80" s="9" t="s">
        <v>73</v>
      </c>
      <c r="C80" s="2">
        <v>0.43</v>
      </c>
      <c r="E80" s="2">
        <f t="shared" si="1"/>
        <v>1.3430998126730869</v>
      </c>
      <c r="P80" s="20"/>
      <c r="Q80" s="20"/>
      <c r="R80" s="20"/>
      <c r="S80" s="20"/>
    </row>
    <row r="81" spans="2:19" ht="15.75" x14ac:dyDescent="0.25">
      <c r="B81" s="9" t="s">
        <v>74</v>
      </c>
      <c r="C81" s="2">
        <v>0.3</v>
      </c>
      <c r="E81" s="2">
        <f t="shared" si="1"/>
        <v>1.347129112111106</v>
      </c>
      <c r="P81" s="20"/>
      <c r="Q81" s="20"/>
      <c r="R81" s="20"/>
      <c r="S81" s="20"/>
    </row>
    <row r="82" spans="2:19" ht="15.75" x14ac:dyDescent="0.25">
      <c r="B82" s="9" t="s">
        <v>75</v>
      </c>
      <c r="C82" s="2">
        <v>0.5</v>
      </c>
      <c r="E82" s="2">
        <f t="shared" si="1"/>
        <v>1.3538647576716614</v>
      </c>
      <c r="P82" s="20"/>
      <c r="Q82" s="20"/>
      <c r="R82" s="20"/>
      <c r="S82" s="20"/>
    </row>
    <row r="83" spans="2:19" ht="15.75" x14ac:dyDescent="0.25">
      <c r="B83" s="9" t="s">
        <v>76</v>
      </c>
      <c r="C83" s="2">
        <v>0.7</v>
      </c>
      <c r="E83" s="2">
        <f t="shared" si="1"/>
        <v>1.3633418109753628</v>
      </c>
      <c r="P83" s="20"/>
      <c r="Q83" s="20"/>
      <c r="R83" s="20"/>
      <c r="S83" s="20"/>
    </row>
    <row r="84" spans="2:19" ht="15.75" x14ac:dyDescent="0.25">
      <c r="B84" s="9" t="s">
        <v>77</v>
      </c>
      <c r="C84" s="2">
        <v>0.54</v>
      </c>
      <c r="E84" s="2">
        <f t="shared" si="1"/>
        <v>1.3707038567546299</v>
      </c>
      <c r="P84" s="20"/>
      <c r="Q84" s="20"/>
      <c r="R84" s="20"/>
      <c r="S84" s="20"/>
    </row>
    <row r="85" spans="2:19" ht="15.75" x14ac:dyDescent="0.25">
      <c r="B85" s="9" t="s">
        <v>78</v>
      </c>
      <c r="C85" s="2">
        <v>0.25</v>
      </c>
      <c r="E85" s="2">
        <f t="shared" si="1"/>
        <v>1.3741306163965163</v>
      </c>
      <c r="P85" s="20"/>
      <c r="Q85" s="20"/>
      <c r="R85" s="20"/>
      <c r="S85" s="20"/>
    </row>
    <row r="86" spans="2:19" ht="15.75" x14ac:dyDescent="0.25">
      <c r="B86" s="9" t="s">
        <v>79</v>
      </c>
      <c r="C86" s="2">
        <v>0.47</v>
      </c>
      <c r="E86" s="2">
        <f t="shared" si="1"/>
        <v>1.3805890302935799</v>
      </c>
      <c r="P86" s="20"/>
      <c r="Q86" s="20"/>
      <c r="R86" s="20"/>
      <c r="S86" s="20"/>
    </row>
    <row r="87" spans="2:19" ht="15.75" x14ac:dyDescent="0.25">
      <c r="B87" s="9" t="s">
        <v>80</v>
      </c>
      <c r="C87" s="2">
        <v>0.45</v>
      </c>
      <c r="E87" s="2">
        <f t="shared" si="1"/>
        <v>1.3868016809299011</v>
      </c>
      <c r="P87" s="20"/>
      <c r="Q87" s="20"/>
      <c r="R87" s="20"/>
      <c r="S87" s="20"/>
    </row>
    <row r="88" spans="2:19" ht="15.75" x14ac:dyDescent="0.25">
      <c r="B88" s="9" t="s">
        <v>81</v>
      </c>
      <c r="C88" s="2">
        <v>0.92</v>
      </c>
      <c r="E88" s="2">
        <f t="shared" si="1"/>
        <v>1.3995602563944562</v>
      </c>
      <c r="P88" s="20"/>
      <c r="Q88" s="20"/>
      <c r="R88" s="20"/>
      <c r="S88" s="20"/>
    </row>
    <row r="89" spans="2:19" ht="15.75" x14ac:dyDescent="0.25">
      <c r="B89" s="2" t="s">
        <v>82</v>
      </c>
      <c r="C89" s="2">
        <v>1.0900000000000001</v>
      </c>
      <c r="E89" s="2">
        <f t="shared" ref="E89:E90" si="2">E88*(1+(C89/100))</f>
        <v>1.4148154631891556</v>
      </c>
      <c r="P89" s="20"/>
      <c r="Q89" s="20"/>
      <c r="R89" s="20"/>
      <c r="S89" s="20"/>
    </row>
    <row r="90" spans="2:19" ht="15.75" x14ac:dyDescent="0.25">
      <c r="B90" s="2" t="s">
        <v>87</v>
      </c>
      <c r="C90" s="2">
        <v>0.7</v>
      </c>
      <c r="E90" s="2">
        <f t="shared" si="2"/>
        <v>1.4247191714314795</v>
      </c>
      <c r="P90" s="20"/>
      <c r="Q90" s="20"/>
      <c r="R90" s="20"/>
      <c r="S90" s="20"/>
    </row>
    <row r="91" spans="2:19" ht="15.75" x14ac:dyDescent="0.25">
      <c r="B91" s="10"/>
      <c r="P91" s="20"/>
      <c r="Q91" s="20"/>
      <c r="R91" s="20"/>
      <c r="S91" s="20"/>
    </row>
    <row r="92" spans="2:19" ht="15.75" x14ac:dyDescent="0.25">
      <c r="B92" s="10"/>
      <c r="P92" s="20"/>
      <c r="Q92" s="20"/>
      <c r="R92" s="20"/>
      <c r="S92" s="20"/>
    </row>
    <row r="93" spans="2:19" ht="15.75" x14ac:dyDescent="0.25">
      <c r="B93" s="9"/>
      <c r="P93" s="20"/>
      <c r="Q93" s="20"/>
      <c r="R93" s="20"/>
      <c r="S93" s="20"/>
    </row>
    <row r="94" spans="2:19" ht="15.75" x14ac:dyDescent="0.25">
      <c r="B94" s="9"/>
      <c r="P94" s="20"/>
      <c r="Q94" s="20"/>
      <c r="R94" s="20"/>
      <c r="S94" s="20"/>
    </row>
    <row r="95" spans="2:19" ht="15.75" x14ac:dyDescent="0.25">
      <c r="B95" s="9"/>
      <c r="P95" s="20"/>
      <c r="Q95" s="20"/>
      <c r="R95" s="20"/>
      <c r="S95" s="20"/>
    </row>
    <row r="96" spans="2:19" ht="15.75" x14ac:dyDescent="0.25">
      <c r="B96" s="9"/>
      <c r="P96" s="20"/>
      <c r="Q96" s="20"/>
      <c r="R96" s="20"/>
      <c r="S96" s="20"/>
    </row>
    <row r="97" spans="2:19" ht="15.75" x14ac:dyDescent="0.25">
      <c r="B97" s="9"/>
      <c r="P97" s="20"/>
      <c r="Q97" s="20"/>
      <c r="R97" s="20"/>
      <c r="S97" s="20"/>
    </row>
    <row r="98" spans="2:19" ht="15.75" x14ac:dyDescent="0.25">
      <c r="B98" s="9"/>
      <c r="P98" s="20"/>
      <c r="Q98" s="20"/>
      <c r="R98" s="20"/>
      <c r="S98" s="20"/>
    </row>
    <row r="99" spans="2:19" ht="15.75" x14ac:dyDescent="0.25">
      <c r="B99" s="9"/>
      <c r="P99" s="20"/>
      <c r="Q99" s="20"/>
      <c r="R99" s="20"/>
      <c r="S99" s="20"/>
    </row>
    <row r="100" spans="2:19" ht="15.75" x14ac:dyDescent="0.25">
      <c r="B100" s="9"/>
      <c r="P100" s="20"/>
      <c r="Q100" s="20"/>
      <c r="R100" s="20"/>
      <c r="S100" s="20"/>
    </row>
    <row r="101" spans="2:19" ht="15.75" x14ac:dyDescent="0.25">
      <c r="B101" s="9"/>
      <c r="P101" s="20"/>
      <c r="Q101" s="20"/>
      <c r="R101" s="20"/>
      <c r="S101" s="20"/>
    </row>
    <row r="102" spans="2:19" ht="16.5" thickBot="1" x14ac:dyDescent="0.3">
      <c r="P102" s="20"/>
      <c r="Q102" s="20"/>
      <c r="R102" s="20"/>
      <c r="S102" s="20"/>
    </row>
    <row r="103" spans="2:19" ht="21.75" thickBot="1" x14ac:dyDescent="0.4">
      <c r="E103" s="42"/>
    </row>
    <row r="104" spans="2:19" x14ac:dyDescent="0.35">
      <c r="B104" s="9"/>
    </row>
    <row r="105" spans="2:19" x14ac:dyDescent="0.35">
      <c r="B105" s="9"/>
    </row>
    <row r="106" spans="2:19" x14ac:dyDescent="0.35">
      <c r="B106" s="9"/>
    </row>
    <row r="107" spans="2:19" x14ac:dyDescent="0.35">
      <c r="B107" s="9"/>
    </row>
    <row r="108" spans="2:19" x14ac:dyDescent="0.35">
      <c r="B108" s="9"/>
    </row>
    <row r="109" spans="2:19" x14ac:dyDescent="0.35">
      <c r="B109" s="9"/>
    </row>
    <row r="110" spans="2:19" x14ac:dyDescent="0.35">
      <c r="B110" s="9"/>
    </row>
    <row r="111" spans="2:19" x14ac:dyDescent="0.35">
      <c r="B111" s="9"/>
    </row>
    <row r="112" spans="2:19" x14ac:dyDescent="0.35">
      <c r="B112" s="9"/>
    </row>
    <row r="113" spans="2:5" x14ac:dyDescent="0.35">
      <c r="B113" s="9"/>
    </row>
    <row r="114" spans="2:5" x14ac:dyDescent="0.35">
      <c r="B114" s="9"/>
    </row>
    <row r="115" spans="2:5" x14ac:dyDescent="0.35">
      <c r="B115" s="9"/>
    </row>
    <row r="116" spans="2:5" x14ac:dyDescent="0.35">
      <c r="B116" s="9"/>
    </row>
    <row r="117" spans="2:5" x14ac:dyDescent="0.35">
      <c r="B117" s="9"/>
    </row>
    <row r="118" spans="2:5" x14ac:dyDescent="0.35">
      <c r="B118" s="9"/>
    </row>
    <row r="119" spans="2:5" x14ac:dyDescent="0.35">
      <c r="B119" s="9"/>
    </row>
    <row r="120" spans="2:5" x14ac:dyDescent="0.35">
      <c r="B120" s="9"/>
    </row>
    <row r="121" spans="2:5" x14ac:dyDescent="0.35">
      <c r="B121" s="9"/>
    </row>
    <row r="122" spans="2:5" x14ac:dyDescent="0.35">
      <c r="B122" s="9"/>
    </row>
    <row r="123" spans="2:5" x14ac:dyDescent="0.35">
      <c r="B123" s="9"/>
    </row>
    <row r="124" spans="2:5" x14ac:dyDescent="0.35">
      <c r="B124" s="9"/>
    </row>
    <row r="125" spans="2:5" ht="21.75" thickBot="1" x14ac:dyDescent="0.4"/>
    <row r="126" spans="2:5" ht="21.75" thickBot="1" x14ac:dyDescent="0.4">
      <c r="E126" s="42"/>
    </row>
    <row r="127" spans="2:5" x14ac:dyDescent="0.35">
      <c r="B127" s="9"/>
    </row>
    <row r="128" spans="2:5" x14ac:dyDescent="0.35">
      <c r="B128" s="10"/>
    </row>
    <row r="129" spans="2:2" x14ac:dyDescent="0.35">
      <c r="B129" s="10"/>
    </row>
    <row r="130" spans="2:2" x14ac:dyDescent="0.35">
      <c r="B130" s="10"/>
    </row>
    <row r="131" spans="2:2" x14ac:dyDescent="0.35">
      <c r="B131" s="10"/>
    </row>
    <row r="132" spans="2:2" x14ac:dyDescent="0.35">
      <c r="B132" s="10"/>
    </row>
    <row r="133" spans="2:2" x14ac:dyDescent="0.35">
      <c r="B133" s="10"/>
    </row>
    <row r="134" spans="2:2" x14ac:dyDescent="0.35">
      <c r="B134" s="10"/>
    </row>
    <row r="135" spans="2:2" x14ac:dyDescent="0.35">
      <c r="B135" s="10"/>
    </row>
    <row r="136" spans="2:2" x14ac:dyDescent="0.35">
      <c r="B136" s="9"/>
    </row>
    <row r="137" spans="2:2" x14ac:dyDescent="0.35">
      <c r="B137" s="9"/>
    </row>
    <row r="138" spans="2:2" x14ac:dyDescent="0.35">
      <c r="B138" s="9"/>
    </row>
    <row r="139" spans="2:2" x14ac:dyDescent="0.35">
      <c r="B139" s="9"/>
    </row>
    <row r="140" spans="2:2" x14ac:dyDescent="0.35">
      <c r="B140" s="9"/>
    </row>
    <row r="141" spans="2:2" x14ac:dyDescent="0.35">
      <c r="B141" s="9"/>
    </row>
    <row r="142" spans="2:2" x14ac:dyDescent="0.35">
      <c r="B142" s="9"/>
    </row>
    <row r="143" spans="2:2" x14ac:dyDescent="0.35">
      <c r="B143" s="9"/>
    </row>
    <row r="144" spans="2:2" x14ac:dyDescent="0.35">
      <c r="B144" s="9"/>
    </row>
    <row r="145" spans="2:5" x14ac:dyDescent="0.35">
      <c r="B145" s="9"/>
    </row>
    <row r="146" spans="2:5" x14ac:dyDescent="0.35">
      <c r="B146" s="9"/>
    </row>
    <row r="147" spans="2:5" x14ac:dyDescent="0.35">
      <c r="B147" s="9"/>
    </row>
    <row r="148" spans="2:5" x14ac:dyDescent="0.35">
      <c r="B148" s="9"/>
    </row>
    <row r="149" spans="2:5" x14ac:dyDescent="0.35">
      <c r="B149" s="9"/>
    </row>
    <row r="150" spans="2:5" x14ac:dyDescent="0.35">
      <c r="B150" s="9"/>
    </row>
    <row r="151" spans="2:5" x14ac:dyDescent="0.35">
      <c r="B151" s="9"/>
    </row>
    <row r="152" spans="2:5" x14ac:dyDescent="0.35">
      <c r="B152" s="9"/>
    </row>
    <row r="153" spans="2:5" x14ac:dyDescent="0.35">
      <c r="B153" s="9"/>
    </row>
    <row r="154" spans="2:5" x14ac:dyDescent="0.35">
      <c r="B154" s="9"/>
    </row>
    <row r="155" spans="2:5" x14ac:dyDescent="0.35">
      <c r="B155" s="9"/>
    </row>
    <row r="156" spans="2:5" x14ac:dyDescent="0.35">
      <c r="B156" s="9"/>
    </row>
    <row r="157" spans="2:5" x14ac:dyDescent="0.35">
      <c r="B157" s="9"/>
    </row>
    <row r="158" spans="2:5" ht="21.75" thickBot="1" x14ac:dyDescent="0.4"/>
    <row r="159" spans="2:5" ht="21.75" thickBot="1" x14ac:dyDescent="0.4">
      <c r="E159" s="42"/>
    </row>
  </sheetData>
  <mergeCells count="11">
    <mergeCell ref="F9:H9"/>
    <mergeCell ref="C11:E11"/>
    <mergeCell ref="I11:J11"/>
    <mergeCell ref="B2:C4"/>
    <mergeCell ref="E2:O2"/>
    <mergeCell ref="E3:H3"/>
    <mergeCell ref="I3:O3"/>
    <mergeCell ref="E4:O4"/>
    <mergeCell ref="B6:E8"/>
    <mergeCell ref="F6:H7"/>
    <mergeCell ref="I6:O8"/>
  </mergeCells>
  <conditionalFormatting sqref="O10">
    <cfRule type="cellIs" dxfId="0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14" orientation="landscape" r:id="rId1"/>
  <headerFooter>
    <oddFooter xml:space="preserve">&amp;L&amp;"Arial,Normal"&amp;9Avenida Calle 26 No. 57-83 Torre 8, Piso 8 CEMSA - C.P. 111321 PBX:(+57) 601-3779555 - Información: Línea 195 
Sede Operativa - Atención al Ciudadano: Calle 22D No. 120-40 www.umv.gov.co&amp;RGCON-FM-029
Página &amp;P de &amp;N
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26206cb-a30c-4d8a-bea6-402fa0cecb7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D2025AEA7C8D94C97BA62E0512B2D1C" ma:contentTypeVersion="18" ma:contentTypeDescription="Crear nuevo documento." ma:contentTypeScope="" ma:versionID="72f6663645a7bafa147e76fa8ae1a21e">
  <xsd:schema xmlns:xsd="http://www.w3.org/2001/XMLSchema" xmlns:xs="http://www.w3.org/2001/XMLSchema" xmlns:p="http://schemas.microsoft.com/office/2006/metadata/properties" xmlns:ns3="526206cb-a30c-4d8a-bea6-402fa0cecb75" xmlns:ns4="f83a8e69-8788-4654-9648-2b4ae57b9a8c" targetNamespace="http://schemas.microsoft.com/office/2006/metadata/properties" ma:root="true" ma:fieldsID="b71aa5cb6946f9c3bddd9048734da0f4" ns3:_="" ns4:_="">
    <xsd:import namespace="526206cb-a30c-4d8a-bea6-402fa0cecb75"/>
    <xsd:import namespace="f83a8e69-8788-4654-9648-2b4ae57b9a8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6206cb-a30c-4d8a-bea6-402fa0cecb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3a8e69-8788-4654-9648-2b4ae57b9a8c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C3E849-12D4-4F4B-AE88-A69959B12036}">
  <ds:schemaRefs>
    <ds:schemaRef ds:uri="http://schemas.microsoft.com/office/2006/metadata/properties"/>
    <ds:schemaRef ds:uri="http://schemas.microsoft.com/office/infopath/2007/PartnerControls"/>
    <ds:schemaRef ds:uri="526206cb-a30c-4d8a-bea6-402fa0cecb75"/>
  </ds:schemaRefs>
</ds:datastoreItem>
</file>

<file path=customXml/itemProps2.xml><?xml version="1.0" encoding="utf-8"?>
<ds:datastoreItem xmlns:ds="http://schemas.openxmlformats.org/officeDocument/2006/customXml" ds:itemID="{004A42AB-F94E-467F-8523-4759D6359A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6206cb-a30c-4d8a-bea6-402fa0cecb75"/>
    <ds:schemaRef ds:uri="f83a8e69-8788-4654-9648-2b4ae57b9a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36C6C2-3A01-45B4-94F4-1B058E05BE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TAB INICIAL</vt:lpstr>
      <vt:lpstr>TAB DEPURADA </vt:lpstr>
      <vt:lpstr>'TAB DEPURADA '!Área_de_impresión</vt:lpstr>
      <vt:lpstr>'TAB INICIAL'!Área_de_impresión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Andres Salamanca Gomez</dc:creator>
  <cp:keywords/>
  <dc:description/>
  <cp:lastModifiedBy>Angel Leonardo Jerez Carvajal</cp:lastModifiedBy>
  <cp:revision/>
  <dcterms:created xsi:type="dcterms:W3CDTF">2023-02-06T13:58:59Z</dcterms:created>
  <dcterms:modified xsi:type="dcterms:W3CDTF">2024-04-15T22:05:47Z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0x0101003D2025AEA7C8D94C97BA62E0512B2D1C</vt:lpwstr>
  </property>
</Properties>
</file>