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 Invitado\Desktop\ESUFA\BANDERAS\"/>
    </mc:Choice>
  </mc:AlternateContent>
  <xr:revisionPtr revIDLastSave="0" documentId="8_{CADDDB1F-1947-AD40-84C2-D1EC7C018F37}" xr6:coauthVersionLast="47" xr6:coauthVersionMax="47" xr10:uidLastSave="{00000000-0000-0000-0000-000000000000}"/>
  <bookViews>
    <workbookView xWindow="-120" yWindow="-120" windowWidth="29040" windowHeight="15720" xr2:uid="{27FC7965-CAE9-4469-B4D0-F88A12858D94}"/>
  </bookViews>
  <sheets>
    <sheet name="Hoja2" sheetId="1" r:id="rId1"/>
  </sheets>
  <definedNames>
    <definedName name="_xlnm._FilterDatabase" localSheetId="0" hidden="1">Hoja2!$A$7:$Q$11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3" i="1" l="1"/>
  <c r="N13" i="1"/>
  <c r="O13" i="1"/>
  <c r="M13" i="1"/>
  <c r="L13" i="1"/>
  <c r="K13" i="1"/>
  <c r="J13" i="1"/>
  <c r="P13" i="1"/>
  <c r="N12" i="1"/>
  <c r="M12" i="1"/>
  <c r="L12" i="1"/>
  <c r="K12" i="1"/>
  <c r="P12" i="1"/>
  <c r="Q12" i="1"/>
  <c r="R12" i="1"/>
  <c r="J12" i="1"/>
  <c r="N11" i="1"/>
  <c r="M11" i="1"/>
  <c r="L11" i="1"/>
  <c r="K11" i="1"/>
  <c r="P11" i="1"/>
  <c r="Q11" i="1"/>
  <c r="R11" i="1"/>
  <c r="J11" i="1"/>
  <c r="N10" i="1"/>
  <c r="O10" i="1"/>
  <c r="M10" i="1"/>
  <c r="L10" i="1"/>
  <c r="K10" i="1"/>
  <c r="J10" i="1"/>
  <c r="P10" i="1"/>
  <c r="Q10" i="1"/>
  <c r="R10" i="1"/>
  <c r="N9" i="1"/>
  <c r="M9" i="1"/>
  <c r="L9" i="1"/>
  <c r="K9" i="1"/>
  <c r="J9" i="1"/>
  <c r="P9" i="1"/>
  <c r="Q9" i="1"/>
  <c r="R9" i="1"/>
  <c r="N8" i="1"/>
  <c r="M8" i="1"/>
  <c r="L8" i="1"/>
  <c r="K8" i="1"/>
  <c r="J8" i="1"/>
  <c r="P8" i="1"/>
  <c r="Q8" i="1"/>
  <c r="R8" i="1"/>
  <c r="O8" i="1"/>
  <c r="O12" i="1"/>
  <c r="O9" i="1"/>
  <c r="O11" i="1"/>
</calcChain>
</file>

<file path=xl/sharedStrings.xml><?xml version="1.0" encoding="utf-8"?>
<sst xmlns="http://schemas.openxmlformats.org/spreadsheetml/2006/main" count="49" uniqueCount="39">
  <si>
    <t>ITEM</t>
  </si>
  <si>
    <t>DESCRIPCION</t>
  </si>
  <si>
    <t>UNIDAD DE MEDIDA</t>
  </si>
  <si>
    <t>CANTIDAD</t>
  </si>
  <si>
    <t>PORCENTAJE DE IVA</t>
  </si>
  <si>
    <t xml:space="preserve"> VALOR UNITARIO CON IVA SI APLICA</t>
  </si>
  <si>
    <t>VALOR UNITARIO + IPC DE 2023</t>
  </si>
  <si>
    <t>Valor Unitario CON IVA SI APLICA</t>
  </si>
  <si>
    <t>MENOR VALOR</t>
  </si>
  <si>
    <t>MEDIANA</t>
  </si>
  <si>
    <t xml:space="preserve">PROMEDIO </t>
  </si>
  <si>
    <t>MEDIA GEOMETRICA</t>
  </si>
  <si>
    <t>DESVIACIÓN</t>
  </si>
  <si>
    <t>DISPERSIÓN</t>
  </si>
  <si>
    <t xml:space="preserve">VALOR DE REFERENCIA UNITARIO </t>
  </si>
  <si>
    <t>VALOR DE REFERENCIA UNITARIO  CON IVA SI APLICA</t>
  </si>
  <si>
    <t>VALOR DE REFERENCIA TOTAL CON IVA SI APLICA</t>
  </si>
  <si>
    <t>METRICA</t>
  </si>
  <si>
    <t>BANDERA TRICOLOR DE 100MTSX2.5 MTS CON TUBOS GALVANIZADOS</t>
  </si>
  <si>
    <t>UNIDAD</t>
  </si>
  <si>
    <t>MENOR VALOR COTIZADO</t>
  </si>
  <si>
    <t>BANDERA DE COLOMBIA DE 3X2 MTS</t>
  </si>
  <si>
    <t>BANDERA FAC DE 3X2 MTS</t>
  </si>
  <si>
    <t>BANDERA ESUFA DE 3X2 MTS</t>
  </si>
  <si>
    <t>KIT ASTA Y MOHARRA</t>
  </si>
  <si>
    <t>KIT</t>
  </si>
  <si>
    <t>VALOR DEL CPA</t>
  </si>
  <si>
    <t>VALOR OFERTADO UNITARIO  CON IVA SI APLICA</t>
  </si>
  <si>
    <t>IVA</t>
  </si>
  <si>
    <t>VALOR OFERTADO CON IVA SI APLICA</t>
  </si>
  <si>
    <t>PRECIO TOTAL CON IVA SI APLICA</t>
  </si>
  <si>
    <t>Yo, ________________________________________, en mi condición de Representante Legal de _________________________________________, identificado como aparece al pie de mi firma,  manifiesto que el valor total de la propuesta es por la suma de __________________________________________________________ ($_______________), Valor que incluye todos los gastos e impuestos a que haya lugar.</t>
  </si>
  <si>
    <t>SOBREPASAR EL PRESUPUESTO OFICIAL ASIGNADO TOTAL, DE ACUERDO A LOS VALORES AUTORIZADOS EN EL CPA, ES CAUSAL DE RECHAZO DE LAS OFERTAS</t>
  </si>
  <si>
    <t>ANEXO 8  OFERTA ECONÓMICA  ADQUISICION DE BANDERAS Y ACCESORIOS PARA LA ESCUELA DE SUBOFICIALES CT. ANDRES M. DIAZ</t>
  </si>
  <si>
    <t>NOMBRE REPRESENTANTE LEGAL</t>
  </si>
  <si>
    <t>FIRMA REPRESENTANTE LEGAL</t>
  </si>
  <si>
    <t>Dirección</t>
  </si>
  <si>
    <t>Teléfono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</si>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</sst>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;[Red]\-&quot;$&quot;\ #,##0"/>
    <numFmt numFmtId="165" formatCode="_-&quot;$&quot;\ * #,##0_-;\-&quot;$&quot;\ * #,##0_-;_-&quot;$&quot;\ * &quot;-&quot;_-;_-@_-"/>
    <numFmt numFmtId="166" formatCode="_-* #,##0.00_-;\-* #,##0.00_-;_-* &quot;-&quot;??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7"/>
      <color theme="1"/>
      <name val="Verdana"/>
      <family val="2"/>
    </font>
    <font>
      <b/>
      <sz val="7"/>
      <color rgb="FF000000"/>
      <name val="Verdana"/>
      <family val="2"/>
    </font>
    <font>
      <b/>
      <sz val="7"/>
      <color theme="1"/>
      <name val="Verdana"/>
      <family val="2"/>
    </font>
    <font>
      <sz val="7"/>
      <color rgb="FF000000"/>
      <name val="Verdana"/>
      <family val="2"/>
    </font>
    <font>
      <sz val="7"/>
      <name val="Verdana"/>
      <family val="2"/>
    </font>
    <font>
      <sz val="8"/>
      <color rgb="FF000000"/>
      <name val="Arial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rgb="FFFF0000"/>
      <name val="Arial Narrow"/>
      <family val="2"/>
    </font>
    <font>
      <b/>
      <sz val="11"/>
      <color theme="3" tint="-0.249977111117893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left" vertical="center" wrapText="1" inden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left" vertical="center" wrapText="1" indent="2"/>
    </xf>
    <xf numFmtId="0" fontId="4" fillId="5" borderId="4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 wrapText="1"/>
    </xf>
    <xf numFmtId="0" fontId="3" fillId="7" borderId="0" xfId="0" applyFont="1" applyFill="1" applyAlignment="1">
      <alignment vertic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8" borderId="1" xfId="0" applyFont="1" applyFill="1" applyBorder="1" applyAlignment="1">
      <alignment horizontal="left" vertical="center" wrapText="1" indent="2"/>
    </xf>
    <xf numFmtId="0" fontId="2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165" fontId="5" fillId="0" borderId="1" xfId="1" applyFont="1" applyFill="1" applyBorder="1" applyAlignment="1">
      <alignment horizontal="center" vertical="center" wrapText="1"/>
    </xf>
    <xf numFmtId="165" fontId="5" fillId="0" borderId="1" xfId="1" applyFont="1" applyFill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9" fontId="6" fillId="0" borderId="1" xfId="2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164" fontId="2" fillId="0" borderId="0" xfId="0" applyNumberFormat="1" applyFont="1"/>
    <xf numFmtId="0" fontId="7" fillId="0" borderId="0" xfId="0" applyFont="1"/>
    <xf numFmtId="164" fontId="8" fillId="0" borderId="0" xfId="0" applyNumberFormat="1" applyFont="1"/>
    <xf numFmtId="0" fontId="2" fillId="2" borderId="0" xfId="0" applyFont="1" applyFill="1"/>
    <xf numFmtId="0" fontId="3" fillId="7" borderId="4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1" fillId="0" borderId="7" xfId="0" applyFont="1" applyBorder="1" applyAlignment="1">
      <alignment horizontal="left" vertical="top"/>
    </xf>
    <xf numFmtId="0" fontId="11" fillId="0" borderId="0" xfId="0" applyFont="1" applyAlignment="1">
      <alignment horizontal="left" vertical="top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4824B-CE53-4CD7-9FA2-EF4FC4D00B2E}">
  <dimension ref="A1:X37"/>
  <sheetViews>
    <sheetView tabSelected="1" zoomScale="81" zoomScaleNormal="81" workbookViewId="0">
      <selection activeCell="A18" sqref="A18:B22"/>
    </sheetView>
  </sheetViews>
  <sheetFormatPr defaultColWidth="16.54296875" defaultRowHeight="9" x14ac:dyDescent="0.1"/>
  <cols>
    <col min="1" max="1" width="12.64453125" style="1" bestFit="1" customWidth="1"/>
    <col min="2" max="2" width="20.4453125" style="1" customWidth="1"/>
    <col min="3" max="3" width="19.37109375" style="1" bestFit="1" customWidth="1"/>
    <col min="4" max="4" width="14.66015625" style="2" bestFit="1" customWidth="1"/>
    <col min="5" max="5" width="14.66015625" style="2" customWidth="1"/>
    <col min="6" max="6" width="20.4453125" style="1" hidden="1" customWidth="1"/>
    <col min="7" max="7" width="21.65625" style="1" hidden="1" customWidth="1"/>
    <col min="8" max="9" width="19.90625" style="29" hidden="1" customWidth="1"/>
    <col min="10" max="10" width="18.16015625" style="1" hidden="1" customWidth="1"/>
    <col min="11" max="11" width="13.98828125" style="1" hidden="1" customWidth="1"/>
    <col min="12" max="12" width="14.796875" style="1" hidden="1" customWidth="1"/>
    <col min="13" max="13" width="16.94921875" style="1" hidden="1" customWidth="1"/>
    <col min="14" max="14" width="16.0078125" style="1" hidden="1" customWidth="1"/>
    <col min="15" max="15" width="15.73828125" style="1" hidden="1" customWidth="1"/>
    <col min="16" max="16" width="22.1953125" style="1" hidden="1" customWidth="1"/>
    <col min="17" max="18" width="25.2890625" style="1" customWidth="1"/>
    <col min="19" max="19" width="25.2890625" style="1" hidden="1" customWidth="1"/>
    <col min="20" max="16384" width="16.54296875" style="1"/>
  </cols>
  <sheetData>
    <row r="1" spans="1:24" ht="69.75" customHeight="1" x14ac:dyDescent="0.1">
      <c r="A1" s="35" t="s">
        <v>33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</row>
    <row r="2" spans="1:24" ht="31.5" customHeight="1" x14ac:dyDescent="0.1">
      <c r="A2" s="36" t="s">
        <v>31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</row>
    <row r="3" spans="1:24" ht="31.5" customHeight="1" x14ac:dyDescent="0.1">
      <c r="A3" s="37" t="s">
        <v>32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</row>
    <row r="4" spans="1:24" ht="31.5" customHeight="1" x14ac:dyDescent="0.1">
      <c r="H4" s="3"/>
      <c r="I4" s="11"/>
    </row>
    <row r="5" spans="1:24" ht="31.5" customHeight="1" x14ac:dyDescent="0.1">
      <c r="H5" s="3"/>
      <c r="I5" s="11"/>
    </row>
    <row r="6" spans="1:24" ht="31.5" customHeight="1" x14ac:dyDescent="0.1">
      <c r="H6" s="3"/>
      <c r="I6" s="11"/>
    </row>
    <row r="7" spans="1:24" s="15" customFormat="1" ht="26.25" x14ac:dyDescent="0.1">
      <c r="A7" s="4" t="s">
        <v>0</v>
      </c>
      <c r="B7" s="5" t="s">
        <v>1</v>
      </c>
      <c r="C7" s="6" t="s">
        <v>2</v>
      </c>
      <c r="D7" s="7" t="s">
        <v>3</v>
      </c>
      <c r="E7" s="8" t="s">
        <v>4</v>
      </c>
      <c r="F7" s="9" t="s">
        <v>5</v>
      </c>
      <c r="G7" s="10" t="s">
        <v>6</v>
      </c>
      <c r="H7" s="3" t="s">
        <v>7</v>
      </c>
      <c r="I7" s="11" t="s">
        <v>7</v>
      </c>
      <c r="J7" s="12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13" t="s">
        <v>14</v>
      </c>
      <c r="Q7" s="13" t="s">
        <v>15</v>
      </c>
      <c r="R7" s="14" t="s">
        <v>16</v>
      </c>
      <c r="S7" s="14" t="s">
        <v>17</v>
      </c>
      <c r="T7" s="30" t="s">
        <v>27</v>
      </c>
      <c r="U7" s="30" t="s">
        <v>28</v>
      </c>
      <c r="V7" s="30" t="s">
        <v>29</v>
      </c>
      <c r="W7" s="30" t="s">
        <v>30</v>
      </c>
    </row>
    <row r="8" spans="1:24" ht="26.25" x14ac:dyDescent="0.1">
      <c r="A8" s="16">
        <v>1</v>
      </c>
      <c r="B8" s="17" t="s">
        <v>18</v>
      </c>
      <c r="C8" s="17" t="s">
        <v>19</v>
      </c>
      <c r="D8" s="18">
        <v>1</v>
      </c>
      <c r="E8" s="19">
        <v>0.19</v>
      </c>
      <c r="F8" s="20"/>
      <c r="G8" s="21"/>
      <c r="H8" s="20">
        <v>11900000</v>
      </c>
      <c r="I8" s="20">
        <v>14500000</v>
      </c>
      <c r="J8" s="22">
        <f>MIN(G8:I8)</f>
        <v>11900000</v>
      </c>
      <c r="K8" s="22">
        <f>MEDIAN(G8:I8)</f>
        <v>13200000</v>
      </c>
      <c r="L8" s="22">
        <f>AVERAGE(G8:I8)</f>
        <v>13200000</v>
      </c>
      <c r="M8" s="22">
        <f>GEOMEAN(G8:I8)</f>
        <v>13135828.866120325</v>
      </c>
      <c r="N8" s="23">
        <f>+STDEVA(G8:I8)</f>
        <v>1838477.6310850235</v>
      </c>
      <c r="O8" s="24">
        <f t="shared" ref="O8:O13" si="0">+N8/L8</f>
        <v>0.13927860841553208</v>
      </c>
      <c r="P8" s="25">
        <f>J8</f>
        <v>11900000</v>
      </c>
      <c r="Q8" s="25">
        <f>ROUND(P8,0)</f>
        <v>11900000</v>
      </c>
      <c r="R8" s="25">
        <f>Q8*D8</f>
        <v>11900000</v>
      </c>
      <c r="S8" s="25" t="s">
        <v>20</v>
      </c>
      <c r="T8" s="31"/>
      <c r="U8" s="31"/>
      <c r="V8" s="31"/>
      <c r="W8" s="31"/>
    </row>
    <row r="9" spans="1:24" hidden="1" x14ac:dyDescent="0.1">
      <c r="A9" s="16">
        <v>1</v>
      </c>
      <c r="B9" s="17" t="s">
        <v>21</v>
      </c>
      <c r="C9" s="17" t="s">
        <v>19</v>
      </c>
      <c r="D9" s="18">
        <v>1</v>
      </c>
      <c r="E9" s="19">
        <v>0.19</v>
      </c>
      <c r="F9" s="20"/>
      <c r="G9" s="21"/>
      <c r="H9" s="20">
        <v>452201</v>
      </c>
      <c r="I9" s="20"/>
      <c r="J9" s="22">
        <f t="shared" ref="J9:J13" si="1">MIN(G9:I9)</f>
        <v>452201</v>
      </c>
      <c r="K9" s="22">
        <f t="shared" ref="K9:K13" si="2">MEDIAN(G9:I9)</f>
        <v>452201</v>
      </c>
      <c r="L9" s="22">
        <f t="shared" ref="L9:L13" si="3">AVERAGE(G9:I9)</f>
        <v>452201</v>
      </c>
      <c r="M9" s="22">
        <f t="shared" ref="M9:M13" si="4">GEOMEAN(G9:I9)</f>
        <v>452201</v>
      </c>
      <c r="N9" s="23" t="e">
        <f t="shared" ref="N9:N13" si="5">+STDEVA(G9:I9)</f>
        <v>#DIV/0!</v>
      </c>
      <c r="O9" s="24" t="e">
        <f t="shared" si="0"/>
        <v>#DIV/0!</v>
      </c>
      <c r="P9" s="25">
        <f t="shared" ref="P9:P13" si="6">J9</f>
        <v>452201</v>
      </c>
      <c r="Q9" s="25">
        <f t="shared" ref="Q9:Q13" si="7">ROUND(P9,0)</f>
        <v>452201</v>
      </c>
      <c r="R9" s="25">
        <f t="shared" ref="R9:R13" si="8">Q9*D9</f>
        <v>452201</v>
      </c>
      <c r="S9" s="25" t="s">
        <v>20</v>
      </c>
      <c r="T9" s="32"/>
      <c r="U9" s="32"/>
      <c r="V9" s="32"/>
      <c r="W9" s="32"/>
    </row>
    <row r="10" spans="1:24" ht="18" x14ac:dyDescent="0.1">
      <c r="A10" s="16">
        <v>2</v>
      </c>
      <c r="B10" s="17" t="s">
        <v>21</v>
      </c>
      <c r="C10" s="17" t="s">
        <v>19</v>
      </c>
      <c r="D10" s="18">
        <v>2</v>
      </c>
      <c r="E10" s="19">
        <v>0.19</v>
      </c>
      <c r="F10" s="20"/>
      <c r="G10" s="21"/>
      <c r="H10" s="20">
        <v>535500</v>
      </c>
      <c r="I10" s="20">
        <v>433500</v>
      </c>
      <c r="J10" s="22">
        <f t="shared" si="1"/>
        <v>433500</v>
      </c>
      <c r="K10" s="22">
        <f t="shared" si="2"/>
        <v>484500</v>
      </c>
      <c r="L10" s="22">
        <f t="shared" si="3"/>
        <v>484500</v>
      </c>
      <c r="M10" s="22">
        <f t="shared" si="4"/>
        <v>481808.31250612519</v>
      </c>
      <c r="N10" s="23">
        <f t="shared" si="5"/>
        <v>72124.891681027846</v>
      </c>
      <c r="O10" s="24">
        <f t="shared" si="0"/>
        <v>0.14886458551295736</v>
      </c>
      <c r="P10" s="25">
        <f t="shared" si="6"/>
        <v>433500</v>
      </c>
      <c r="Q10" s="25">
        <f t="shared" si="7"/>
        <v>433500</v>
      </c>
      <c r="R10" s="25">
        <f t="shared" si="8"/>
        <v>867000</v>
      </c>
      <c r="S10" s="25" t="s">
        <v>20</v>
      </c>
      <c r="T10" s="32"/>
      <c r="U10" s="32"/>
      <c r="V10" s="32"/>
      <c r="W10" s="32"/>
    </row>
    <row r="11" spans="1:24" x14ac:dyDescent="0.1">
      <c r="A11" s="16">
        <v>3</v>
      </c>
      <c r="B11" s="17" t="s">
        <v>22</v>
      </c>
      <c r="C11" s="17" t="s">
        <v>19</v>
      </c>
      <c r="D11" s="18">
        <v>2</v>
      </c>
      <c r="E11" s="19">
        <v>0.19</v>
      </c>
      <c r="F11" s="20"/>
      <c r="G11" s="21"/>
      <c r="H11" s="20">
        <v>690200</v>
      </c>
      <c r="I11" s="20">
        <v>144200</v>
      </c>
      <c r="J11" s="22">
        <f t="shared" si="1"/>
        <v>144200</v>
      </c>
      <c r="K11" s="22">
        <f t="shared" si="2"/>
        <v>417200</v>
      </c>
      <c r="L11" s="22">
        <f t="shared" si="3"/>
        <v>417200</v>
      </c>
      <c r="M11" s="22">
        <f t="shared" si="4"/>
        <v>315478.74730320583</v>
      </c>
      <c r="N11" s="23">
        <f t="shared" si="5"/>
        <v>386080.30252785498</v>
      </c>
      <c r="O11" s="24">
        <f t="shared" si="0"/>
        <v>0.92540820356628706</v>
      </c>
      <c r="P11" s="25">
        <f>K11</f>
        <v>417200</v>
      </c>
      <c r="Q11" s="25">
        <f>ROUND(P11,0)</f>
        <v>417200</v>
      </c>
      <c r="R11" s="25">
        <f t="shared" si="8"/>
        <v>834400</v>
      </c>
      <c r="S11" s="25" t="s">
        <v>9</v>
      </c>
      <c r="T11" s="31"/>
      <c r="U11" s="31"/>
      <c r="V11" s="31"/>
      <c r="W11" s="31"/>
    </row>
    <row r="12" spans="1:24" ht="18" x14ac:dyDescent="0.1">
      <c r="A12" s="16">
        <v>4</v>
      </c>
      <c r="B12" s="17" t="s">
        <v>23</v>
      </c>
      <c r="C12" s="17" t="s">
        <v>19</v>
      </c>
      <c r="D12" s="18">
        <v>2</v>
      </c>
      <c r="E12" s="19">
        <v>0.19</v>
      </c>
      <c r="F12" s="20"/>
      <c r="G12" s="21"/>
      <c r="H12" s="20">
        <v>690200</v>
      </c>
      <c r="I12" s="20">
        <v>144200</v>
      </c>
      <c r="J12" s="22">
        <f t="shared" si="1"/>
        <v>144200</v>
      </c>
      <c r="K12" s="22">
        <f t="shared" si="2"/>
        <v>417200</v>
      </c>
      <c r="L12" s="22">
        <f t="shared" si="3"/>
        <v>417200</v>
      </c>
      <c r="M12" s="22">
        <f t="shared" si="4"/>
        <v>315478.74730320583</v>
      </c>
      <c r="N12" s="23">
        <f t="shared" si="5"/>
        <v>386080.30252785498</v>
      </c>
      <c r="O12" s="24">
        <f t="shared" si="0"/>
        <v>0.92540820356628706</v>
      </c>
      <c r="P12" s="25">
        <f>K12</f>
        <v>417200</v>
      </c>
      <c r="Q12" s="25">
        <f t="shared" si="7"/>
        <v>417200</v>
      </c>
      <c r="R12" s="25">
        <f t="shared" si="8"/>
        <v>834400</v>
      </c>
      <c r="S12" s="25" t="s">
        <v>9</v>
      </c>
      <c r="T12" s="32"/>
      <c r="U12" s="32"/>
      <c r="V12" s="32"/>
      <c r="W12" s="32"/>
    </row>
    <row r="13" spans="1:24" x14ac:dyDescent="0.1">
      <c r="A13" s="16">
        <v>5</v>
      </c>
      <c r="B13" s="17" t="s">
        <v>24</v>
      </c>
      <c r="C13" s="17" t="s">
        <v>25</v>
      </c>
      <c r="D13" s="18">
        <v>11</v>
      </c>
      <c r="E13" s="19">
        <v>0.19</v>
      </c>
      <c r="F13" s="20"/>
      <c r="G13" s="21"/>
      <c r="H13" s="20">
        <v>404600</v>
      </c>
      <c r="I13" s="20">
        <v>629600</v>
      </c>
      <c r="J13" s="22">
        <f t="shared" si="1"/>
        <v>404600</v>
      </c>
      <c r="K13" s="22">
        <f t="shared" si="2"/>
        <v>517100</v>
      </c>
      <c r="L13" s="22">
        <f t="shared" si="3"/>
        <v>517100</v>
      </c>
      <c r="M13" s="22">
        <f t="shared" si="4"/>
        <v>504713.93878116744</v>
      </c>
      <c r="N13" s="23">
        <f t="shared" si="5"/>
        <v>159099.02576697318</v>
      </c>
      <c r="O13" s="24">
        <f t="shared" si="0"/>
        <v>0.30767554779921324</v>
      </c>
      <c r="P13" s="25">
        <f t="shared" si="6"/>
        <v>404600</v>
      </c>
      <c r="Q13" s="25">
        <v>250000</v>
      </c>
      <c r="R13" s="25">
        <f t="shared" si="8"/>
        <v>2750000</v>
      </c>
      <c r="S13" s="25" t="s">
        <v>26</v>
      </c>
      <c r="T13" s="32"/>
      <c r="U13" s="32"/>
      <c r="V13" s="32"/>
      <c r="W13" s="32"/>
    </row>
    <row r="14" spans="1:24" x14ac:dyDescent="0.1">
      <c r="H14" s="1"/>
      <c r="I14" s="1"/>
    </row>
    <row r="15" spans="1:24" x14ac:dyDescent="0.1">
      <c r="F15" s="26"/>
      <c r="H15" s="1"/>
      <c r="I15" s="1"/>
    </row>
    <row r="16" spans="1:24" x14ac:dyDescent="0.1">
      <c r="F16" s="26"/>
      <c r="H16" s="1"/>
      <c r="I16" s="1"/>
    </row>
    <row r="17" spans="1:13" x14ac:dyDescent="0.1">
      <c r="H17" s="1"/>
      <c r="I17" s="1"/>
    </row>
    <row r="18" spans="1:13" ht="15" x14ac:dyDescent="0.1">
      <c r="A18" s="33" t="s">
        <v>34</v>
      </c>
      <c r="B18" s="34"/>
      <c r="H18" s="1"/>
      <c r="I18" s="1"/>
    </row>
    <row r="19" spans="1:13" ht="15" x14ac:dyDescent="0.1">
      <c r="A19" s="33" t="s">
        <v>35</v>
      </c>
      <c r="B19" s="34"/>
      <c r="H19" s="1"/>
      <c r="I19" s="1"/>
    </row>
    <row r="20" spans="1:13" ht="15" x14ac:dyDescent="0.1">
      <c r="A20" s="33" t="s">
        <v>36</v>
      </c>
      <c r="B20" s="34"/>
      <c r="H20" s="1"/>
      <c r="I20" s="1"/>
    </row>
    <row r="21" spans="1:13" ht="15" x14ac:dyDescent="0.1">
      <c r="A21" s="33" t="s">
        <v>37</v>
      </c>
      <c r="B21" s="34"/>
      <c r="H21" s="1"/>
      <c r="I21" s="1"/>
    </row>
    <row r="22" spans="1:13" ht="15" x14ac:dyDescent="0.1">
      <c r="A22" s="33" t="s">
        <v>38</v>
      </c>
      <c r="B22" s="34"/>
      <c r="H22" s="1"/>
      <c r="I22" s="1"/>
    </row>
    <row r="23" spans="1:13" x14ac:dyDescent="0.1">
      <c r="H23" s="1"/>
      <c r="I23" s="1"/>
    </row>
    <row r="24" spans="1:13" x14ac:dyDescent="0.1">
      <c r="H24" s="1"/>
      <c r="I24" s="1"/>
    </row>
    <row r="25" spans="1:13" ht="10.5" x14ac:dyDescent="0.1">
      <c r="H25" s="1"/>
      <c r="I25" s="1"/>
      <c r="L25" s="27"/>
    </row>
    <row r="26" spans="1:13" ht="15" x14ac:dyDescent="0.15">
      <c r="H26" s="1"/>
      <c r="I26" s="1"/>
      <c r="M26" s="28"/>
    </row>
    <row r="27" spans="1:13" x14ac:dyDescent="0.1">
      <c r="H27" s="1"/>
      <c r="I27" s="1"/>
    </row>
    <row r="28" spans="1:13" x14ac:dyDescent="0.1">
      <c r="H28" s="1"/>
      <c r="I28" s="1"/>
    </row>
    <row r="29" spans="1:13" x14ac:dyDescent="0.1">
      <c r="H29" s="1"/>
      <c r="I29" s="1"/>
    </row>
    <row r="30" spans="1:13" x14ac:dyDescent="0.1">
      <c r="H30" s="1"/>
      <c r="I30" s="1"/>
    </row>
    <row r="31" spans="1:13" x14ac:dyDescent="0.1">
      <c r="H31" s="1"/>
      <c r="I31" s="1"/>
    </row>
    <row r="32" spans="1:13" x14ac:dyDescent="0.1">
      <c r="H32" s="1"/>
      <c r="I32" s="1"/>
    </row>
    <row r="33" spans="8:9" x14ac:dyDescent="0.1">
      <c r="H33" s="1"/>
      <c r="I33" s="1"/>
    </row>
    <row r="34" spans="8:9" x14ac:dyDescent="0.1">
      <c r="H34" s="1"/>
      <c r="I34" s="1"/>
    </row>
    <row r="35" spans="8:9" x14ac:dyDescent="0.1">
      <c r="H35" s="1"/>
      <c r="I35" s="1"/>
    </row>
    <row r="36" spans="8:9" x14ac:dyDescent="0.1">
      <c r="H36" s="1"/>
      <c r="I36" s="1"/>
    </row>
    <row r="37" spans="8:9" x14ac:dyDescent="0.1">
      <c r="H37" s="1"/>
      <c r="I37" s="1"/>
    </row>
  </sheetData>
  <autoFilter ref="A7:Q11" xr:uid="{00000000-0009-0000-0000-000000000000}"/>
  <mergeCells count="8">
    <mergeCell ref="A21:B21"/>
    <mergeCell ref="A22:B22"/>
    <mergeCell ref="A1:X1"/>
    <mergeCell ref="A2:X2"/>
    <mergeCell ref="A3:X3"/>
    <mergeCell ref="A18:B18"/>
    <mergeCell ref="A19:B19"/>
    <mergeCell ref="A20:B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lozano</dc:creator>
  <cp:lastModifiedBy>lorena lozano</cp:lastModifiedBy>
  <dcterms:created xsi:type="dcterms:W3CDTF">2024-04-20T19:24:07Z</dcterms:created>
  <dcterms:modified xsi:type="dcterms:W3CDTF">2024-04-20T19:26:48Z</dcterms:modified>
</cp:coreProperties>
</file>