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cf97949e807e9ec/Escritorio/MINIMA CUANTIA MC-02-2024/"/>
    </mc:Choice>
  </mc:AlternateContent>
  <xr:revisionPtr revIDLastSave="0" documentId="8_{29B24E52-10DF-4F0C-981F-149B8DEC02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Y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4" i="1" l="1"/>
  <c r="E34" i="1"/>
  <c r="I28" i="1"/>
  <c r="J28" i="1" s="1"/>
  <c r="I25" i="1"/>
  <c r="J25" i="1" s="1"/>
  <c r="I22" i="1"/>
  <c r="J22" i="1" s="1"/>
  <c r="I20" i="1"/>
  <c r="J20" i="1" s="1"/>
  <c r="I18" i="1"/>
  <c r="J18" i="1" s="1"/>
  <c r="I15" i="1"/>
  <c r="J15" i="1" s="1"/>
  <c r="I12" i="1"/>
  <c r="J12" i="1" s="1"/>
  <c r="I8" i="1"/>
  <c r="J8" i="1" s="1"/>
  <c r="I5" i="1"/>
  <c r="J5" i="1" s="1"/>
  <c r="F28" i="1"/>
  <c r="G28" i="1" s="1"/>
  <c r="F25" i="1"/>
  <c r="G25" i="1" s="1"/>
  <c r="F22" i="1"/>
  <c r="G22" i="1" s="1"/>
  <c r="F20" i="1"/>
  <c r="G20" i="1" s="1"/>
  <c r="F18" i="1"/>
  <c r="G18" i="1" s="1"/>
  <c r="F8" i="1"/>
  <c r="G8" i="1" s="1"/>
  <c r="F5" i="1"/>
  <c r="G5" i="1"/>
  <c r="F15" i="1"/>
  <c r="G15" i="1" s="1"/>
  <c r="F12" i="1"/>
  <c r="G12" i="1" s="1"/>
  <c r="H31" i="1"/>
  <c r="E31" i="1"/>
  <c r="K15" i="1" l="1"/>
  <c r="L15" i="1" s="1"/>
  <c r="K18" i="1"/>
  <c r="L18" i="1" s="1"/>
  <c r="K8" i="1"/>
  <c r="L8" i="1" s="1"/>
  <c r="J31" i="1"/>
  <c r="H36" i="1" s="1"/>
  <c r="K5" i="1"/>
  <c r="L5" i="1" s="1"/>
  <c r="K25" i="1"/>
  <c r="L25" i="1" s="1"/>
  <c r="K20" i="1"/>
  <c r="L20" i="1" s="1"/>
  <c r="K12" i="1"/>
  <c r="L12" i="1" s="1"/>
  <c r="K28" i="1"/>
  <c r="L28" i="1" s="1"/>
  <c r="K22" i="1"/>
  <c r="L22" i="1" s="1"/>
  <c r="I31" i="1"/>
  <c r="G31" i="1"/>
  <c r="E36" i="1" s="1"/>
  <c r="F31" i="1"/>
  <c r="K36" i="1" l="1"/>
  <c r="L36" i="1" s="1"/>
  <c r="K31" i="1"/>
  <c r="L31" i="1"/>
</calcChain>
</file>

<file path=xl/sharedStrings.xml><?xml version="1.0" encoding="utf-8"?>
<sst xmlns="http://schemas.openxmlformats.org/spreadsheetml/2006/main" count="35" uniqueCount="29">
  <si>
    <t>ITEM</t>
  </si>
  <si>
    <t>DESCRIPCION</t>
  </si>
  <si>
    <t>CANTIDAD</t>
  </si>
  <si>
    <t>SUB TOTAL</t>
  </si>
  <si>
    <t>IVA</t>
  </si>
  <si>
    <t>VALOR TOTAL</t>
  </si>
  <si>
    <t>TOTALES</t>
  </si>
  <si>
    <t>Mantenimiento preventivo y correctivo de las máquinas del gimnasio</t>
  </si>
  <si>
    <t>Mantenimiento de Mancuernas</t>
  </si>
  <si>
    <t>Mantenimieto Barras Olimpicas</t>
  </si>
  <si>
    <r>
      <t xml:space="preserve">Incluye: </t>
    </r>
    <r>
      <rPr>
        <sz val="10"/>
        <color theme="1"/>
        <rFont val="Calibri"/>
        <family val="2"/>
        <scheme val="minor"/>
      </rPr>
      <t>Rodamientos de centro y volante, bandas de freno, pedales, galapies, silla y espumas del manubrio,  (Mano de obra).</t>
    </r>
  </si>
  <si>
    <r>
      <t xml:space="preserve">Incluye: </t>
    </r>
    <r>
      <rPr>
        <sz val="10"/>
        <color theme="1"/>
        <rFont val="Calibri"/>
        <family val="2"/>
        <scheme val="minor"/>
      </rPr>
      <t>Guayas, poleas y rodamientos, patines selector de peso,  (Mano de obra).</t>
    </r>
  </si>
  <si>
    <t>Tornilleria, rectificacion de roscas, (Mano de obra).</t>
  </si>
  <si>
    <t>Incluye : Soldadura y tornilleria, (Mano de obra)</t>
  </si>
  <si>
    <t>Cambio de Guaya, (Mano de obra)</t>
  </si>
  <si>
    <t>Rodamientos , (Mano de obra)</t>
  </si>
  <si>
    <r>
      <t xml:space="preserve">Incluye: </t>
    </r>
    <r>
      <rPr>
        <sz val="10"/>
        <color theme="1"/>
        <rFont val="Calibri"/>
        <family val="2"/>
        <scheme val="minor"/>
      </rPr>
      <t xml:space="preserve">  patines de alta resistencia para rieles de eliptica completa</t>
    </r>
    <r>
      <rPr>
        <b/>
        <sz val="10"/>
        <color theme="1"/>
        <rFont val="Calibri"/>
        <family val="2"/>
        <scheme val="minor"/>
      </rPr>
      <t xml:space="preserve">, </t>
    </r>
    <r>
      <rPr>
        <sz val="10"/>
        <color theme="1"/>
        <rFont val="Calibri"/>
        <family val="2"/>
        <scheme val="minor"/>
      </rPr>
      <t>(Mano de obra).</t>
    </r>
  </si>
  <si>
    <t>Mantenimiento Maquina para trabajo de prensa, Marca Impulse.</t>
  </si>
  <si>
    <r>
      <t>Incluye:</t>
    </r>
    <r>
      <rPr>
        <sz val="10"/>
        <color theme="1"/>
        <rFont val="Calibri"/>
        <family val="2"/>
        <scheme val="minor"/>
      </rPr>
      <t xml:space="preserve">  
-  Cambio de banda tipo lija 580x3440.
- El desarme total del equipo (Mano de obra).
- Arreglo de motor de inclinación.
- Verificación de piezas por desgaste
- Cambio del brick de encendido y terminales eléctricas.
- Tabla de trotadora 90 x 1.20
- Cambio de rodamientos de rodillos delantero y rodillo trasero de trotadora.
- Correas de motor para trotadora y juego de rodamientos. 
- Cambio de rodamientos de motores de avance para trotadora. (se deben retirar motores, para llevarlos a taller hacer cambios y nuevamente instalar).
- Motor de elevacion para trotadora v220.</t>
    </r>
  </si>
  <si>
    <r>
      <rPr>
        <b/>
        <sz val="10"/>
        <color theme="1"/>
        <rFont val="Calibri"/>
        <family val="2"/>
        <scheme val="minor"/>
      </rPr>
      <t>Mantenimiento preventivo y correctivo para las máquinas trotadoras</t>
    </r>
    <r>
      <rPr>
        <sz val="10"/>
        <color theme="1"/>
        <rFont val="Calibri"/>
        <family val="2"/>
        <scheme val="minor"/>
      </rPr>
      <t>.</t>
    </r>
  </si>
  <si>
    <t>Mantenimiento preventivo y correctivo para las bicicletas de spinning, . (incluye repuestos).</t>
  </si>
  <si>
    <t>Mantenimiento preventivo y correctivo para las máquinas multi fuerzas, (incluye repuestos).</t>
  </si>
  <si>
    <t>Mantenimiento preventivo y correctivo para las máquinas elipticas, (incluye repuestos).</t>
  </si>
  <si>
    <t>Mantenimiento Maquina para trabajo femoral</t>
  </si>
  <si>
    <t>Mantenimiento Maquina para trabajo gluteo y pierna.</t>
  </si>
  <si>
    <t>COTIZACION PRESENTADA POR GERMAN ANDRES OVALLE RAMIREZ C.C. 74.348.120-1, ESTABLECIMIENTO "ALMACEN Y TALLER DE BICICLETAS EL CAMPINCITO"</t>
  </si>
  <si>
    <t>COTIZACION PRESENTADA POR ADAN PUIN VARGAS C.C. 80.152.412-4, ESTABLECIMIENTO "VALCAM BIKE STORE"</t>
  </si>
  <si>
    <t>PRECIO PROMEDIO IMRD COTA</t>
  </si>
  <si>
    <t>IPC 2023
9.28%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</si>
</sst>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#,##0;[Red]&quot;$&quot;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/>
    </xf>
    <xf numFmtId="0" fontId="2" fillId="0" borderId="9" xfId="0" applyFont="1" applyBorder="1" applyAlignment="1">
      <alignment horizontal="center" vertical="center" wrapText="1"/>
    </xf>
    <xf numFmtId="6" fontId="2" fillId="0" borderId="9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/>
    </xf>
    <xf numFmtId="0" fontId="2" fillId="0" borderId="5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8" xfId="0" applyFont="1" applyBorder="1" applyAlignment="1">
      <alignment horizontal="justify" vertical="center"/>
    </xf>
    <xf numFmtId="6" fontId="3" fillId="0" borderId="0" xfId="0" applyNumberFormat="1" applyFont="1" applyAlignment="1">
      <alignment vertical="center"/>
    </xf>
    <xf numFmtId="6" fontId="2" fillId="0" borderId="1" xfId="0" applyNumberFormat="1" applyFont="1" applyBorder="1" applyAlignment="1">
      <alignment vertical="center"/>
    </xf>
    <xf numFmtId="6" fontId="0" fillId="0" borderId="0" xfId="0" applyNumberFormat="1"/>
    <xf numFmtId="164" fontId="0" fillId="0" borderId="1" xfId="0" applyNumberFormat="1" applyBorder="1"/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/>
    </xf>
    <xf numFmtId="0" fontId="3" fillId="0" borderId="10" xfId="0" applyFont="1" applyBorder="1" applyAlignment="1">
      <alignment horizontal="justify" vertical="center"/>
    </xf>
    <xf numFmtId="6" fontId="3" fillId="0" borderId="3" xfId="0" applyNumberFormat="1" applyFont="1" applyBorder="1" applyAlignment="1">
      <alignment horizontal="center" vertical="center" wrapText="1"/>
    </xf>
    <xf numFmtId="6" fontId="3" fillId="0" borderId="6" xfId="0" applyNumberFormat="1" applyFont="1" applyBorder="1" applyAlignment="1">
      <alignment horizontal="center" vertical="center" wrapText="1"/>
    </xf>
    <xf numFmtId="6" fontId="3" fillId="0" borderId="9" xfId="0" applyNumberFormat="1" applyFont="1" applyBorder="1" applyAlignment="1">
      <alignment horizontal="center" vertical="center" wrapText="1"/>
    </xf>
    <xf numFmtId="6" fontId="3" fillId="0" borderId="4" xfId="0" applyNumberFormat="1" applyFont="1" applyBorder="1" applyAlignment="1">
      <alignment horizontal="center" vertical="center" wrapText="1"/>
    </xf>
    <xf numFmtId="6" fontId="3" fillId="0" borderId="5" xfId="0" applyNumberFormat="1" applyFont="1" applyBorder="1" applyAlignment="1">
      <alignment horizontal="center" vertical="center" wrapText="1"/>
    </xf>
    <xf numFmtId="6" fontId="3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6" fontId="3" fillId="0" borderId="12" xfId="0" applyNumberFormat="1" applyFont="1" applyBorder="1" applyAlignment="1">
      <alignment horizontal="center" vertical="center" wrapText="1"/>
    </xf>
    <xf numFmtId="6" fontId="3" fillId="0" borderId="0" xfId="0" applyNumberFormat="1" applyFont="1" applyAlignment="1">
      <alignment horizontal="center" vertical="center" wrapText="1"/>
    </xf>
    <xf numFmtId="6" fontId="3" fillId="0" borderId="1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6" fontId="3" fillId="0" borderId="4" xfId="0" applyNumberFormat="1" applyFont="1" applyBorder="1" applyAlignment="1">
      <alignment horizontal="center" vertical="center"/>
    </xf>
    <xf numFmtId="6" fontId="3" fillId="0" borderId="5" xfId="0" applyNumberFormat="1" applyFont="1" applyBorder="1" applyAlignment="1">
      <alignment horizontal="center" vertical="center"/>
    </xf>
    <xf numFmtId="6" fontId="3" fillId="0" borderId="8" xfId="0" applyNumberFormat="1" applyFont="1" applyBorder="1" applyAlignment="1">
      <alignment horizontal="center" vertical="center"/>
    </xf>
    <xf numFmtId="6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8" xfId="0" applyFont="1" applyBorder="1" applyAlignment="1">
      <alignment horizont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2">
    <cellStyle name="Moned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"/>
  <sheetViews>
    <sheetView tabSelected="1" topLeftCell="A4" zoomScale="95" zoomScaleNormal="95" workbookViewId="0">
      <selection activeCell="O7" sqref="O7"/>
    </sheetView>
  </sheetViews>
  <sheetFormatPr baseColWidth="10" defaultRowHeight="14.4" x14ac:dyDescent="0.3"/>
  <cols>
    <col min="1" max="1" width="4.6640625" bestFit="1" customWidth="1"/>
    <col min="2" max="2" width="15.109375" customWidth="1"/>
    <col min="3" max="3" width="50.33203125" customWidth="1"/>
    <col min="4" max="4" width="9.109375" bestFit="1" customWidth="1"/>
    <col min="5" max="5" width="13.33203125" customWidth="1"/>
    <col min="6" max="7" width="14.5546875" customWidth="1"/>
    <col min="8" max="8" width="15.109375" customWidth="1"/>
    <col min="9" max="9" width="14.44140625" customWidth="1"/>
    <col min="10" max="10" width="15.109375" customWidth="1"/>
    <col min="12" max="12" width="14.44140625" bestFit="1" customWidth="1"/>
  </cols>
  <sheetData>
    <row r="1" spans="1:12" ht="15" thickBot="1" x14ac:dyDescent="0.35"/>
    <row r="2" spans="1:12" x14ac:dyDescent="0.3">
      <c r="E2" s="44" t="s">
        <v>25</v>
      </c>
      <c r="F2" s="45"/>
      <c r="G2" s="46"/>
      <c r="H2" s="44" t="s">
        <v>26</v>
      </c>
      <c r="I2" s="45"/>
      <c r="J2" s="46"/>
      <c r="K2" s="56" t="s">
        <v>27</v>
      </c>
      <c r="L2" s="56" t="s">
        <v>28</v>
      </c>
    </row>
    <row r="3" spans="1:12" ht="41.25" customHeight="1" thickBot="1" x14ac:dyDescent="0.35">
      <c r="E3" s="47"/>
      <c r="F3" s="48"/>
      <c r="G3" s="49"/>
      <c r="H3" s="47"/>
      <c r="I3" s="48"/>
      <c r="J3" s="49"/>
      <c r="K3" s="57"/>
      <c r="L3" s="64"/>
    </row>
    <row r="4" spans="1:12" ht="15" thickBot="1" x14ac:dyDescent="0.35">
      <c r="A4" s="1" t="s">
        <v>0</v>
      </c>
      <c r="B4" s="42" t="s">
        <v>1</v>
      </c>
      <c r="C4" s="43"/>
      <c r="D4" s="2" t="s">
        <v>2</v>
      </c>
      <c r="E4" s="3" t="s">
        <v>3</v>
      </c>
      <c r="F4" s="3" t="s">
        <v>4</v>
      </c>
      <c r="G4" s="3" t="s">
        <v>5</v>
      </c>
      <c r="H4" s="3" t="s">
        <v>3</v>
      </c>
      <c r="I4" s="3" t="s">
        <v>4</v>
      </c>
      <c r="J4" s="3" t="s">
        <v>5</v>
      </c>
      <c r="K4" s="58"/>
      <c r="L4" s="65"/>
    </row>
    <row r="5" spans="1:12" ht="30" customHeight="1" thickBot="1" x14ac:dyDescent="0.35">
      <c r="A5" s="20">
        <v>1</v>
      </c>
      <c r="B5" s="20" t="s">
        <v>7</v>
      </c>
      <c r="C5" s="4" t="s">
        <v>19</v>
      </c>
      <c r="D5" s="22">
        <v>1</v>
      </c>
      <c r="E5" s="30">
        <v>1848739</v>
      </c>
      <c r="F5" s="33">
        <f>+E5*19%+1</f>
        <v>351261.41000000003</v>
      </c>
      <c r="G5" s="33">
        <f>+E5+F5</f>
        <v>2200000.41</v>
      </c>
      <c r="H5" s="30">
        <v>2016807</v>
      </c>
      <c r="I5" s="33">
        <f>+H5*19%</f>
        <v>383193.33</v>
      </c>
      <c r="J5" s="33">
        <f>+H5+I5</f>
        <v>2400000.33</v>
      </c>
      <c r="K5" s="33">
        <f>+(G5+J5)/2</f>
        <v>2300000.37</v>
      </c>
      <c r="L5" s="66">
        <f>+(K5*9.28%)+K5</f>
        <v>2513440.4043359999</v>
      </c>
    </row>
    <row r="6" spans="1:12" ht="21.75" customHeight="1" thickBot="1" x14ac:dyDescent="0.35">
      <c r="A6" s="27"/>
      <c r="B6" s="27"/>
      <c r="C6" s="41" t="s">
        <v>18</v>
      </c>
      <c r="D6" s="24"/>
      <c r="E6" s="31"/>
      <c r="F6" s="34"/>
      <c r="G6" s="34"/>
      <c r="H6" s="31"/>
      <c r="I6" s="34"/>
      <c r="J6" s="34"/>
      <c r="K6" s="34"/>
      <c r="L6" s="66"/>
    </row>
    <row r="7" spans="1:12" ht="161.25" customHeight="1" thickBot="1" x14ac:dyDescent="0.35">
      <c r="A7" s="21"/>
      <c r="B7" s="27"/>
      <c r="C7" s="37"/>
      <c r="D7" s="23"/>
      <c r="E7" s="32"/>
      <c r="F7" s="35"/>
      <c r="G7" s="35"/>
      <c r="H7" s="32"/>
      <c r="I7" s="35"/>
      <c r="J7" s="35"/>
      <c r="K7" s="35"/>
      <c r="L7" s="66"/>
    </row>
    <row r="8" spans="1:12" x14ac:dyDescent="0.3">
      <c r="A8" s="20">
        <v>2</v>
      </c>
      <c r="B8" s="27"/>
      <c r="C8" s="28" t="s">
        <v>20</v>
      </c>
      <c r="D8" s="22">
        <v>1</v>
      </c>
      <c r="E8" s="30">
        <v>235294</v>
      </c>
      <c r="F8" s="33">
        <f>+E8*19%</f>
        <v>44705.86</v>
      </c>
      <c r="G8" s="33">
        <f>+E8+F8</f>
        <v>279999.86</v>
      </c>
      <c r="H8" s="30">
        <v>218487</v>
      </c>
      <c r="I8" s="33">
        <f>+H8*19%</f>
        <v>41512.53</v>
      </c>
      <c r="J8" s="33">
        <f>+H8+I8</f>
        <v>259999.53</v>
      </c>
      <c r="K8" s="33">
        <f>+(G8+J8)/2</f>
        <v>269999.69500000001</v>
      </c>
      <c r="L8" s="61">
        <f>+(K8*9.28%)+K8</f>
        <v>295055.66669600003</v>
      </c>
    </row>
    <row r="9" spans="1:12" ht="27" customHeight="1" x14ac:dyDescent="0.3">
      <c r="A9" s="27"/>
      <c r="B9" s="27"/>
      <c r="C9" s="29"/>
      <c r="D9" s="24"/>
      <c r="E9" s="31"/>
      <c r="F9" s="34"/>
      <c r="G9" s="34"/>
      <c r="H9" s="31"/>
      <c r="I9" s="34"/>
      <c r="J9" s="34"/>
      <c r="K9" s="34"/>
      <c r="L9" s="62"/>
    </row>
    <row r="10" spans="1:12" ht="25.5" customHeight="1" x14ac:dyDescent="0.3">
      <c r="A10" s="27"/>
      <c r="B10" s="27"/>
      <c r="C10" s="36" t="s">
        <v>10</v>
      </c>
      <c r="D10" s="24"/>
      <c r="E10" s="31"/>
      <c r="F10" s="34"/>
      <c r="G10" s="34"/>
      <c r="H10" s="31"/>
      <c r="I10" s="34"/>
      <c r="J10" s="34"/>
      <c r="K10" s="34"/>
      <c r="L10" s="62"/>
    </row>
    <row r="11" spans="1:12" ht="15" thickBot="1" x14ac:dyDescent="0.35">
      <c r="A11" s="21"/>
      <c r="B11" s="27"/>
      <c r="C11" s="37"/>
      <c r="D11" s="23"/>
      <c r="E11" s="32"/>
      <c r="F11" s="35"/>
      <c r="G11" s="35"/>
      <c r="H11" s="32"/>
      <c r="I11" s="35"/>
      <c r="J11" s="35"/>
      <c r="K11" s="35"/>
      <c r="L11" s="63"/>
    </row>
    <row r="12" spans="1:12" ht="27.6" x14ac:dyDescent="0.3">
      <c r="A12" s="20">
        <v>3</v>
      </c>
      <c r="B12" s="27"/>
      <c r="C12" s="7" t="s">
        <v>21</v>
      </c>
      <c r="D12" s="22">
        <v>1</v>
      </c>
      <c r="E12" s="38">
        <v>252101</v>
      </c>
      <c r="F12" s="33">
        <f>+E12*19%</f>
        <v>47899.19</v>
      </c>
      <c r="G12" s="30">
        <f>+E12+F12</f>
        <v>300000.19</v>
      </c>
      <c r="H12" s="38">
        <v>239496</v>
      </c>
      <c r="I12" s="50">
        <f>+H12*19%</f>
        <v>45504.24</v>
      </c>
      <c r="J12" s="30">
        <f>+H12+I12</f>
        <v>285000.24</v>
      </c>
      <c r="K12" s="33">
        <f>+(G12+J12)/2</f>
        <v>292500.21499999997</v>
      </c>
      <c r="L12" s="61">
        <f>+(K12*9.28%)+K12</f>
        <v>319644.23495199997</v>
      </c>
    </row>
    <row r="13" spans="1:12" x14ac:dyDescent="0.3">
      <c r="A13" s="27"/>
      <c r="B13" s="27"/>
      <c r="C13" s="36" t="s">
        <v>11</v>
      </c>
      <c r="D13" s="24"/>
      <c r="E13" s="39"/>
      <c r="F13" s="34"/>
      <c r="G13" s="31"/>
      <c r="H13" s="39"/>
      <c r="I13" s="51"/>
      <c r="J13" s="31"/>
      <c r="K13" s="34"/>
      <c r="L13" s="62"/>
    </row>
    <row r="14" spans="1:12" ht="24.75" customHeight="1" thickBot="1" x14ac:dyDescent="0.35">
      <c r="A14" s="21"/>
      <c r="B14" s="27"/>
      <c r="C14" s="37"/>
      <c r="D14" s="23"/>
      <c r="E14" s="40"/>
      <c r="F14" s="35"/>
      <c r="G14" s="32"/>
      <c r="H14" s="40"/>
      <c r="I14" s="52"/>
      <c r="J14" s="32"/>
      <c r="K14" s="34"/>
      <c r="L14" s="62"/>
    </row>
    <row r="15" spans="1:12" ht="27.6" x14ac:dyDescent="0.3">
      <c r="A15" s="20">
        <v>4</v>
      </c>
      <c r="B15" s="27"/>
      <c r="C15" s="8" t="s">
        <v>22</v>
      </c>
      <c r="D15" s="22">
        <v>1</v>
      </c>
      <c r="E15" s="30">
        <v>235294</v>
      </c>
      <c r="F15" s="33">
        <f>+E15*19%</f>
        <v>44705.86</v>
      </c>
      <c r="G15" s="33">
        <f>+E15+F15</f>
        <v>279999.86</v>
      </c>
      <c r="H15" s="30">
        <v>210084</v>
      </c>
      <c r="I15" s="30">
        <f>+H15*19%</f>
        <v>39915.96</v>
      </c>
      <c r="J15" s="33">
        <f>+H15+I15</f>
        <v>249999.96</v>
      </c>
      <c r="K15" s="33">
        <f>+(G15+J15)/2</f>
        <v>264999.90999999997</v>
      </c>
      <c r="L15" s="61">
        <f>+(K15*9.28%)+K15</f>
        <v>289591.901648</v>
      </c>
    </row>
    <row r="16" spans="1:12" x14ac:dyDescent="0.3">
      <c r="A16" s="27"/>
      <c r="B16" s="27"/>
      <c r="C16" s="41" t="s">
        <v>16</v>
      </c>
      <c r="D16" s="24"/>
      <c r="E16" s="31"/>
      <c r="F16" s="34"/>
      <c r="G16" s="34"/>
      <c r="H16" s="31"/>
      <c r="I16" s="31"/>
      <c r="J16" s="34"/>
      <c r="K16" s="34"/>
      <c r="L16" s="62"/>
    </row>
    <row r="17" spans="1:15" ht="26.25" customHeight="1" thickBot="1" x14ac:dyDescent="0.35">
      <c r="A17" s="21"/>
      <c r="B17" s="27"/>
      <c r="C17" s="36"/>
      <c r="D17" s="23"/>
      <c r="E17" s="32"/>
      <c r="F17" s="35"/>
      <c r="G17" s="35"/>
      <c r="H17" s="32"/>
      <c r="I17" s="32"/>
      <c r="J17" s="35"/>
      <c r="K17" s="34"/>
      <c r="L17" s="62"/>
    </row>
    <row r="18" spans="1:15" ht="27.6" x14ac:dyDescent="0.3">
      <c r="A18" s="20">
        <v>5</v>
      </c>
      <c r="B18" s="27"/>
      <c r="C18" s="9" t="s">
        <v>17</v>
      </c>
      <c r="D18" s="22">
        <v>1</v>
      </c>
      <c r="E18" s="33">
        <v>201681</v>
      </c>
      <c r="F18" s="33">
        <f>+E18*19%</f>
        <v>38319.39</v>
      </c>
      <c r="G18" s="33">
        <f>+E18+F18</f>
        <v>240000.39</v>
      </c>
      <c r="H18" s="33">
        <v>176471</v>
      </c>
      <c r="I18" s="33">
        <f>+H18*19%</f>
        <v>33529.49</v>
      </c>
      <c r="J18" s="33">
        <f>+H18+I18</f>
        <v>210000.49</v>
      </c>
      <c r="K18" s="33">
        <f>+(G18+J18)/2</f>
        <v>225000.44</v>
      </c>
      <c r="L18" s="61">
        <f>+(K18*9.28%)+K18</f>
        <v>245880.480832</v>
      </c>
    </row>
    <row r="19" spans="1:15" ht="39" customHeight="1" thickBot="1" x14ac:dyDescent="0.35">
      <c r="A19" s="21"/>
      <c r="B19" s="27"/>
      <c r="C19" s="12" t="s">
        <v>15</v>
      </c>
      <c r="D19" s="23"/>
      <c r="E19" s="35"/>
      <c r="F19" s="35"/>
      <c r="G19" s="35"/>
      <c r="H19" s="35"/>
      <c r="I19" s="35"/>
      <c r="J19" s="35"/>
      <c r="K19" s="34"/>
      <c r="L19" s="62"/>
      <c r="O19" s="15"/>
    </row>
    <row r="20" spans="1:15" ht="27" customHeight="1" x14ac:dyDescent="0.3">
      <c r="A20" s="20">
        <v>6</v>
      </c>
      <c r="B20" s="27"/>
      <c r="C20" s="8" t="s">
        <v>23</v>
      </c>
      <c r="D20" s="24">
        <v>1</v>
      </c>
      <c r="E20" s="34">
        <v>193277</v>
      </c>
      <c r="F20" s="33">
        <f>+E20*19%</f>
        <v>36722.629999999997</v>
      </c>
      <c r="G20" s="34">
        <f>+E20+F20</f>
        <v>229999.63</v>
      </c>
      <c r="H20" s="34">
        <v>184874</v>
      </c>
      <c r="I20" s="34">
        <f>+H20*19%</f>
        <v>35126.06</v>
      </c>
      <c r="J20" s="34">
        <f>+H20+I20</f>
        <v>220000.06</v>
      </c>
      <c r="K20" s="33">
        <f>+(G20+J20)/2</f>
        <v>224999.845</v>
      </c>
      <c r="L20" s="61">
        <f>+(K20*9.28%)+K20</f>
        <v>245879.83061599999</v>
      </c>
    </row>
    <row r="21" spans="1:15" ht="30" customHeight="1" thickBot="1" x14ac:dyDescent="0.35">
      <c r="A21" s="21"/>
      <c r="B21" s="27"/>
      <c r="C21" s="12" t="s">
        <v>14</v>
      </c>
      <c r="D21" s="23"/>
      <c r="E21" s="34"/>
      <c r="F21" s="35"/>
      <c r="G21" s="34"/>
      <c r="H21" s="34"/>
      <c r="I21" s="34"/>
      <c r="J21" s="34"/>
      <c r="K21" s="34"/>
      <c r="L21" s="62"/>
    </row>
    <row r="22" spans="1:15" ht="27" customHeight="1" x14ac:dyDescent="0.3">
      <c r="A22" s="20">
        <v>7</v>
      </c>
      <c r="B22" s="27"/>
      <c r="C22" s="11" t="s">
        <v>24</v>
      </c>
      <c r="D22" s="22">
        <v>1</v>
      </c>
      <c r="E22" s="33">
        <v>168067</v>
      </c>
      <c r="F22" s="33">
        <f>+E22*19%</f>
        <v>31932.73</v>
      </c>
      <c r="G22" s="33">
        <f>+E22+F22</f>
        <v>199999.73</v>
      </c>
      <c r="H22" s="33">
        <v>184874</v>
      </c>
      <c r="I22" s="33">
        <f>+H22*19%</f>
        <v>35126.06</v>
      </c>
      <c r="J22" s="33">
        <f>+H22+I22</f>
        <v>220000.06</v>
      </c>
      <c r="K22" s="33">
        <f>+(G22+J22)/2</f>
        <v>209999.89500000002</v>
      </c>
      <c r="L22" s="61">
        <f>+(K22*9.28%)+K22</f>
        <v>229487.88525600001</v>
      </c>
    </row>
    <row r="23" spans="1:15" x14ac:dyDescent="0.3">
      <c r="A23" s="27"/>
      <c r="B23" s="27"/>
      <c r="C23" s="25" t="s">
        <v>14</v>
      </c>
      <c r="D23" s="24"/>
      <c r="E23" s="34"/>
      <c r="F23" s="34"/>
      <c r="G23" s="34"/>
      <c r="H23" s="34"/>
      <c r="I23" s="34"/>
      <c r="J23" s="34"/>
      <c r="K23" s="34"/>
      <c r="L23" s="62"/>
    </row>
    <row r="24" spans="1:15" ht="15" thickBot="1" x14ac:dyDescent="0.35">
      <c r="A24" s="21"/>
      <c r="B24" s="27"/>
      <c r="C24" s="26"/>
      <c r="D24" s="23"/>
      <c r="E24" s="35"/>
      <c r="F24" s="35"/>
      <c r="G24" s="35"/>
      <c r="H24" s="35"/>
      <c r="I24" s="35"/>
      <c r="J24" s="35"/>
      <c r="K24" s="35"/>
      <c r="L24" s="63"/>
    </row>
    <row r="25" spans="1:15" x14ac:dyDescent="0.3">
      <c r="A25" s="20">
        <v>8</v>
      </c>
      <c r="B25" s="27"/>
      <c r="C25" s="10" t="s">
        <v>8</v>
      </c>
      <c r="D25" s="22">
        <v>1</v>
      </c>
      <c r="E25" s="33">
        <v>67227</v>
      </c>
      <c r="F25" s="33">
        <f>+E25*19%</f>
        <v>12773.130000000001</v>
      </c>
      <c r="G25" s="33">
        <f>+E25+F25</f>
        <v>80000.13</v>
      </c>
      <c r="H25" s="33">
        <v>54622</v>
      </c>
      <c r="I25" s="33">
        <f>+H25*19%</f>
        <v>10378.18</v>
      </c>
      <c r="J25" s="33">
        <f>+H25+I25</f>
        <v>65000.18</v>
      </c>
      <c r="K25" s="33">
        <f>+(G25+J25)/2</f>
        <v>72500.154999999999</v>
      </c>
      <c r="L25" s="61">
        <f>+(K25*9.28%)+K25</f>
        <v>79228.169383999993</v>
      </c>
    </row>
    <row r="26" spans="1:15" x14ac:dyDescent="0.3">
      <c r="A26" s="27"/>
      <c r="B26" s="27"/>
      <c r="C26" s="25" t="s">
        <v>13</v>
      </c>
      <c r="D26" s="24"/>
      <c r="E26" s="34"/>
      <c r="F26" s="34"/>
      <c r="G26" s="34"/>
      <c r="H26" s="34"/>
      <c r="I26" s="34"/>
      <c r="J26" s="34"/>
      <c r="K26" s="34"/>
      <c r="L26" s="62"/>
    </row>
    <row r="27" spans="1:15" ht="15" thickBot="1" x14ac:dyDescent="0.35">
      <c r="A27" s="21"/>
      <c r="B27" s="27"/>
      <c r="C27" s="25"/>
      <c r="D27" s="23"/>
      <c r="E27" s="35"/>
      <c r="F27" s="35"/>
      <c r="G27" s="35"/>
      <c r="H27" s="35"/>
      <c r="I27" s="35"/>
      <c r="J27" s="35"/>
      <c r="K27" s="35"/>
      <c r="L27" s="63"/>
    </row>
    <row r="28" spans="1:15" x14ac:dyDescent="0.3">
      <c r="A28" s="20">
        <v>9</v>
      </c>
      <c r="B28" s="27"/>
      <c r="C28" s="11" t="s">
        <v>9</v>
      </c>
      <c r="D28" s="24">
        <v>1</v>
      </c>
      <c r="E28" s="34">
        <v>126050</v>
      </c>
      <c r="F28" s="34">
        <f>+E28*19%</f>
        <v>23949.5</v>
      </c>
      <c r="G28" s="34">
        <f>+E28+F28</f>
        <v>149999.5</v>
      </c>
      <c r="H28" s="34">
        <v>109244</v>
      </c>
      <c r="I28" s="34">
        <f>+H28*19%</f>
        <v>20756.36</v>
      </c>
      <c r="J28" s="34">
        <f>+H28+I28</f>
        <v>130000.36</v>
      </c>
      <c r="K28" s="33">
        <f>+(G28+J28)/2</f>
        <v>139999.93</v>
      </c>
      <c r="L28" s="61">
        <f>+(K28*9.28%)+K28</f>
        <v>152991.92350400001</v>
      </c>
    </row>
    <row r="29" spans="1:15" x14ac:dyDescent="0.3">
      <c r="A29" s="27"/>
      <c r="B29" s="27"/>
      <c r="C29" s="25" t="s">
        <v>12</v>
      </c>
      <c r="D29" s="24"/>
      <c r="E29" s="34"/>
      <c r="F29" s="34"/>
      <c r="G29" s="34"/>
      <c r="H29" s="34"/>
      <c r="I29" s="34"/>
      <c r="J29" s="34"/>
      <c r="K29" s="34"/>
      <c r="L29" s="62"/>
    </row>
    <row r="30" spans="1:15" ht="15" customHeight="1" thickBot="1" x14ac:dyDescent="0.35">
      <c r="A30" s="21"/>
      <c r="B30" s="27"/>
      <c r="C30" s="26"/>
      <c r="D30" s="23"/>
      <c r="E30" s="35"/>
      <c r="F30" s="35"/>
      <c r="G30" s="35"/>
      <c r="H30" s="35"/>
      <c r="I30" s="35"/>
      <c r="J30" s="35"/>
      <c r="K30" s="35"/>
      <c r="L30" s="63"/>
    </row>
    <row r="31" spans="1:15" ht="16.5" customHeight="1" thickBot="1" x14ac:dyDescent="0.35">
      <c r="A31" s="17" t="s">
        <v>6</v>
      </c>
      <c r="B31" s="18"/>
      <c r="C31" s="19"/>
      <c r="D31" s="5"/>
      <c r="E31" s="6">
        <f>SUM(E5:E30)</f>
        <v>3327730</v>
      </c>
      <c r="F31" s="6">
        <f t="shared" ref="F31:I31" si="0">SUM(F5:F30)</f>
        <v>632269.69999999995</v>
      </c>
      <c r="G31" s="6">
        <f>SUM(G5:G30)</f>
        <v>3959999.6999999997</v>
      </c>
      <c r="H31" s="6">
        <f t="shared" si="0"/>
        <v>3394959</v>
      </c>
      <c r="I31" s="6">
        <f t="shared" si="0"/>
        <v>645042.2100000002</v>
      </c>
      <c r="J31" s="6">
        <f>SUM(J5:J30)-1</f>
        <v>4040000.21</v>
      </c>
      <c r="K31" s="6">
        <f>SUM(K5:K30)</f>
        <v>4000000.4550000001</v>
      </c>
      <c r="L31" s="6">
        <f>SUM(L5:L30)</f>
        <v>4371200.4972239994</v>
      </c>
    </row>
    <row r="33" spans="5:12" ht="15" thickBot="1" x14ac:dyDescent="0.35"/>
    <row r="34" spans="5:12" x14ac:dyDescent="0.3">
      <c r="E34" s="44" t="str">
        <f>+E2</f>
        <v>COTIZACION PRESENTADA POR GERMAN ANDRES OVALLE RAMIREZ C.C. 74.348.120-1, ESTABLECIMIENTO "ALMACEN Y TALLER DE BICICLETAS EL CAMPINCITO"</v>
      </c>
      <c r="F34" s="45"/>
      <c r="G34" s="46"/>
      <c r="H34" s="44" t="str">
        <f>+H2</f>
        <v>COTIZACION PRESENTADA POR ADAN PUIN VARGAS C.C. 80.152.412-4, ESTABLECIMIENTO "VALCAM BIKE STORE"</v>
      </c>
      <c r="I34" s="45"/>
      <c r="J34" s="46"/>
      <c r="K34" s="56" t="s">
        <v>27</v>
      </c>
      <c r="L34" s="59" t="s">
        <v>28</v>
      </c>
    </row>
    <row r="35" spans="5:12" ht="59.25" customHeight="1" thickBot="1" x14ac:dyDescent="0.35">
      <c r="E35" s="47"/>
      <c r="F35" s="48"/>
      <c r="G35" s="49"/>
      <c r="H35" s="47"/>
      <c r="I35" s="48"/>
      <c r="J35" s="49"/>
      <c r="K35" s="58"/>
      <c r="L35" s="60"/>
    </row>
    <row r="36" spans="5:12" ht="15" thickBot="1" x14ac:dyDescent="0.35">
      <c r="E36" s="53">
        <f>+G31</f>
        <v>3959999.6999999997</v>
      </c>
      <c r="F36" s="54"/>
      <c r="G36" s="55"/>
      <c r="H36" s="53">
        <f>+J31</f>
        <v>4040000.21</v>
      </c>
      <c r="I36" s="54"/>
      <c r="J36" s="55"/>
      <c r="K36" s="14">
        <f>+(E36+H36)/2</f>
        <v>3999999.9550000001</v>
      </c>
      <c r="L36" s="16">
        <f>+(K36*9.28%)+K36</f>
        <v>4371199.9508239999</v>
      </c>
    </row>
    <row r="37" spans="5:12" x14ac:dyDescent="0.3">
      <c r="K37" s="13"/>
    </row>
    <row r="38" spans="5:12" x14ac:dyDescent="0.3">
      <c r="K38" s="13"/>
    </row>
  </sheetData>
  <mergeCells count="111">
    <mergeCell ref="L34:L35"/>
    <mergeCell ref="L18:L19"/>
    <mergeCell ref="L20:L21"/>
    <mergeCell ref="L22:L24"/>
    <mergeCell ref="L25:L27"/>
    <mergeCell ref="L28:L30"/>
    <mergeCell ref="L2:L4"/>
    <mergeCell ref="L5:L7"/>
    <mergeCell ref="L8:L11"/>
    <mergeCell ref="L12:L14"/>
    <mergeCell ref="L15:L17"/>
    <mergeCell ref="E36:G36"/>
    <mergeCell ref="H36:J36"/>
    <mergeCell ref="E34:G35"/>
    <mergeCell ref="H34:J35"/>
    <mergeCell ref="K2:K4"/>
    <mergeCell ref="K5:K7"/>
    <mergeCell ref="K8:K11"/>
    <mergeCell ref="K12:K14"/>
    <mergeCell ref="K15:K17"/>
    <mergeCell ref="K18:K19"/>
    <mergeCell ref="K20:K21"/>
    <mergeCell ref="K22:K24"/>
    <mergeCell ref="K25:K27"/>
    <mergeCell ref="K28:K30"/>
    <mergeCell ref="K34:K35"/>
    <mergeCell ref="J18:J19"/>
    <mergeCell ref="J20:J21"/>
    <mergeCell ref="J22:J24"/>
    <mergeCell ref="J25:J27"/>
    <mergeCell ref="J28:J30"/>
    <mergeCell ref="I18:I19"/>
    <mergeCell ref="I20:I21"/>
    <mergeCell ref="I22:I24"/>
    <mergeCell ref="I25:I27"/>
    <mergeCell ref="I28:I30"/>
    <mergeCell ref="G25:G27"/>
    <mergeCell ref="G28:G30"/>
    <mergeCell ref="H18:H19"/>
    <mergeCell ref="H20:H21"/>
    <mergeCell ref="H22:H24"/>
    <mergeCell ref="H25:H27"/>
    <mergeCell ref="H28:H30"/>
    <mergeCell ref="G20:G21"/>
    <mergeCell ref="G22:G24"/>
    <mergeCell ref="I8:I11"/>
    <mergeCell ref="J8:J11"/>
    <mergeCell ref="B4:C4"/>
    <mergeCell ref="G5:G7"/>
    <mergeCell ref="C6:C7"/>
    <mergeCell ref="E2:G3"/>
    <mergeCell ref="H2:J3"/>
    <mergeCell ref="E18:E19"/>
    <mergeCell ref="E20:E21"/>
    <mergeCell ref="G18:G19"/>
    <mergeCell ref="H12:H14"/>
    <mergeCell ref="I12:I14"/>
    <mergeCell ref="J12:J14"/>
    <mergeCell ref="H15:H17"/>
    <mergeCell ref="I15:I17"/>
    <mergeCell ref="J15:J17"/>
    <mergeCell ref="H5:H7"/>
    <mergeCell ref="I5:I7"/>
    <mergeCell ref="J5:J7"/>
    <mergeCell ref="H8:H11"/>
    <mergeCell ref="F15:F17"/>
    <mergeCell ref="G15:G17"/>
    <mergeCell ref="C16:C17"/>
    <mergeCell ref="E28:E30"/>
    <mergeCell ref="F18:F19"/>
    <mergeCell ref="F20:F21"/>
    <mergeCell ref="F22:F24"/>
    <mergeCell ref="F25:F27"/>
    <mergeCell ref="F28:F30"/>
    <mergeCell ref="E22:E24"/>
    <mergeCell ref="A8:A11"/>
    <mergeCell ref="C8:C9"/>
    <mergeCell ref="D8:D11"/>
    <mergeCell ref="E8:E11"/>
    <mergeCell ref="F8:F11"/>
    <mergeCell ref="G8:G11"/>
    <mergeCell ref="C10:C11"/>
    <mergeCell ref="A5:A7"/>
    <mergeCell ref="B5:B30"/>
    <mergeCell ref="D5:D7"/>
    <mergeCell ref="E5:E7"/>
    <mergeCell ref="F5:F7"/>
    <mergeCell ref="A12:A14"/>
    <mergeCell ref="E25:E27"/>
    <mergeCell ref="A22:A24"/>
    <mergeCell ref="A25:A27"/>
    <mergeCell ref="G12:G14"/>
    <mergeCell ref="C13:C14"/>
    <mergeCell ref="D12:D14"/>
    <mergeCell ref="E12:E14"/>
    <mergeCell ref="F12:F14"/>
    <mergeCell ref="A15:A17"/>
    <mergeCell ref="D15:D17"/>
    <mergeCell ref="E15:E17"/>
    <mergeCell ref="A31:C31"/>
    <mergeCell ref="A18:A19"/>
    <mergeCell ref="A20:A21"/>
    <mergeCell ref="D18:D19"/>
    <mergeCell ref="D20:D21"/>
    <mergeCell ref="C23:C24"/>
    <mergeCell ref="D22:D24"/>
    <mergeCell ref="C26:C27"/>
    <mergeCell ref="D25:D27"/>
    <mergeCell ref="D28:D30"/>
    <mergeCell ref="C29:C30"/>
    <mergeCell ref="A28:A30"/>
  </mergeCells>
  <pageMargins left="0.7" right="0.7" top="0.75" bottom="0.75" header="0.3" footer="0.3"/>
  <pageSetup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GYM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Brian Cruz</cp:lastModifiedBy>
  <dcterms:created xsi:type="dcterms:W3CDTF">2023-09-14T01:45:03Z</dcterms:created>
  <dcterms:modified xsi:type="dcterms:W3CDTF">2024-05-06T03:20:05Z</dcterms:modified>
</cp:coreProperties>
</file>