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showInkAnnotation="0"/>
  <mc:AlternateContent xmlns:mc="http://schemas.openxmlformats.org/markup-compatibility/2006">
    <mc:Choice Requires="x15">
      <x15ac:absPath xmlns:x15ac="http://schemas.microsoft.com/office/spreadsheetml/2010/11/ac" url="/Users/macintosh/Desktop/CONTRATACIÓN AUNAP/2. PROCESOS /LICITACIONES/1. OPERADOR LOGISTICO/1. PROYECTO DE PLIEGOS/"/>
    </mc:Choice>
  </mc:AlternateContent>
  <xr:revisionPtr revIDLastSave="0" documentId="13_ncr:1_{4174D567-2168-C346-8852-08641D981E7B}" xr6:coauthVersionLast="47" xr6:coauthVersionMax="47" xr10:uidLastSave="{00000000-0000-0000-0000-000000000000}"/>
  <bookViews>
    <workbookView xWindow="0" yWindow="460" windowWidth="27320" windowHeight="13520" tabRatio="941" activeTab="1" xr2:uid="{00000000-000D-0000-FFFF-FFFF00000000}"/>
  </bookViews>
  <sheets>
    <sheet name="IMPRESOS 2" sheetId="2" state="hidden" r:id="rId1"/>
    <sheet name="SERVICIOS" sheetId="1" r:id="rId2"/>
    <sheet name="Hoja4" sheetId="11" state="hidden" r:id="rId3"/>
    <sheet name=" PRODUCTOS DIGITALES " sheetId="3" r:id="rId4"/>
    <sheet name="IMPRESOS " sheetId="8" r:id="rId5"/>
    <sheet name="EVENTOS - Con Stand" sheetId="4" r:id="rId6"/>
    <sheet name="Hoja1" sheetId="12" state="hidden" r:id="rId7"/>
    <sheet name="Hoja2" sheetId="13" state="hidden" r:id="rId8"/>
  </sheets>
  <definedNames>
    <definedName name="_xlnm.Print_Area" localSheetId="3">' PRODUCTOS DIGITALES '!$A$2:$DS$23</definedName>
    <definedName name="_xlnm.Print_Area" localSheetId="5">'EVENTOS - Con Stand'!$A$2:$DT$21</definedName>
    <definedName name="_xlnm.Print_Area" localSheetId="4">'IMPRESOS '!$A$2:$AV$11</definedName>
    <definedName name="_xlnm.Print_Area" localSheetId="1">SERVICIOS!$A$2:$DS$45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3" l="1"/>
  <c r="K5" i="13"/>
  <c r="DK17" i="4" l="1"/>
  <c r="DM17" i="4" s="1"/>
  <c r="DE17" i="4"/>
  <c r="DG17" i="4" s="1"/>
  <c r="CY17" i="4"/>
  <c r="DA17" i="4" s="1"/>
  <c r="DK16" i="4"/>
  <c r="DM16" i="4" s="1"/>
  <c r="DE16" i="4"/>
  <c r="DG16" i="4" s="1"/>
  <c r="CY16" i="4"/>
  <c r="DA16" i="4" s="1"/>
  <c r="DK15" i="4"/>
  <c r="DM15" i="4" s="1"/>
  <c r="DE15" i="4"/>
  <c r="DG15" i="4" s="1"/>
  <c r="CY15" i="4"/>
  <c r="DA15" i="4" s="1"/>
  <c r="DK14" i="4"/>
  <c r="DM14" i="4" s="1"/>
  <c r="DE14" i="4"/>
  <c r="DG14" i="4" s="1"/>
  <c r="CY14" i="4"/>
  <c r="DA14" i="4" s="1"/>
  <c r="DK13" i="4"/>
  <c r="DM13" i="4" s="1"/>
  <c r="DE13" i="4"/>
  <c r="DG13" i="4" s="1"/>
  <c r="CY13" i="4"/>
  <c r="DA13" i="4" s="1"/>
  <c r="DK12" i="4"/>
  <c r="DM12" i="4" s="1"/>
  <c r="DE12" i="4"/>
  <c r="DG12" i="4" s="1"/>
  <c r="CY12" i="4"/>
  <c r="DA12" i="4" s="1"/>
  <c r="DK11" i="4"/>
  <c r="DM11" i="4" s="1"/>
  <c r="DE11" i="4"/>
  <c r="DG11" i="4" s="1"/>
  <c r="CY11" i="4"/>
  <c r="DA11" i="4" s="1"/>
  <c r="DK10" i="4"/>
  <c r="DM10" i="4" s="1"/>
  <c r="DE10" i="4"/>
  <c r="DG10" i="4" s="1"/>
  <c r="CY10" i="4"/>
  <c r="DA10" i="4" s="1"/>
  <c r="DK9" i="4"/>
  <c r="DM9" i="4" s="1"/>
  <c r="DE9" i="4"/>
  <c r="DG9" i="4" s="1"/>
  <c r="CY9" i="4"/>
  <c r="DA9" i="4" s="1"/>
  <c r="DK7" i="4"/>
  <c r="DM7" i="4" s="1"/>
  <c r="DE7" i="4"/>
  <c r="DG7" i="4" s="1"/>
  <c r="CY7" i="4"/>
  <c r="DA7" i="4" s="1"/>
  <c r="AQ10" i="8"/>
  <c r="AS10" i="8" s="1"/>
  <c r="AS9" i="8"/>
  <c r="AQ9" i="8"/>
  <c r="AQ8" i="8"/>
  <c r="AS8" i="8" s="1"/>
  <c r="AS7" i="8"/>
  <c r="AS6" i="8"/>
  <c r="DJ19" i="3"/>
  <c r="DL19" i="3" s="1"/>
  <c r="DD19" i="3"/>
  <c r="DF19" i="3" s="1"/>
  <c r="CX19" i="3"/>
  <c r="CZ19" i="3" s="1"/>
  <c r="DJ18" i="3"/>
  <c r="DL18" i="3" s="1"/>
  <c r="DD18" i="3"/>
  <c r="DF18" i="3" s="1"/>
  <c r="CX18" i="3"/>
  <c r="CZ18" i="3" s="1"/>
  <c r="DJ17" i="3"/>
  <c r="DL17" i="3" s="1"/>
  <c r="DD17" i="3"/>
  <c r="DF17" i="3" s="1"/>
  <c r="CX17" i="3"/>
  <c r="CZ17" i="3" s="1"/>
  <c r="DJ16" i="3"/>
  <c r="DL16" i="3" s="1"/>
  <c r="DD16" i="3"/>
  <c r="DF16" i="3" s="1"/>
  <c r="CX16" i="3"/>
  <c r="CZ16" i="3" s="1"/>
  <c r="DJ15" i="3"/>
  <c r="DL15" i="3" s="1"/>
  <c r="DD15" i="3"/>
  <c r="DF15" i="3" s="1"/>
  <c r="CX15" i="3"/>
  <c r="CZ15" i="3" s="1"/>
  <c r="DJ14" i="3"/>
  <c r="DL14" i="3" s="1"/>
  <c r="DD14" i="3"/>
  <c r="DF14" i="3" s="1"/>
  <c r="CX14" i="3"/>
  <c r="CZ14" i="3" s="1"/>
  <c r="DJ13" i="3"/>
  <c r="DL13" i="3" s="1"/>
  <c r="DD13" i="3"/>
  <c r="DF13" i="3" s="1"/>
  <c r="CX13" i="3"/>
  <c r="CZ13" i="3" s="1"/>
  <c r="DJ12" i="3"/>
  <c r="DL12" i="3" s="1"/>
  <c r="DD12" i="3"/>
  <c r="DF12" i="3" s="1"/>
  <c r="CX12" i="3"/>
  <c r="CZ12" i="3" s="1"/>
  <c r="DJ11" i="3"/>
  <c r="DL11" i="3" s="1"/>
  <c r="DD11" i="3"/>
  <c r="DF11" i="3" s="1"/>
  <c r="CX11" i="3"/>
  <c r="CZ11" i="3" s="1"/>
  <c r="DJ10" i="3"/>
  <c r="DL10" i="3" s="1"/>
  <c r="DD10" i="3"/>
  <c r="DF10" i="3" s="1"/>
  <c r="CX10" i="3"/>
  <c r="CZ10" i="3" s="1"/>
  <c r="DJ9" i="3"/>
  <c r="DL9" i="3" s="1"/>
  <c r="DD9" i="3"/>
  <c r="DF9" i="3" s="1"/>
  <c r="CX9" i="3"/>
  <c r="CZ9" i="3" s="1"/>
  <c r="DJ8" i="3"/>
  <c r="DL8" i="3" s="1"/>
  <c r="DD8" i="3"/>
  <c r="DF8" i="3" s="1"/>
  <c r="CX8" i="3"/>
  <c r="CZ8" i="3" s="1"/>
  <c r="DJ7" i="3"/>
  <c r="DL7" i="3" s="1"/>
  <c r="DD7" i="3"/>
  <c r="DF7" i="3" s="1"/>
  <c r="CX7" i="3"/>
  <c r="CZ7" i="3" s="1"/>
  <c r="DJ6" i="3"/>
  <c r="DL6" i="3" s="1"/>
  <c r="DD6" i="3"/>
  <c r="DF6" i="3" s="1"/>
  <c r="CX6" i="3"/>
  <c r="CZ6" i="3" s="1"/>
  <c r="DJ41" i="1"/>
  <c r="DL41" i="1" s="1"/>
  <c r="DS41" i="1" s="1"/>
  <c r="DD41" i="1"/>
  <c r="DF41" i="1" s="1"/>
  <c r="CX41" i="1"/>
  <c r="CZ41" i="1" s="1"/>
  <c r="DJ40" i="1"/>
  <c r="DL40" i="1" s="1"/>
  <c r="DS40" i="1" s="1"/>
  <c r="DD40" i="1"/>
  <c r="DF40" i="1" s="1"/>
  <c r="CX40" i="1"/>
  <c r="CZ40" i="1" s="1"/>
  <c r="DJ39" i="1"/>
  <c r="DL39" i="1" s="1"/>
  <c r="DS39" i="1" s="1"/>
  <c r="DD39" i="1"/>
  <c r="DF39" i="1" s="1"/>
  <c r="CX39" i="1"/>
  <c r="CZ39" i="1" s="1"/>
  <c r="DJ38" i="1"/>
  <c r="DL38" i="1" s="1"/>
  <c r="DS38" i="1" s="1"/>
  <c r="DD38" i="1"/>
  <c r="DF38" i="1" s="1"/>
  <c r="CX38" i="1"/>
  <c r="CZ38" i="1" s="1"/>
  <c r="DJ37" i="1"/>
  <c r="DL37" i="1" s="1"/>
  <c r="DS37" i="1" s="1"/>
  <c r="DD37" i="1"/>
  <c r="DF37" i="1" s="1"/>
  <c r="CX37" i="1"/>
  <c r="CZ37" i="1" s="1"/>
  <c r="DJ36" i="1"/>
  <c r="DL36" i="1" s="1"/>
  <c r="DS36" i="1" s="1"/>
  <c r="DD36" i="1"/>
  <c r="DF36" i="1" s="1"/>
  <c r="CX36" i="1"/>
  <c r="CZ36" i="1" s="1"/>
  <c r="DJ35" i="1"/>
  <c r="DL35" i="1" s="1"/>
  <c r="DS35" i="1" s="1"/>
  <c r="DD35" i="1"/>
  <c r="DF35" i="1" s="1"/>
  <c r="CX35" i="1"/>
  <c r="CZ35" i="1" s="1"/>
  <c r="DJ34" i="1"/>
  <c r="DL34" i="1" s="1"/>
  <c r="DS34" i="1" s="1"/>
  <c r="DD34" i="1"/>
  <c r="DF34" i="1" s="1"/>
  <c r="CX34" i="1"/>
  <c r="CZ34" i="1" s="1"/>
  <c r="DJ33" i="1"/>
  <c r="DL33" i="1" s="1"/>
  <c r="DS33" i="1" s="1"/>
  <c r="DD33" i="1"/>
  <c r="DF33" i="1" s="1"/>
  <c r="CX33" i="1"/>
  <c r="CZ33" i="1" s="1"/>
  <c r="DJ32" i="1"/>
  <c r="DL32" i="1" s="1"/>
  <c r="DS32" i="1" s="1"/>
  <c r="DD32" i="1"/>
  <c r="DF32" i="1" s="1"/>
  <c r="CX32" i="1"/>
  <c r="CZ32" i="1" s="1"/>
  <c r="DJ31" i="1"/>
  <c r="DL31" i="1" s="1"/>
  <c r="DS31" i="1" s="1"/>
  <c r="DD31" i="1"/>
  <c r="DF31" i="1" s="1"/>
  <c r="CX31" i="1"/>
  <c r="CZ31" i="1" s="1"/>
  <c r="DJ30" i="1"/>
  <c r="DL30" i="1" s="1"/>
  <c r="DS30" i="1" s="1"/>
  <c r="DD30" i="1"/>
  <c r="DF30" i="1" s="1"/>
  <c r="CX30" i="1"/>
  <c r="CZ30" i="1" s="1"/>
  <c r="DK29" i="1"/>
  <c r="DL29" i="1" s="1"/>
  <c r="DS29" i="1" s="1"/>
  <c r="DE29" i="1"/>
  <c r="DF29" i="1" s="1"/>
  <c r="CY29" i="1"/>
  <c r="CZ29" i="1" s="1"/>
  <c r="DK28" i="1"/>
  <c r="DL28" i="1" s="1"/>
  <c r="DS28" i="1" s="1"/>
  <c r="DE28" i="1"/>
  <c r="DF28" i="1" s="1"/>
  <c r="CY28" i="1"/>
  <c r="CZ28" i="1" s="1"/>
  <c r="DK27" i="1"/>
  <c r="DL27" i="1" s="1"/>
  <c r="DS27" i="1" s="1"/>
  <c r="DE27" i="1"/>
  <c r="DF27" i="1" s="1"/>
  <c r="CY27" i="1"/>
  <c r="CZ27" i="1" s="1"/>
  <c r="DK26" i="1"/>
  <c r="DL26" i="1" s="1"/>
  <c r="DS26" i="1" s="1"/>
  <c r="DE26" i="1"/>
  <c r="DF26" i="1" s="1"/>
  <c r="CY26" i="1"/>
  <c r="CZ26" i="1" s="1"/>
  <c r="DK25" i="1"/>
  <c r="DL25" i="1" s="1"/>
  <c r="DS25" i="1" s="1"/>
  <c r="DE25" i="1"/>
  <c r="DF25" i="1" s="1"/>
  <c r="CY25" i="1"/>
  <c r="CZ25" i="1" s="1"/>
  <c r="DJ24" i="1"/>
  <c r="DL24" i="1" s="1"/>
  <c r="DS24" i="1" s="1"/>
  <c r="DD24" i="1"/>
  <c r="DF24" i="1" s="1"/>
  <c r="CX24" i="1"/>
  <c r="CZ24" i="1" s="1"/>
  <c r="DJ23" i="1"/>
  <c r="DL23" i="1" s="1"/>
  <c r="DS23" i="1" s="1"/>
  <c r="DD23" i="1"/>
  <c r="DF23" i="1" s="1"/>
  <c r="CX23" i="1"/>
  <c r="CZ23" i="1" s="1"/>
  <c r="DJ22" i="1"/>
  <c r="DL22" i="1" s="1"/>
  <c r="DS22" i="1" s="1"/>
  <c r="DD22" i="1"/>
  <c r="DF22" i="1" s="1"/>
  <c r="CX22" i="1"/>
  <c r="CZ22" i="1" s="1"/>
  <c r="DJ21" i="1"/>
  <c r="DL21" i="1" s="1"/>
  <c r="DS21" i="1" s="1"/>
  <c r="DD21" i="1"/>
  <c r="DF21" i="1" s="1"/>
  <c r="CX21" i="1"/>
  <c r="CZ21" i="1" s="1"/>
  <c r="DJ20" i="1"/>
  <c r="DL20" i="1" s="1"/>
  <c r="DS20" i="1" s="1"/>
  <c r="DD20" i="1"/>
  <c r="DF20" i="1" s="1"/>
  <c r="CX20" i="1"/>
  <c r="CZ20" i="1" s="1"/>
  <c r="DL19" i="1"/>
  <c r="DS19" i="1" s="1"/>
  <c r="DF19" i="1"/>
  <c r="CZ19" i="1"/>
  <c r="DL18" i="1"/>
  <c r="DS18" i="1" s="1"/>
  <c r="DF18" i="1"/>
  <c r="CZ18" i="1"/>
  <c r="DL17" i="1"/>
  <c r="DS17" i="1" s="1"/>
  <c r="DF17" i="1"/>
  <c r="CZ17" i="1"/>
  <c r="DK16" i="1"/>
  <c r="DL16" i="1" s="1"/>
  <c r="DS16" i="1" s="1"/>
  <c r="DE16" i="1"/>
  <c r="DF16" i="1" s="1"/>
  <c r="CY16" i="1"/>
  <c r="CZ16" i="1" s="1"/>
  <c r="DK15" i="1"/>
  <c r="DL15" i="1" s="1"/>
  <c r="DS15" i="1" s="1"/>
  <c r="DE15" i="1"/>
  <c r="DF15" i="1" s="1"/>
  <c r="CY15" i="1"/>
  <c r="CZ15" i="1" s="1"/>
  <c r="DK14" i="1"/>
  <c r="DL14" i="1" s="1"/>
  <c r="DS14" i="1" s="1"/>
  <c r="DE14" i="1"/>
  <c r="DF14" i="1" s="1"/>
  <c r="CY14" i="1"/>
  <c r="CZ14" i="1" s="1"/>
  <c r="DK13" i="1"/>
  <c r="DL13" i="1" s="1"/>
  <c r="DS13" i="1" s="1"/>
  <c r="DE13" i="1"/>
  <c r="DF13" i="1" s="1"/>
  <c r="CY13" i="1"/>
  <c r="CZ13" i="1" s="1"/>
  <c r="DK12" i="1"/>
  <c r="DL12" i="1" s="1"/>
  <c r="DS12" i="1" s="1"/>
  <c r="DE12" i="1"/>
  <c r="DF12" i="1" s="1"/>
  <c r="CY12" i="1"/>
  <c r="CZ12" i="1" s="1"/>
  <c r="DK11" i="1"/>
  <c r="DL11" i="1" s="1"/>
  <c r="DS11" i="1" s="1"/>
  <c r="DE11" i="1"/>
  <c r="DF11" i="1" s="1"/>
  <c r="CY11" i="1"/>
  <c r="CZ11" i="1" s="1"/>
  <c r="DK10" i="1"/>
  <c r="DL10" i="1" s="1"/>
  <c r="DS10" i="1" s="1"/>
  <c r="DE10" i="1"/>
  <c r="DF10" i="1" s="1"/>
  <c r="CY10" i="1"/>
  <c r="CZ10" i="1" s="1"/>
  <c r="DK9" i="1"/>
  <c r="DL9" i="1" s="1"/>
  <c r="DS9" i="1" s="1"/>
  <c r="DE9" i="1"/>
  <c r="DF9" i="1" s="1"/>
  <c r="CY9" i="1"/>
  <c r="CZ9" i="1" s="1"/>
  <c r="DJ8" i="1"/>
  <c r="DL8" i="1" s="1"/>
  <c r="DS8" i="1" s="1"/>
  <c r="DD8" i="1"/>
  <c r="DF8" i="1" s="1"/>
  <c r="CX8" i="1"/>
  <c r="CZ8" i="1" s="1"/>
  <c r="DJ7" i="1"/>
  <c r="DL7" i="1" s="1"/>
  <c r="DS7" i="1" s="1"/>
  <c r="DD7" i="1"/>
  <c r="DF7" i="1" s="1"/>
  <c r="CX7" i="1"/>
  <c r="CZ7" i="1" s="1"/>
  <c r="DJ6" i="1"/>
  <c r="DL6" i="1" s="1"/>
  <c r="DS6" i="1" s="1"/>
  <c r="DD6" i="1"/>
  <c r="DF6" i="1" s="1"/>
  <c r="CX6" i="1"/>
  <c r="CZ6" i="1" s="1"/>
  <c r="CR17" i="4" l="1"/>
  <c r="CT17" i="4" s="1"/>
  <c r="CL17" i="4"/>
  <c r="CN17" i="4" s="1"/>
  <c r="CF17" i="4"/>
  <c r="CH17" i="4" s="1"/>
  <c r="CR16" i="4"/>
  <c r="CT16" i="4" s="1"/>
  <c r="CL16" i="4"/>
  <c r="CN16" i="4" s="1"/>
  <c r="CF16" i="4"/>
  <c r="CH16" i="4" s="1"/>
  <c r="CR15" i="4"/>
  <c r="CT15" i="4" s="1"/>
  <c r="CL15" i="4"/>
  <c r="CN15" i="4" s="1"/>
  <c r="CF15" i="4"/>
  <c r="CH15" i="4" s="1"/>
  <c r="CR14" i="4"/>
  <c r="CT14" i="4" s="1"/>
  <c r="CL14" i="4"/>
  <c r="CN14" i="4" s="1"/>
  <c r="CF14" i="4"/>
  <c r="CH14" i="4" s="1"/>
  <c r="CR13" i="4"/>
  <c r="CT13" i="4" s="1"/>
  <c r="CL13" i="4"/>
  <c r="CN13" i="4" s="1"/>
  <c r="CF13" i="4"/>
  <c r="CH13" i="4" s="1"/>
  <c r="CR12" i="4"/>
  <c r="CT12" i="4" s="1"/>
  <c r="CL12" i="4"/>
  <c r="CN12" i="4" s="1"/>
  <c r="CF12" i="4"/>
  <c r="CH12" i="4" s="1"/>
  <c r="CR11" i="4"/>
  <c r="CT11" i="4" s="1"/>
  <c r="CL11" i="4"/>
  <c r="CN11" i="4" s="1"/>
  <c r="CF11" i="4"/>
  <c r="CH11" i="4" s="1"/>
  <c r="CR10" i="4"/>
  <c r="CT10" i="4" s="1"/>
  <c r="CL10" i="4"/>
  <c r="CN10" i="4" s="1"/>
  <c r="CF10" i="4"/>
  <c r="CH10" i="4" s="1"/>
  <c r="CR9" i="4"/>
  <c r="CT9" i="4" s="1"/>
  <c r="CL9" i="4"/>
  <c r="CN9" i="4" s="1"/>
  <c r="CF9" i="4"/>
  <c r="CH9" i="4" s="1"/>
  <c r="CR7" i="4"/>
  <c r="CT7" i="4" s="1"/>
  <c r="CL7" i="4"/>
  <c r="CN7" i="4" s="1"/>
  <c r="CF7" i="4"/>
  <c r="CH7" i="4" s="1"/>
  <c r="AJ10" i="8"/>
  <c r="AL10" i="8" s="1"/>
  <c r="AJ9" i="8"/>
  <c r="AL9" i="8" s="1"/>
  <c r="AJ8" i="8"/>
  <c r="AL8" i="8" s="1"/>
  <c r="AJ7" i="8"/>
  <c r="AL7" i="8" s="1"/>
  <c r="AL6" i="8"/>
  <c r="AJ6" i="8"/>
  <c r="CQ19" i="3"/>
  <c r="CS19" i="3" s="1"/>
  <c r="CK19" i="3"/>
  <c r="CM19" i="3" s="1"/>
  <c r="CE19" i="3"/>
  <c r="CG19" i="3" s="1"/>
  <c r="CQ18" i="3"/>
  <c r="CS18" i="3" s="1"/>
  <c r="CK18" i="3"/>
  <c r="CM18" i="3" s="1"/>
  <c r="CE18" i="3"/>
  <c r="CG18" i="3" s="1"/>
  <c r="CQ17" i="3"/>
  <c r="CS17" i="3" s="1"/>
  <c r="CK17" i="3"/>
  <c r="CM17" i="3" s="1"/>
  <c r="CE17" i="3"/>
  <c r="CG17" i="3" s="1"/>
  <c r="CQ16" i="3"/>
  <c r="CS16" i="3" s="1"/>
  <c r="CK16" i="3"/>
  <c r="CM16" i="3" s="1"/>
  <c r="CE16" i="3"/>
  <c r="CG16" i="3" s="1"/>
  <c r="CQ15" i="3"/>
  <c r="CS15" i="3" s="1"/>
  <c r="CK15" i="3"/>
  <c r="CM15" i="3" s="1"/>
  <c r="CE15" i="3"/>
  <c r="CG15" i="3" s="1"/>
  <c r="CQ14" i="3"/>
  <c r="CS14" i="3" s="1"/>
  <c r="CK14" i="3"/>
  <c r="CM14" i="3" s="1"/>
  <c r="CE14" i="3"/>
  <c r="CG14" i="3" s="1"/>
  <c r="CQ13" i="3"/>
  <c r="CS13" i="3" s="1"/>
  <c r="CK13" i="3"/>
  <c r="CM13" i="3" s="1"/>
  <c r="CE13" i="3"/>
  <c r="CG13" i="3" s="1"/>
  <c r="CQ12" i="3"/>
  <c r="CS12" i="3" s="1"/>
  <c r="CK12" i="3"/>
  <c r="CM12" i="3" s="1"/>
  <c r="CE12" i="3"/>
  <c r="CG12" i="3" s="1"/>
  <c r="CQ11" i="3"/>
  <c r="CS11" i="3" s="1"/>
  <c r="CK11" i="3"/>
  <c r="CM11" i="3" s="1"/>
  <c r="CE11" i="3"/>
  <c r="CG11" i="3" s="1"/>
  <c r="CQ10" i="3"/>
  <c r="CS10" i="3" s="1"/>
  <c r="CK10" i="3"/>
  <c r="CM10" i="3" s="1"/>
  <c r="CE10" i="3"/>
  <c r="CG10" i="3" s="1"/>
  <c r="CQ9" i="3"/>
  <c r="CS9" i="3" s="1"/>
  <c r="CK9" i="3"/>
  <c r="CM9" i="3" s="1"/>
  <c r="CE9" i="3"/>
  <c r="CG9" i="3" s="1"/>
  <c r="CQ8" i="3"/>
  <c r="CS8" i="3" s="1"/>
  <c r="CK8" i="3"/>
  <c r="CM8" i="3" s="1"/>
  <c r="CE8" i="3"/>
  <c r="CG8" i="3" s="1"/>
  <c r="CQ7" i="3"/>
  <c r="CS7" i="3" s="1"/>
  <c r="CK7" i="3"/>
  <c r="CM7" i="3" s="1"/>
  <c r="CE7" i="3"/>
  <c r="CG7" i="3" s="1"/>
  <c r="CQ6" i="3"/>
  <c r="CS6" i="3" s="1"/>
  <c r="CK6" i="3"/>
  <c r="CM6" i="3" s="1"/>
  <c r="CE6" i="3"/>
  <c r="CG6" i="3" s="1"/>
  <c r="CR41" i="1"/>
  <c r="CQ41" i="1"/>
  <c r="CS41" i="1" s="1"/>
  <c r="CL41" i="1"/>
  <c r="CK41" i="1"/>
  <c r="CM41" i="1" s="1"/>
  <c r="CE41" i="1"/>
  <c r="CG41" i="1" s="1"/>
  <c r="CR40" i="1"/>
  <c r="CQ40" i="1"/>
  <c r="CS40" i="1" s="1"/>
  <c r="CL40" i="1"/>
  <c r="CK40" i="1"/>
  <c r="CM40" i="1" s="1"/>
  <c r="CE40" i="1"/>
  <c r="CG40" i="1" s="1"/>
  <c r="CR39" i="1"/>
  <c r="CQ39" i="1"/>
  <c r="CS39" i="1" s="1"/>
  <c r="CL39" i="1"/>
  <c r="CK39" i="1"/>
  <c r="CM39" i="1" s="1"/>
  <c r="CE39" i="1"/>
  <c r="CG39" i="1" s="1"/>
  <c r="CR38" i="1"/>
  <c r="CQ38" i="1"/>
  <c r="CS38" i="1" s="1"/>
  <c r="CL38" i="1"/>
  <c r="CK38" i="1"/>
  <c r="CM38" i="1" s="1"/>
  <c r="CE38" i="1"/>
  <c r="CG38" i="1" s="1"/>
  <c r="CR37" i="1"/>
  <c r="CQ37" i="1"/>
  <c r="CS37" i="1" s="1"/>
  <c r="CL37" i="1"/>
  <c r="CK37" i="1"/>
  <c r="CM37" i="1" s="1"/>
  <c r="CE37" i="1"/>
  <c r="CG37" i="1" s="1"/>
  <c r="CR36" i="1"/>
  <c r="CQ36" i="1"/>
  <c r="CS36" i="1" s="1"/>
  <c r="CL36" i="1"/>
  <c r="CK36" i="1"/>
  <c r="CM36" i="1" s="1"/>
  <c r="CE36" i="1"/>
  <c r="CG36" i="1" s="1"/>
  <c r="CR35" i="1"/>
  <c r="CQ35" i="1"/>
  <c r="CS35" i="1" s="1"/>
  <c r="CL35" i="1"/>
  <c r="CK35" i="1"/>
  <c r="CM35" i="1" s="1"/>
  <c r="CE35" i="1"/>
  <c r="CG35" i="1" s="1"/>
  <c r="CR34" i="1"/>
  <c r="CQ34" i="1"/>
  <c r="CS34" i="1" s="1"/>
  <c r="CL34" i="1"/>
  <c r="CK34" i="1"/>
  <c r="CM34" i="1" s="1"/>
  <c r="CE34" i="1"/>
  <c r="CG34" i="1" s="1"/>
  <c r="CR33" i="1"/>
  <c r="CQ33" i="1"/>
  <c r="CS33" i="1" s="1"/>
  <c r="CL33" i="1"/>
  <c r="CK33" i="1"/>
  <c r="CM33" i="1" s="1"/>
  <c r="CE33" i="1"/>
  <c r="CG33" i="1" s="1"/>
  <c r="CR32" i="1"/>
  <c r="CQ32" i="1"/>
  <c r="CS32" i="1" s="1"/>
  <c r="CL32" i="1"/>
  <c r="CK32" i="1"/>
  <c r="CM32" i="1" s="1"/>
  <c r="CE32" i="1"/>
  <c r="CG32" i="1" s="1"/>
  <c r="CR31" i="1"/>
  <c r="CQ31" i="1"/>
  <c r="CS31" i="1" s="1"/>
  <c r="CL31" i="1"/>
  <c r="CK31" i="1"/>
  <c r="CM31" i="1" s="1"/>
  <c r="CE31" i="1"/>
  <c r="CG31" i="1" s="1"/>
  <c r="CR30" i="1"/>
  <c r="CQ30" i="1"/>
  <c r="CS30" i="1" s="1"/>
  <c r="CL30" i="1"/>
  <c r="CK30" i="1"/>
  <c r="CM30" i="1" s="1"/>
  <c r="CE30" i="1"/>
  <c r="CG30" i="1" s="1"/>
  <c r="CR29" i="1"/>
  <c r="CQ29" i="1"/>
  <c r="CS29" i="1" s="1"/>
  <c r="CL29" i="1"/>
  <c r="CK29" i="1"/>
  <c r="CM29" i="1" s="1"/>
  <c r="CE29" i="1"/>
  <c r="CG29" i="1" s="1"/>
  <c r="CR28" i="1"/>
  <c r="CQ28" i="1"/>
  <c r="CS28" i="1" s="1"/>
  <c r="CL28" i="1"/>
  <c r="CK28" i="1"/>
  <c r="CM28" i="1" s="1"/>
  <c r="CE28" i="1"/>
  <c r="CG28" i="1" s="1"/>
  <c r="CR27" i="1"/>
  <c r="CQ27" i="1"/>
  <c r="CS27" i="1" s="1"/>
  <c r="CL27" i="1"/>
  <c r="CK27" i="1"/>
  <c r="CM27" i="1" s="1"/>
  <c r="CE27" i="1"/>
  <c r="CG27" i="1" s="1"/>
  <c r="CR26" i="1"/>
  <c r="CQ26" i="1"/>
  <c r="CS26" i="1" s="1"/>
  <c r="CL26" i="1"/>
  <c r="CK26" i="1"/>
  <c r="CM26" i="1" s="1"/>
  <c r="CE26" i="1"/>
  <c r="CG26" i="1" s="1"/>
  <c r="CR25" i="1"/>
  <c r="CQ25" i="1"/>
  <c r="CS25" i="1" s="1"/>
  <c r="CL25" i="1"/>
  <c r="CK25" i="1"/>
  <c r="CM25" i="1" s="1"/>
  <c r="CE25" i="1"/>
  <c r="CG25" i="1" s="1"/>
  <c r="CR24" i="1"/>
  <c r="CQ24" i="1"/>
  <c r="CS24" i="1" s="1"/>
  <c r="CL24" i="1"/>
  <c r="CK24" i="1"/>
  <c r="CM24" i="1" s="1"/>
  <c r="CE24" i="1"/>
  <c r="CG24" i="1" s="1"/>
  <c r="CR23" i="1"/>
  <c r="CQ23" i="1"/>
  <c r="CS23" i="1" s="1"/>
  <c r="CL23" i="1"/>
  <c r="CK23" i="1"/>
  <c r="CM23" i="1" s="1"/>
  <c r="CE23" i="1"/>
  <c r="CG23" i="1" s="1"/>
  <c r="CR22" i="1"/>
  <c r="CQ22" i="1"/>
  <c r="CS22" i="1" s="1"/>
  <c r="CL22" i="1"/>
  <c r="CK22" i="1"/>
  <c r="CM22" i="1" s="1"/>
  <c r="CE22" i="1"/>
  <c r="CG22" i="1" s="1"/>
  <c r="CR21" i="1"/>
  <c r="CQ21" i="1"/>
  <c r="CS21" i="1" s="1"/>
  <c r="CL21" i="1"/>
  <c r="CK21" i="1"/>
  <c r="CM21" i="1" s="1"/>
  <c r="CE21" i="1"/>
  <c r="CG21" i="1" s="1"/>
  <c r="CR20" i="1"/>
  <c r="CQ20" i="1"/>
  <c r="CS20" i="1" s="1"/>
  <c r="CL20" i="1"/>
  <c r="CK20" i="1"/>
  <c r="CM20" i="1" s="1"/>
  <c r="CE20" i="1"/>
  <c r="CG20" i="1" s="1"/>
  <c r="CR19" i="1"/>
  <c r="CQ19" i="1"/>
  <c r="CS19" i="1" s="1"/>
  <c r="CL19" i="1"/>
  <c r="CK19" i="1"/>
  <c r="CM19" i="1" s="1"/>
  <c r="CE19" i="1"/>
  <c r="CG19" i="1" s="1"/>
  <c r="CR18" i="1"/>
  <c r="CQ18" i="1"/>
  <c r="CS18" i="1" s="1"/>
  <c r="CL18" i="1"/>
  <c r="CK18" i="1"/>
  <c r="CM18" i="1" s="1"/>
  <c r="CE18" i="1"/>
  <c r="CG18" i="1" s="1"/>
  <c r="CR17" i="1"/>
  <c r="CQ17" i="1"/>
  <c r="CS17" i="1" s="1"/>
  <c r="CL17" i="1"/>
  <c r="CK17" i="1"/>
  <c r="CM17" i="1" s="1"/>
  <c r="CE17" i="1"/>
  <c r="CG17" i="1" s="1"/>
  <c r="CR16" i="1"/>
  <c r="CS16" i="1" s="1"/>
  <c r="CQ16" i="1"/>
  <c r="CL16" i="1"/>
  <c r="CM16" i="1" s="1"/>
  <c r="CK16" i="1"/>
  <c r="CF16" i="1"/>
  <c r="CG16" i="1" s="1"/>
  <c r="CE16" i="1"/>
  <c r="CR15" i="1"/>
  <c r="CS15" i="1" s="1"/>
  <c r="CQ15" i="1"/>
  <c r="CL15" i="1"/>
  <c r="CM15" i="1" s="1"/>
  <c r="CK15" i="1"/>
  <c r="CF15" i="1"/>
  <c r="CG15" i="1" s="1"/>
  <c r="CE15" i="1"/>
  <c r="CR14" i="1"/>
  <c r="CS14" i="1" s="1"/>
  <c r="CQ14" i="1"/>
  <c r="CL14" i="1"/>
  <c r="CM14" i="1" s="1"/>
  <c r="CK14" i="1"/>
  <c r="CF14" i="1"/>
  <c r="CG14" i="1" s="1"/>
  <c r="CE14" i="1"/>
  <c r="CR13" i="1"/>
  <c r="CS13" i="1" s="1"/>
  <c r="CQ13" i="1"/>
  <c r="CL13" i="1"/>
  <c r="CM13" i="1" s="1"/>
  <c r="CK13" i="1"/>
  <c r="CF13" i="1"/>
  <c r="CG13" i="1" s="1"/>
  <c r="CE13" i="1"/>
  <c r="CR12" i="1"/>
  <c r="CS12" i="1" s="1"/>
  <c r="CQ12" i="1"/>
  <c r="CL12" i="1"/>
  <c r="CM12" i="1" s="1"/>
  <c r="CK12" i="1"/>
  <c r="CF12" i="1"/>
  <c r="CG12" i="1" s="1"/>
  <c r="CE12" i="1"/>
  <c r="CR11" i="1"/>
  <c r="CS11" i="1" s="1"/>
  <c r="CQ11" i="1"/>
  <c r="CL11" i="1"/>
  <c r="CM11" i="1" s="1"/>
  <c r="CK11" i="1"/>
  <c r="CF11" i="1"/>
  <c r="CG11" i="1" s="1"/>
  <c r="CE11" i="1"/>
  <c r="CR10" i="1"/>
  <c r="CS10" i="1" s="1"/>
  <c r="CQ10" i="1"/>
  <c r="CL10" i="1"/>
  <c r="CM10" i="1" s="1"/>
  <c r="CK10" i="1"/>
  <c r="CF10" i="1"/>
  <c r="CG10" i="1" s="1"/>
  <c r="CE10" i="1"/>
  <c r="CR9" i="1"/>
  <c r="CS9" i="1" s="1"/>
  <c r="CQ9" i="1"/>
  <c r="CL9" i="1"/>
  <c r="CM9" i="1" s="1"/>
  <c r="CK9" i="1"/>
  <c r="CF9" i="1"/>
  <c r="CG9" i="1" s="1"/>
  <c r="CE9" i="1"/>
  <c r="CR8" i="1"/>
  <c r="CQ8" i="1"/>
  <c r="CS8" i="1" s="1"/>
  <c r="CL8" i="1"/>
  <c r="CK8" i="1"/>
  <c r="CM8" i="1" s="1"/>
  <c r="CE8" i="1"/>
  <c r="CG8" i="1" s="1"/>
  <c r="CR7" i="1"/>
  <c r="CQ7" i="1"/>
  <c r="CS7" i="1" s="1"/>
  <c r="CL7" i="1"/>
  <c r="CK7" i="1"/>
  <c r="CM7" i="1" s="1"/>
  <c r="CE7" i="1"/>
  <c r="CG7" i="1" s="1"/>
  <c r="CR6" i="1"/>
  <c r="CQ6" i="1"/>
  <c r="CS6" i="1" s="1"/>
  <c r="CL6" i="1"/>
  <c r="CK6" i="1"/>
  <c r="CM6" i="1" s="1"/>
  <c r="CE6" i="1"/>
  <c r="CG6" i="1" s="1"/>
  <c r="BY17" i="4" l="1"/>
  <c r="CA17" i="4" s="1"/>
  <c r="BS17" i="4"/>
  <c r="BU17" i="4" s="1"/>
  <c r="BM17" i="4"/>
  <c r="BO17" i="4" s="1"/>
  <c r="BY16" i="4"/>
  <c r="CA16" i="4" s="1"/>
  <c r="BS16" i="4"/>
  <c r="BU16" i="4" s="1"/>
  <c r="BM16" i="4"/>
  <c r="BO16" i="4" s="1"/>
  <c r="BY15" i="4"/>
  <c r="CA15" i="4" s="1"/>
  <c r="BS15" i="4"/>
  <c r="BU15" i="4" s="1"/>
  <c r="BM15" i="4"/>
  <c r="BO15" i="4" s="1"/>
  <c r="BY14" i="4"/>
  <c r="CA14" i="4" s="1"/>
  <c r="BS14" i="4"/>
  <c r="BU14" i="4" s="1"/>
  <c r="BM14" i="4"/>
  <c r="BO14" i="4" s="1"/>
  <c r="BY13" i="4"/>
  <c r="CA13" i="4" s="1"/>
  <c r="BS13" i="4"/>
  <c r="BU13" i="4" s="1"/>
  <c r="BM13" i="4"/>
  <c r="BO13" i="4" s="1"/>
  <c r="BY12" i="4"/>
  <c r="CA12" i="4" s="1"/>
  <c r="BS12" i="4"/>
  <c r="BU12" i="4" s="1"/>
  <c r="BM12" i="4"/>
  <c r="BO12" i="4" s="1"/>
  <c r="BY11" i="4"/>
  <c r="CA11" i="4" s="1"/>
  <c r="BS11" i="4"/>
  <c r="BU11" i="4" s="1"/>
  <c r="BM11" i="4"/>
  <c r="BO11" i="4" s="1"/>
  <c r="BY10" i="4"/>
  <c r="CA10" i="4" s="1"/>
  <c r="BS10" i="4"/>
  <c r="BU10" i="4" s="1"/>
  <c r="BM10" i="4"/>
  <c r="BO10" i="4" s="1"/>
  <c r="BY9" i="4"/>
  <c r="CA9" i="4" s="1"/>
  <c r="BS9" i="4"/>
  <c r="BU9" i="4" s="1"/>
  <c r="BM9" i="4"/>
  <c r="BO9" i="4" s="1"/>
  <c r="BY7" i="4"/>
  <c r="CA7" i="4" s="1"/>
  <c r="BS7" i="4"/>
  <c r="BU7" i="4" s="1"/>
  <c r="BM7" i="4"/>
  <c r="BO7" i="4" s="1"/>
  <c r="AC10" i="8"/>
  <c r="AE10" i="8" s="1"/>
  <c r="AC9" i="8"/>
  <c r="AE9" i="8" s="1"/>
  <c r="AC8" i="8"/>
  <c r="AE8" i="8" s="1"/>
  <c r="AC7" i="8"/>
  <c r="AE7" i="8" s="1"/>
  <c r="AC6" i="8"/>
  <c r="AE6" i="8" s="1"/>
  <c r="BX19" i="3"/>
  <c r="BZ19" i="3" s="1"/>
  <c r="BR19" i="3"/>
  <c r="BT19" i="3" s="1"/>
  <c r="BL19" i="3"/>
  <c r="BN19" i="3" s="1"/>
  <c r="BX18" i="3"/>
  <c r="BZ18" i="3" s="1"/>
  <c r="BR18" i="3"/>
  <c r="BT18" i="3" s="1"/>
  <c r="BL18" i="3"/>
  <c r="BN18" i="3" s="1"/>
  <c r="BX17" i="3"/>
  <c r="BZ17" i="3" s="1"/>
  <c r="BR17" i="3"/>
  <c r="BT17" i="3" s="1"/>
  <c r="BL17" i="3"/>
  <c r="BN17" i="3" s="1"/>
  <c r="BX16" i="3"/>
  <c r="BZ16" i="3" s="1"/>
  <c r="BR16" i="3"/>
  <c r="BT16" i="3" s="1"/>
  <c r="BL16" i="3"/>
  <c r="BN16" i="3" s="1"/>
  <c r="BX15" i="3"/>
  <c r="BZ15" i="3" s="1"/>
  <c r="BR15" i="3"/>
  <c r="BT15" i="3" s="1"/>
  <c r="BL15" i="3"/>
  <c r="BN15" i="3" s="1"/>
  <c r="BX14" i="3"/>
  <c r="BZ14" i="3" s="1"/>
  <c r="BR14" i="3"/>
  <c r="BT14" i="3" s="1"/>
  <c r="BL14" i="3"/>
  <c r="BN14" i="3" s="1"/>
  <c r="BX13" i="3"/>
  <c r="BZ13" i="3" s="1"/>
  <c r="BR13" i="3"/>
  <c r="BT13" i="3" s="1"/>
  <c r="BL13" i="3"/>
  <c r="BN13" i="3" s="1"/>
  <c r="BX12" i="3"/>
  <c r="BZ12" i="3" s="1"/>
  <c r="BR12" i="3"/>
  <c r="BT12" i="3" s="1"/>
  <c r="BL12" i="3"/>
  <c r="BN12" i="3" s="1"/>
  <c r="BX11" i="3"/>
  <c r="BZ11" i="3" s="1"/>
  <c r="BR11" i="3"/>
  <c r="BT11" i="3" s="1"/>
  <c r="BL11" i="3"/>
  <c r="BN11" i="3" s="1"/>
  <c r="BX10" i="3"/>
  <c r="BZ10" i="3" s="1"/>
  <c r="BR10" i="3"/>
  <c r="BT10" i="3" s="1"/>
  <c r="BL10" i="3"/>
  <c r="BN10" i="3" s="1"/>
  <c r="BX9" i="3"/>
  <c r="BZ9" i="3" s="1"/>
  <c r="BR9" i="3"/>
  <c r="BT9" i="3" s="1"/>
  <c r="BL9" i="3"/>
  <c r="BN9" i="3" s="1"/>
  <c r="BX8" i="3"/>
  <c r="BZ8" i="3" s="1"/>
  <c r="BR8" i="3"/>
  <c r="BT8" i="3" s="1"/>
  <c r="BL8" i="3"/>
  <c r="BN8" i="3" s="1"/>
  <c r="BX7" i="3"/>
  <c r="BZ7" i="3" s="1"/>
  <c r="BR7" i="3"/>
  <c r="BT7" i="3" s="1"/>
  <c r="BL7" i="3"/>
  <c r="BN7" i="3" s="1"/>
  <c r="BX6" i="3"/>
  <c r="BZ6" i="3" s="1"/>
  <c r="BR6" i="3"/>
  <c r="BT6" i="3" s="1"/>
  <c r="BL6" i="3"/>
  <c r="BN6" i="3" s="1"/>
  <c r="BX41" i="1" l="1"/>
  <c r="BZ41" i="1" s="1"/>
  <c r="BR41" i="1"/>
  <c r="BT41" i="1" s="1"/>
  <c r="BL41" i="1"/>
  <c r="BN41" i="1" s="1"/>
  <c r="BX40" i="1"/>
  <c r="BZ40" i="1" s="1"/>
  <c r="BR40" i="1"/>
  <c r="BT40" i="1" s="1"/>
  <c r="BL40" i="1"/>
  <c r="BN40" i="1" s="1"/>
  <c r="BX39" i="1"/>
  <c r="BZ39" i="1" s="1"/>
  <c r="BR39" i="1"/>
  <c r="BT39" i="1" s="1"/>
  <c r="BL39" i="1"/>
  <c r="BN39" i="1" s="1"/>
  <c r="BX38" i="1"/>
  <c r="BZ38" i="1" s="1"/>
  <c r="BR38" i="1"/>
  <c r="BT38" i="1" s="1"/>
  <c r="BL38" i="1"/>
  <c r="BN38" i="1" s="1"/>
  <c r="BX37" i="1"/>
  <c r="BZ37" i="1" s="1"/>
  <c r="BR37" i="1"/>
  <c r="BT37" i="1" s="1"/>
  <c r="BL37" i="1"/>
  <c r="BN37" i="1" s="1"/>
  <c r="BX36" i="1"/>
  <c r="BZ36" i="1" s="1"/>
  <c r="BR36" i="1"/>
  <c r="BT36" i="1" s="1"/>
  <c r="BL36" i="1"/>
  <c r="BN36" i="1" s="1"/>
  <c r="BX35" i="1"/>
  <c r="BZ35" i="1" s="1"/>
  <c r="BR35" i="1"/>
  <c r="BT35" i="1" s="1"/>
  <c r="BL35" i="1"/>
  <c r="BN35" i="1" s="1"/>
  <c r="BX34" i="1"/>
  <c r="BZ34" i="1" s="1"/>
  <c r="BR34" i="1"/>
  <c r="BT34" i="1" s="1"/>
  <c r="BL34" i="1"/>
  <c r="BN34" i="1" s="1"/>
  <c r="BX33" i="1"/>
  <c r="BZ33" i="1" s="1"/>
  <c r="BR33" i="1"/>
  <c r="BT33" i="1" s="1"/>
  <c r="BL33" i="1"/>
  <c r="BN33" i="1" s="1"/>
  <c r="BX32" i="1"/>
  <c r="BZ32" i="1" s="1"/>
  <c r="BR32" i="1"/>
  <c r="BT32" i="1" s="1"/>
  <c r="BL32" i="1"/>
  <c r="BN32" i="1" s="1"/>
  <c r="BX31" i="1"/>
  <c r="BZ31" i="1" s="1"/>
  <c r="BR31" i="1"/>
  <c r="BT31" i="1" s="1"/>
  <c r="BL31" i="1"/>
  <c r="BN31" i="1" s="1"/>
  <c r="BX30" i="1"/>
  <c r="BZ30" i="1" s="1"/>
  <c r="BR30" i="1"/>
  <c r="BT30" i="1" s="1"/>
  <c r="BL30" i="1"/>
  <c r="BN30" i="1" s="1"/>
  <c r="BX29" i="1"/>
  <c r="BZ29" i="1" s="1"/>
  <c r="BR29" i="1"/>
  <c r="BT29" i="1" s="1"/>
  <c r="BL29" i="1"/>
  <c r="BN29" i="1" s="1"/>
  <c r="BX28" i="1"/>
  <c r="BZ28" i="1" s="1"/>
  <c r="BR28" i="1"/>
  <c r="BT28" i="1" s="1"/>
  <c r="BL28" i="1"/>
  <c r="BN28" i="1" s="1"/>
  <c r="BX27" i="1"/>
  <c r="BZ27" i="1" s="1"/>
  <c r="BR27" i="1"/>
  <c r="BT27" i="1" s="1"/>
  <c r="BL27" i="1"/>
  <c r="BN27" i="1" s="1"/>
  <c r="BX26" i="1"/>
  <c r="BZ26" i="1" s="1"/>
  <c r="BR26" i="1"/>
  <c r="BT26" i="1" s="1"/>
  <c r="BL26" i="1"/>
  <c r="BN26" i="1" s="1"/>
  <c r="BX25" i="1"/>
  <c r="BZ25" i="1" s="1"/>
  <c r="BR25" i="1"/>
  <c r="BT25" i="1" s="1"/>
  <c r="BL25" i="1"/>
  <c r="BN25" i="1" s="1"/>
  <c r="BX24" i="1"/>
  <c r="BZ24" i="1" s="1"/>
  <c r="BR24" i="1"/>
  <c r="BT24" i="1" s="1"/>
  <c r="BL24" i="1"/>
  <c r="BN24" i="1" s="1"/>
  <c r="BX23" i="1"/>
  <c r="BZ23" i="1" s="1"/>
  <c r="BR23" i="1"/>
  <c r="BT23" i="1" s="1"/>
  <c r="BL23" i="1"/>
  <c r="BN23" i="1" s="1"/>
  <c r="BX22" i="1"/>
  <c r="BZ22" i="1" s="1"/>
  <c r="BR22" i="1"/>
  <c r="BT22" i="1" s="1"/>
  <c r="BL22" i="1"/>
  <c r="BN22" i="1" s="1"/>
  <c r="BX21" i="1"/>
  <c r="BZ21" i="1" s="1"/>
  <c r="BR21" i="1"/>
  <c r="BT21" i="1" s="1"/>
  <c r="BL21" i="1"/>
  <c r="BN21" i="1" s="1"/>
  <c r="BX20" i="1"/>
  <c r="BZ20" i="1" s="1"/>
  <c r="BR20" i="1"/>
  <c r="BT20" i="1" s="1"/>
  <c r="BL20" i="1"/>
  <c r="BN20" i="1" s="1"/>
  <c r="BX19" i="1"/>
  <c r="BZ19" i="1" s="1"/>
  <c r="BR19" i="1"/>
  <c r="BT19" i="1" s="1"/>
  <c r="BL19" i="1"/>
  <c r="BN19" i="1" s="1"/>
  <c r="BX18" i="1"/>
  <c r="BZ18" i="1" s="1"/>
  <c r="BR18" i="1"/>
  <c r="BT18" i="1" s="1"/>
  <c r="BL18" i="1"/>
  <c r="BN18" i="1" s="1"/>
  <c r="BX17" i="1"/>
  <c r="BZ17" i="1" s="1"/>
  <c r="BR17" i="1"/>
  <c r="BT17" i="1" s="1"/>
  <c r="BL17" i="1"/>
  <c r="BN17" i="1" s="1"/>
  <c r="BZ16" i="1"/>
  <c r="BX16" i="1"/>
  <c r="BT16" i="1"/>
  <c r="BR16" i="1"/>
  <c r="BL16" i="1"/>
  <c r="BN16" i="1" s="1"/>
  <c r="BZ15" i="1"/>
  <c r="BX15" i="1"/>
  <c r="BT15" i="1"/>
  <c r="BR15" i="1"/>
  <c r="BL15" i="1"/>
  <c r="BN15" i="1" s="1"/>
  <c r="BZ14" i="1"/>
  <c r="BX14" i="1"/>
  <c r="BT14" i="1"/>
  <c r="BR14" i="1"/>
  <c r="BL14" i="1"/>
  <c r="BN14" i="1" s="1"/>
  <c r="BZ13" i="1"/>
  <c r="BX13" i="1"/>
  <c r="BT13" i="1"/>
  <c r="BR13" i="1"/>
  <c r="BL13" i="1"/>
  <c r="BN13" i="1" s="1"/>
  <c r="BZ12" i="1"/>
  <c r="BX12" i="1"/>
  <c r="BT12" i="1"/>
  <c r="BR12" i="1"/>
  <c r="BL12" i="1"/>
  <c r="BN12" i="1" s="1"/>
  <c r="BZ11" i="1"/>
  <c r="BX11" i="1"/>
  <c r="BT11" i="1"/>
  <c r="BR11" i="1"/>
  <c r="BL11" i="1"/>
  <c r="BN11" i="1" s="1"/>
  <c r="BZ10" i="1"/>
  <c r="BX10" i="1"/>
  <c r="BT10" i="1"/>
  <c r="BR10" i="1"/>
  <c r="BL10" i="1"/>
  <c r="BN10" i="1" s="1"/>
  <c r="BZ9" i="1"/>
  <c r="BX9" i="1"/>
  <c r="BT9" i="1"/>
  <c r="BR9" i="1"/>
  <c r="BL9" i="1"/>
  <c r="BN9" i="1" s="1"/>
  <c r="BX8" i="1"/>
  <c r="BZ8" i="1" s="1"/>
  <c r="BR8" i="1"/>
  <c r="BT8" i="1" s="1"/>
  <c r="BL8" i="1"/>
  <c r="BN8" i="1" s="1"/>
  <c r="BX7" i="1"/>
  <c r="BZ7" i="1" s="1"/>
  <c r="BR7" i="1"/>
  <c r="BT7" i="1" s="1"/>
  <c r="BL7" i="1"/>
  <c r="BN7" i="1" s="1"/>
  <c r="BX6" i="1"/>
  <c r="BZ6" i="1" s="1"/>
  <c r="BR6" i="1"/>
  <c r="BT6" i="1" s="1"/>
  <c r="BL6" i="1"/>
  <c r="BN6" i="1" s="1"/>
  <c r="BF17" i="4"/>
  <c r="BH17" i="4" s="1"/>
  <c r="AZ17" i="4"/>
  <c r="BB17" i="4" s="1"/>
  <c r="AT17" i="4"/>
  <c r="AV17" i="4" s="1"/>
  <c r="BF16" i="4"/>
  <c r="BH16" i="4" s="1"/>
  <c r="AZ16" i="4"/>
  <c r="BB16" i="4" s="1"/>
  <c r="AT16" i="4"/>
  <c r="AV16" i="4" s="1"/>
  <c r="BF15" i="4"/>
  <c r="BH15" i="4" s="1"/>
  <c r="AZ15" i="4"/>
  <c r="BB15" i="4" s="1"/>
  <c r="AT15" i="4"/>
  <c r="AV15" i="4" s="1"/>
  <c r="BF14" i="4"/>
  <c r="BH14" i="4" s="1"/>
  <c r="AZ14" i="4"/>
  <c r="BB14" i="4" s="1"/>
  <c r="AT14" i="4"/>
  <c r="AV14" i="4" s="1"/>
  <c r="BF13" i="4"/>
  <c r="BH13" i="4" s="1"/>
  <c r="AZ13" i="4"/>
  <c r="BB13" i="4" s="1"/>
  <c r="AT13" i="4"/>
  <c r="AV13" i="4" s="1"/>
  <c r="BF12" i="4"/>
  <c r="BH12" i="4" s="1"/>
  <c r="AZ12" i="4"/>
  <c r="BB12" i="4" s="1"/>
  <c r="AT12" i="4"/>
  <c r="AV12" i="4" s="1"/>
  <c r="BF11" i="4"/>
  <c r="BH11" i="4" s="1"/>
  <c r="AZ11" i="4"/>
  <c r="BB11" i="4" s="1"/>
  <c r="AT11" i="4"/>
  <c r="AV11" i="4" s="1"/>
  <c r="BF10" i="4"/>
  <c r="BH10" i="4" s="1"/>
  <c r="AZ10" i="4"/>
  <c r="BB10" i="4" s="1"/>
  <c r="AT10" i="4"/>
  <c r="AV10" i="4" s="1"/>
  <c r="BF9" i="4"/>
  <c r="BH9" i="4" s="1"/>
  <c r="AZ9" i="4"/>
  <c r="BB9" i="4" s="1"/>
  <c r="AT9" i="4"/>
  <c r="AV9" i="4" s="1"/>
  <c r="BF7" i="4"/>
  <c r="BH7" i="4" s="1"/>
  <c r="AZ7" i="4"/>
  <c r="BB7" i="4" s="1"/>
  <c r="AT7" i="4"/>
  <c r="AV7" i="4" s="1"/>
  <c r="V10" i="8"/>
  <c r="X10" i="8" s="1"/>
  <c r="V9" i="8"/>
  <c r="X9" i="8" s="1"/>
  <c r="V8" i="8"/>
  <c r="X8" i="8" s="1"/>
  <c r="V7" i="8"/>
  <c r="X7" i="8" s="1"/>
  <c r="V6" i="8"/>
  <c r="X6" i="8" s="1"/>
  <c r="BE19" i="3"/>
  <c r="BG19" i="3" s="1"/>
  <c r="AY19" i="3"/>
  <c r="BA19" i="3" s="1"/>
  <c r="AS19" i="3"/>
  <c r="AU19" i="3" s="1"/>
  <c r="BE18" i="3"/>
  <c r="BG18" i="3" s="1"/>
  <c r="AY18" i="3"/>
  <c r="BA18" i="3" s="1"/>
  <c r="AS18" i="3"/>
  <c r="AU18" i="3" s="1"/>
  <c r="BE17" i="3"/>
  <c r="BG17" i="3" s="1"/>
  <c r="AY17" i="3"/>
  <c r="BA17" i="3" s="1"/>
  <c r="AS17" i="3"/>
  <c r="AU17" i="3" s="1"/>
  <c r="BE16" i="3"/>
  <c r="BG16" i="3" s="1"/>
  <c r="AY16" i="3"/>
  <c r="BA16" i="3" s="1"/>
  <c r="AS16" i="3"/>
  <c r="AU16" i="3" s="1"/>
  <c r="BE15" i="3"/>
  <c r="BG15" i="3" s="1"/>
  <c r="AY15" i="3"/>
  <c r="BA15" i="3" s="1"/>
  <c r="AS15" i="3"/>
  <c r="AU15" i="3" s="1"/>
  <c r="BE14" i="3"/>
  <c r="BG14" i="3" s="1"/>
  <c r="AY14" i="3"/>
  <c r="BA14" i="3" s="1"/>
  <c r="AS14" i="3"/>
  <c r="AU14" i="3" s="1"/>
  <c r="BE13" i="3"/>
  <c r="BG13" i="3" s="1"/>
  <c r="AY13" i="3"/>
  <c r="BA13" i="3" s="1"/>
  <c r="AS13" i="3"/>
  <c r="AU13" i="3" s="1"/>
  <c r="BE12" i="3"/>
  <c r="BG12" i="3" s="1"/>
  <c r="AY12" i="3"/>
  <c r="BA12" i="3" s="1"/>
  <c r="AS12" i="3"/>
  <c r="AU12" i="3" s="1"/>
  <c r="BE11" i="3"/>
  <c r="BG11" i="3" s="1"/>
  <c r="AY11" i="3"/>
  <c r="BA11" i="3" s="1"/>
  <c r="AS11" i="3"/>
  <c r="AU11" i="3" s="1"/>
  <c r="BE10" i="3"/>
  <c r="BG10" i="3" s="1"/>
  <c r="AY10" i="3"/>
  <c r="BA10" i="3" s="1"/>
  <c r="AS10" i="3"/>
  <c r="AU10" i="3" s="1"/>
  <c r="BE9" i="3"/>
  <c r="BG9" i="3" s="1"/>
  <c r="AY9" i="3"/>
  <c r="BA9" i="3" s="1"/>
  <c r="AS9" i="3"/>
  <c r="AU9" i="3" s="1"/>
  <c r="BE8" i="3"/>
  <c r="BG8" i="3" s="1"/>
  <c r="AY8" i="3"/>
  <c r="BA8" i="3" s="1"/>
  <c r="AS8" i="3"/>
  <c r="AU8" i="3" s="1"/>
  <c r="BE7" i="3"/>
  <c r="BG7" i="3" s="1"/>
  <c r="AY7" i="3"/>
  <c r="BA7" i="3" s="1"/>
  <c r="AS7" i="3"/>
  <c r="AU7" i="3" s="1"/>
  <c r="BE6" i="3"/>
  <c r="BG6" i="3" s="1"/>
  <c r="AY6" i="3"/>
  <c r="BA6" i="3" s="1"/>
  <c r="AS6" i="3"/>
  <c r="AU6" i="3" s="1"/>
  <c r="BE41" i="1"/>
  <c r="BG41" i="1" s="1"/>
  <c r="AY41" i="1"/>
  <c r="BA41" i="1" s="1"/>
  <c r="AS41" i="1"/>
  <c r="AU41" i="1" s="1"/>
  <c r="BE40" i="1"/>
  <c r="BG40" i="1" s="1"/>
  <c r="AY40" i="1"/>
  <c r="BA40" i="1" s="1"/>
  <c r="AS40" i="1"/>
  <c r="AU40" i="1" s="1"/>
  <c r="BE39" i="1"/>
  <c r="BG39" i="1" s="1"/>
  <c r="AY39" i="1"/>
  <c r="BA39" i="1" s="1"/>
  <c r="AS39" i="1"/>
  <c r="AU39" i="1" s="1"/>
  <c r="BE38" i="1"/>
  <c r="BG38" i="1" s="1"/>
  <c r="AY38" i="1"/>
  <c r="BA38" i="1" s="1"/>
  <c r="AS38" i="1"/>
  <c r="AU38" i="1" s="1"/>
  <c r="BE37" i="1"/>
  <c r="BG37" i="1" s="1"/>
  <c r="AY37" i="1"/>
  <c r="BA37" i="1" s="1"/>
  <c r="AS37" i="1"/>
  <c r="AU37" i="1" s="1"/>
  <c r="BE36" i="1"/>
  <c r="BG36" i="1" s="1"/>
  <c r="AY36" i="1"/>
  <c r="BA36" i="1" s="1"/>
  <c r="AS36" i="1"/>
  <c r="AU36" i="1" s="1"/>
  <c r="BE35" i="1"/>
  <c r="BG35" i="1" s="1"/>
  <c r="AY35" i="1"/>
  <c r="BA35" i="1" s="1"/>
  <c r="AS35" i="1"/>
  <c r="AU35" i="1" s="1"/>
  <c r="BE34" i="1"/>
  <c r="BG34" i="1" s="1"/>
  <c r="AY34" i="1"/>
  <c r="BA34" i="1" s="1"/>
  <c r="AS34" i="1"/>
  <c r="AU34" i="1" s="1"/>
  <c r="BE33" i="1"/>
  <c r="BG33" i="1" s="1"/>
  <c r="AY33" i="1"/>
  <c r="BA33" i="1" s="1"/>
  <c r="AS33" i="1"/>
  <c r="AU33" i="1" s="1"/>
  <c r="BE32" i="1"/>
  <c r="BG32" i="1" s="1"/>
  <c r="AY32" i="1"/>
  <c r="BA32" i="1" s="1"/>
  <c r="AS32" i="1"/>
  <c r="AU32" i="1" s="1"/>
  <c r="BE31" i="1"/>
  <c r="BG31" i="1" s="1"/>
  <c r="AY31" i="1"/>
  <c r="BA31" i="1" s="1"/>
  <c r="AS31" i="1"/>
  <c r="AU31" i="1" s="1"/>
  <c r="BE30" i="1"/>
  <c r="BG30" i="1" s="1"/>
  <c r="AY30" i="1"/>
  <c r="BA30" i="1" s="1"/>
  <c r="AS30" i="1"/>
  <c r="AU30" i="1" s="1"/>
  <c r="BE29" i="1"/>
  <c r="BG29" i="1" s="1"/>
  <c r="AY29" i="1"/>
  <c r="BA29" i="1" s="1"/>
  <c r="AS29" i="1"/>
  <c r="AU29" i="1" s="1"/>
  <c r="BE28" i="1"/>
  <c r="BG28" i="1" s="1"/>
  <c r="AY28" i="1"/>
  <c r="BA28" i="1" s="1"/>
  <c r="AS28" i="1"/>
  <c r="AU28" i="1" s="1"/>
  <c r="BE27" i="1"/>
  <c r="BG27" i="1" s="1"/>
  <c r="AY27" i="1"/>
  <c r="BA27" i="1" s="1"/>
  <c r="AS27" i="1"/>
  <c r="AU27" i="1" s="1"/>
  <c r="BE26" i="1"/>
  <c r="BG26" i="1" s="1"/>
  <c r="AY26" i="1"/>
  <c r="BA26" i="1" s="1"/>
  <c r="AS26" i="1"/>
  <c r="AU26" i="1" s="1"/>
  <c r="BE25" i="1"/>
  <c r="BG25" i="1" s="1"/>
  <c r="AY25" i="1"/>
  <c r="BA25" i="1" s="1"/>
  <c r="AS25" i="1"/>
  <c r="AU25" i="1" s="1"/>
  <c r="BE24" i="1"/>
  <c r="BG24" i="1" s="1"/>
  <c r="AY24" i="1"/>
  <c r="BA24" i="1" s="1"/>
  <c r="AS24" i="1"/>
  <c r="AU24" i="1" s="1"/>
  <c r="BE23" i="1"/>
  <c r="BG23" i="1" s="1"/>
  <c r="AY23" i="1"/>
  <c r="BA23" i="1" s="1"/>
  <c r="AS23" i="1"/>
  <c r="AU23" i="1" s="1"/>
  <c r="BE22" i="1"/>
  <c r="BG22" i="1" s="1"/>
  <c r="AY22" i="1"/>
  <c r="BA22" i="1" s="1"/>
  <c r="AS22" i="1"/>
  <c r="AU22" i="1" s="1"/>
  <c r="BE21" i="1"/>
  <c r="BG21" i="1" s="1"/>
  <c r="AY21" i="1"/>
  <c r="BA21" i="1" s="1"/>
  <c r="AS21" i="1"/>
  <c r="AU21" i="1" s="1"/>
  <c r="BE20" i="1"/>
  <c r="BG20" i="1" s="1"/>
  <c r="AY20" i="1"/>
  <c r="BA20" i="1" s="1"/>
  <c r="AS20" i="1"/>
  <c r="AU20" i="1" s="1"/>
  <c r="BE19" i="1"/>
  <c r="BG19" i="1" s="1"/>
  <c r="AY19" i="1"/>
  <c r="BA19" i="1" s="1"/>
  <c r="AS19" i="1"/>
  <c r="AU19" i="1" s="1"/>
  <c r="BE18" i="1"/>
  <c r="BG18" i="1" s="1"/>
  <c r="AY18" i="1"/>
  <c r="BA18" i="1" s="1"/>
  <c r="AS18" i="1"/>
  <c r="AU18" i="1" s="1"/>
  <c r="BE17" i="1"/>
  <c r="BG17" i="1" s="1"/>
  <c r="AY17" i="1"/>
  <c r="BA17" i="1" s="1"/>
  <c r="AS17" i="1"/>
  <c r="AU17" i="1" s="1"/>
  <c r="BG16" i="1"/>
  <c r="BE16" i="1"/>
  <c r="BA16" i="1"/>
  <c r="AY16" i="1"/>
  <c r="AS16" i="1"/>
  <c r="AU16" i="1" s="1"/>
  <c r="BG15" i="1"/>
  <c r="BE15" i="1"/>
  <c r="BA15" i="1"/>
  <c r="AY15" i="1"/>
  <c r="AS15" i="1"/>
  <c r="AU15" i="1" s="1"/>
  <c r="BG14" i="1"/>
  <c r="BE14" i="1"/>
  <c r="BA14" i="1"/>
  <c r="AY14" i="1"/>
  <c r="AS14" i="1"/>
  <c r="AU14" i="1" s="1"/>
  <c r="BG13" i="1"/>
  <c r="BE13" i="1"/>
  <c r="BA13" i="1"/>
  <c r="AY13" i="1"/>
  <c r="AS13" i="1"/>
  <c r="AU13" i="1" s="1"/>
  <c r="BG12" i="1"/>
  <c r="BE12" i="1"/>
  <c r="BA12" i="1"/>
  <c r="AY12" i="1"/>
  <c r="AS12" i="1"/>
  <c r="AU12" i="1" s="1"/>
  <c r="BG11" i="1"/>
  <c r="BE11" i="1"/>
  <c r="BA11" i="1"/>
  <c r="AY11" i="1"/>
  <c r="AS11" i="1"/>
  <c r="AU11" i="1" s="1"/>
  <c r="BG10" i="1"/>
  <c r="BE10" i="1"/>
  <c r="BA10" i="1"/>
  <c r="AY10" i="1"/>
  <c r="AS10" i="1"/>
  <c r="AU10" i="1" s="1"/>
  <c r="BG9" i="1"/>
  <c r="BE9" i="1"/>
  <c r="BA9" i="1"/>
  <c r="AY9" i="1"/>
  <c r="AS9" i="1"/>
  <c r="AU9" i="1" s="1"/>
  <c r="BE8" i="1"/>
  <c r="BG8" i="1" s="1"/>
  <c r="AY8" i="1"/>
  <c r="BA8" i="1" s="1"/>
  <c r="AS8" i="1"/>
  <c r="AU8" i="1" s="1"/>
  <c r="BE7" i="1"/>
  <c r="BG7" i="1" s="1"/>
  <c r="AY7" i="1"/>
  <c r="BA7" i="1" s="1"/>
  <c r="AS7" i="1"/>
  <c r="AU7" i="1" s="1"/>
  <c r="BE6" i="1"/>
  <c r="BG6" i="1" s="1"/>
  <c r="AY6" i="1"/>
  <c r="BA6" i="1" s="1"/>
  <c r="AS6" i="1"/>
  <c r="AU6" i="1" s="1"/>
  <c r="AM17" i="4" l="1"/>
  <c r="AO17" i="4" s="1"/>
  <c r="AG17" i="4"/>
  <c r="AI17" i="4" s="1"/>
  <c r="AA17" i="4"/>
  <c r="AC17" i="4" s="1"/>
  <c r="AM16" i="4"/>
  <c r="AO16" i="4" s="1"/>
  <c r="AG16" i="4"/>
  <c r="AI16" i="4" s="1"/>
  <c r="AA16" i="4"/>
  <c r="AC16" i="4" s="1"/>
  <c r="AM15" i="4"/>
  <c r="AO15" i="4" s="1"/>
  <c r="AG15" i="4"/>
  <c r="AI15" i="4" s="1"/>
  <c r="AA15" i="4"/>
  <c r="AC15" i="4" s="1"/>
  <c r="AM14" i="4"/>
  <c r="AO14" i="4" s="1"/>
  <c r="AG14" i="4"/>
  <c r="AI14" i="4" s="1"/>
  <c r="AA14" i="4"/>
  <c r="AC14" i="4" s="1"/>
  <c r="AM13" i="4"/>
  <c r="AO13" i="4" s="1"/>
  <c r="AG13" i="4"/>
  <c r="AI13" i="4" s="1"/>
  <c r="AA13" i="4"/>
  <c r="AC13" i="4" s="1"/>
  <c r="AM12" i="4"/>
  <c r="AO12" i="4" s="1"/>
  <c r="AG12" i="4"/>
  <c r="AI12" i="4" s="1"/>
  <c r="AA12" i="4"/>
  <c r="AC12" i="4" s="1"/>
  <c r="AM11" i="4"/>
  <c r="AO11" i="4" s="1"/>
  <c r="AG11" i="4"/>
  <c r="AI11" i="4" s="1"/>
  <c r="AA11" i="4"/>
  <c r="AC11" i="4" s="1"/>
  <c r="AM10" i="4"/>
  <c r="AO10" i="4" s="1"/>
  <c r="AG10" i="4"/>
  <c r="AI10" i="4" s="1"/>
  <c r="AA10" i="4"/>
  <c r="AC10" i="4" s="1"/>
  <c r="AM9" i="4"/>
  <c r="AO9" i="4" s="1"/>
  <c r="AG9" i="4"/>
  <c r="AI9" i="4" s="1"/>
  <c r="AA9" i="4"/>
  <c r="AC9" i="4" s="1"/>
  <c r="AM7" i="4"/>
  <c r="AO7" i="4" s="1"/>
  <c r="AG7" i="4"/>
  <c r="AI7" i="4" s="1"/>
  <c r="AA7" i="4"/>
  <c r="AC7" i="4" s="1"/>
  <c r="O10" i="8"/>
  <c r="Q10" i="8" s="1"/>
  <c r="O9" i="8"/>
  <c r="Q9" i="8" s="1"/>
  <c r="O8" i="8"/>
  <c r="Q8" i="8" s="1"/>
  <c r="O7" i="8"/>
  <c r="Q7" i="8" s="1"/>
  <c r="O6" i="8"/>
  <c r="Q6" i="8" s="1"/>
  <c r="AL19" i="3"/>
  <c r="AN19" i="3" s="1"/>
  <c r="AF19" i="3"/>
  <c r="AH19" i="3" s="1"/>
  <c r="Z19" i="3"/>
  <c r="AB19" i="3" s="1"/>
  <c r="AL18" i="3"/>
  <c r="AN18" i="3" s="1"/>
  <c r="AF18" i="3"/>
  <c r="AH18" i="3" s="1"/>
  <c r="Z18" i="3"/>
  <c r="AB18" i="3" s="1"/>
  <c r="AL17" i="3"/>
  <c r="AN17" i="3" s="1"/>
  <c r="AF17" i="3"/>
  <c r="AH17" i="3" s="1"/>
  <c r="Z17" i="3"/>
  <c r="AB17" i="3" s="1"/>
  <c r="AL16" i="3"/>
  <c r="AN16" i="3" s="1"/>
  <c r="AF16" i="3"/>
  <c r="AH16" i="3" s="1"/>
  <c r="Z16" i="3"/>
  <c r="AB16" i="3" s="1"/>
  <c r="AL15" i="3"/>
  <c r="AN15" i="3" s="1"/>
  <c r="AF15" i="3"/>
  <c r="AH15" i="3" s="1"/>
  <c r="Z15" i="3"/>
  <c r="AB15" i="3" s="1"/>
  <c r="AL14" i="3"/>
  <c r="AN14" i="3" s="1"/>
  <c r="AF14" i="3"/>
  <c r="AH14" i="3" s="1"/>
  <c r="Z14" i="3"/>
  <c r="AB14" i="3" s="1"/>
  <c r="AI13" i="3"/>
  <c r="AC13" i="3"/>
  <c r="AF13" i="3" s="1"/>
  <c r="Z13" i="3"/>
  <c r="AB13" i="3" s="1"/>
  <c r="AI12" i="3"/>
  <c r="AC12" i="3"/>
  <c r="AF12" i="3" s="1"/>
  <c r="Z12" i="3"/>
  <c r="AB12" i="3" s="1"/>
  <c r="AI11" i="3"/>
  <c r="AC11" i="3"/>
  <c r="AF11" i="3" s="1"/>
  <c r="Z11" i="3"/>
  <c r="AB11" i="3" s="1"/>
  <c r="AI10" i="3"/>
  <c r="AC10" i="3"/>
  <c r="AF10" i="3" s="1"/>
  <c r="Z10" i="3"/>
  <c r="AB10" i="3" s="1"/>
  <c r="AI9" i="3"/>
  <c r="AC9" i="3"/>
  <c r="AF9" i="3" s="1"/>
  <c r="Z9" i="3"/>
  <c r="AB9" i="3" s="1"/>
  <c r="AI8" i="3"/>
  <c r="AC8" i="3"/>
  <c r="AF8" i="3" s="1"/>
  <c r="Z8" i="3"/>
  <c r="AB8" i="3" s="1"/>
  <c r="AI7" i="3"/>
  <c r="AC7" i="3"/>
  <c r="AF7" i="3" s="1"/>
  <c r="Z7" i="3"/>
  <c r="AB7" i="3" s="1"/>
  <c r="AI6" i="3"/>
  <c r="AC6" i="3"/>
  <c r="AF6" i="3" s="1"/>
  <c r="Z6" i="3"/>
  <c r="AB6" i="3" s="1"/>
  <c r="AI41" i="1"/>
  <c r="AM41" i="1" s="1"/>
  <c r="AC41" i="1"/>
  <c r="Z41" i="1"/>
  <c r="AB41" i="1" s="1"/>
  <c r="AI40" i="1"/>
  <c r="AC40" i="1"/>
  <c r="AF40" i="1" s="1"/>
  <c r="AH40" i="1" s="1"/>
  <c r="Z40" i="1"/>
  <c r="AB40" i="1" s="1"/>
  <c r="AI39" i="1"/>
  <c r="AL39" i="1" s="1"/>
  <c r="AC39" i="1"/>
  <c r="AG39" i="1" s="1"/>
  <c r="Z39" i="1"/>
  <c r="AB39" i="1" s="1"/>
  <c r="AI38" i="1"/>
  <c r="AL38" i="1" s="1"/>
  <c r="AN38" i="1" s="1"/>
  <c r="AC38" i="1"/>
  <c r="Z38" i="1"/>
  <c r="AB38" i="1" s="1"/>
  <c r="AI37" i="1"/>
  <c r="AM37" i="1" s="1"/>
  <c r="AC37" i="1"/>
  <c r="AF37" i="1" s="1"/>
  <c r="Z37" i="1"/>
  <c r="AB37" i="1" s="1"/>
  <c r="AI36" i="1"/>
  <c r="AC36" i="1"/>
  <c r="AF36" i="1" s="1"/>
  <c r="AH36" i="1" s="1"/>
  <c r="Z36" i="1"/>
  <c r="AB36" i="1" s="1"/>
  <c r="AI35" i="1"/>
  <c r="AC35" i="1"/>
  <c r="AG35" i="1" s="1"/>
  <c r="Z35" i="1"/>
  <c r="AB35" i="1" s="1"/>
  <c r="AI34" i="1"/>
  <c r="AL34" i="1" s="1"/>
  <c r="AN34" i="1" s="1"/>
  <c r="AC34" i="1"/>
  <c r="Z34" i="1"/>
  <c r="AB34" i="1" s="1"/>
  <c r="AI33" i="1"/>
  <c r="AM33" i="1" s="1"/>
  <c r="AC33" i="1"/>
  <c r="AF33" i="1" s="1"/>
  <c r="Z33" i="1"/>
  <c r="AB33" i="1" s="1"/>
  <c r="AI32" i="1"/>
  <c r="AC32" i="1"/>
  <c r="AF32" i="1" s="1"/>
  <c r="AH32" i="1" s="1"/>
  <c r="Z32" i="1"/>
  <c r="AB32" i="1" s="1"/>
  <c r="AI31" i="1"/>
  <c r="AC31" i="1"/>
  <c r="AG31" i="1" s="1"/>
  <c r="Z31" i="1"/>
  <c r="AB31" i="1" s="1"/>
  <c r="AI30" i="1"/>
  <c r="AL30" i="1" s="1"/>
  <c r="AN30" i="1" s="1"/>
  <c r="AC30" i="1"/>
  <c r="Z30" i="1"/>
  <c r="AB30" i="1" s="1"/>
  <c r="AI29" i="1"/>
  <c r="AM29" i="1" s="1"/>
  <c r="AC29" i="1"/>
  <c r="AF29" i="1" s="1"/>
  <c r="Z29" i="1"/>
  <c r="AB29" i="1" s="1"/>
  <c r="AI28" i="1"/>
  <c r="AC28" i="1"/>
  <c r="AF28" i="1" s="1"/>
  <c r="AH28" i="1" s="1"/>
  <c r="Z28" i="1"/>
  <c r="AB28" i="1" s="1"/>
  <c r="AI27" i="1"/>
  <c r="AM27" i="1" s="1"/>
  <c r="AC27" i="1"/>
  <c r="AG27" i="1" s="1"/>
  <c r="Z27" i="1"/>
  <c r="AB27" i="1" s="1"/>
  <c r="AI26" i="1"/>
  <c r="AL26" i="1" s="1"/>
  <c r="AN26" i="1" s="1"/>
  <c r="AC26" i="1"/>
  <c r="Z26" i="1"/>
  <c r="AB26" i="1" s="1"/>
  <c r="AI25" i="1"/>
  <c r="AM25" i="1" s="1"/>
  <c r="AC25" i="1"/>
  <c r="AF25" i="1" s="1"/>
  <c r="Z25" i="1"/>
  <c r="AB25" i="1" s="1"/>
  <c r="AI24" i="1"/>
  <c r="AC24" i="1"/>
  <c r="AF24" i="1" s="1"/>
  <c r="AH24" i="1" s="1"/>
  <c r="Z24" i="1"/>
  <c r="AB24" i="1" s="1"/>
  <c r="AI23" i="1"/>
  <c r="AM23" i="1" s="1"/>
  <c r="AC23" i="1"/>
  <c r="AG23" i="1" s="1"/>
  <c r="Z23" i="1"/>
  <c r="AB23" i="1" s="1"/>
  <c r="AI22" i="1"/>
  <c r="AL22" i="1" s="1"/>
  <c r="AN22" i="1" s="1"/>
  <c r="AC22" i="1"/>
  <c r="Z22" i="1"/>
  <c r="AB22" i="1" s="1"/>
  <c r="AI21" i="1"/>
  <c r="AM21" i="1" s="1"/>
  <c r="AC21" i="1"/>
  <c r="AF21" i="1" s="1"/>
  <c r="Z21" i="1"/>
  <c r="AB21" i="1" s="1"/>
  <c r="AI20" i="1"/>
  <c r="AC20" i="1"/>
  <c r="AF20" i="1" s="1"/>
  <c r="AH20" i="1" s="1"/>
  <c r="Z20" i="1"/>
  <c r="AB20" i="1" s="1"/>
  <c r="AI19" i="1"/>
  <c r="AM19" i="1" s="1"/>
  <c r="AC19" i="1"/>
  <c r="AG19" i="1" s="1"/>
  <c r="Z19" i="1"/>
  <c r="AB19" i="1" s="1"/>
  <c r="AI18" i="1"/>
  <c r="AL18" i="1" s="1"/>
  <c r="AN18" i="1" s="1"/>
  <c r="AC18" i="1"/>
  <c r="Z18" i="1"/>
  <c r="AB18" i="1" s="1"/>
  <c r="AI17" i="1"/>
  <c r="AM17" i="1" s="1"/>
  <c r="AC17" i="1"/>
  <c r="AF17" i="1" s="1"/>
  <c r="Z17" i="1"/>
  <c r="AB17" i="1" s="1"/>
  <c r="AI16" i="1"/>
  <c r="AC16" i="1"/>
  <c r="AF16" i="1" s="1"/>
  <c r="AA16" i="1"/>
  <c r="AB16" i="1" s="1"/>
  <c r="Z16" i="1"/>
  <c r="AI15" i="1"/>
  <c r="AL15" i="1" s="1"/>
  <c r="AC15" i="1"/>
  <c r="AG15" i="1" s="1"/>
  <c r="AH15" i="1" s="1"/>
  <c r="AA15" i="1"/>
  <c r="AB15" i="1" s="1"/>
  <c r="Z15" i="1"/>
  <c r="AI14" i="1"/>
  <c r="AM14" i="1" s="1"/>
  <c r="AC14" i="1"/>
  <c r="AA14" i="1"/>
  <c r="AB14" i="1" s="1"/>
  <c r="Z14" i="1"/>
  <c r="AI13" i="1"/>
  <c r="AC13" i="1"/>
  <c r="AF13" i="1" s="1"/>
  <c r="AA13" i="1"/>
  <c r="AB13" i="1" s="1"/>
  <c r="Z13" i="1"/>
  <c r="AI12" i="1"/>
  <c r="AL12" i="1" s="1"/>
  <c r="AC12" i="1"/>
  <c r="AA12" i="1"/>
  <c r="AB12" i="1" s="1"/>
  <c r="Z12" i="1"/>
  <c r="AI11" i="1"/>
  <c r="AM11" i="1" s="1"/>
  <c r="AN11" i="1" s="1"/>
  <c r="AC11" i="1"/>
  <c r="AF11" i="1" s="1"/>
  <c r="AA11" i="1"/>
  <c r="AB11" i="1" s="1"/>
  <c r="Z11" i="1"/>
  <c r="AI10" i="1"/>
  <c r="AL10" i="1" s="1"/>
  <c r="AC10" i="1"/>
  <c r="AA10" i="1"/>
  <c r="AB10" i="1" s="1"/>
  <c r="Z10" i="1"/>
  <c r="AI9" i="1"/>
  <c r="AM9" i="1" s="1"/>
  <c r="AN9" i="1" s="1"/>
  <c r="AC9" i="1"/>
  <c r="AA9" i="1"/>
  <c r="AB9" i="1" s="1"/>
  <c r="Z9" i="1"/>
  <c r="AI8" i="1"/>
  <c r="AC8" i="1"/>
  <c r="AF8" i="1" s="1"/>
  <c r="AH8" i="1" s="1"/>
  <c r="Z8" i="1"/>
  <c r="AB8" i="1" s="1"/>
  <c r="AI7" i="1"/>
  <c r="AC7" i="1"/>
  <c r="AG7" i="1" s="1"/>
  <c r="Z7" i="1"/>
  <c r="AB7" i="1" s="1"/>
  <c r="AI6" i="1"/>
  <c r="AL6" i="1" s="1"/>
  <c r="AN6" i="1" s="1"/>
  <c r="AG6" i="1"/>
  <c r="AF6" i="1"/>
  <c r="AH6" i="1" s="1"/>
  <c r="Z6" i="1"/>
  <c r="AB6" i="1" s="1"/>
  <c r="AM12" i="1" l="1"/>
  <c r="AN12" i="1" s="1"/>
  <c r="AG24" i="1"/>
  <c r="AG32" i="1"/>
  <c r="AG20" i="1"/>
  <c r="AG16" i="1"/>
  <c r="AH16" i="1" s="1"/>
  <c r="AG8" i="1"/>
  <c r="AG11" i="1"/>
  <c r="AH11" i="1" s="1"/>
  <c r="AM15" i="1"/>
  <c r="AN15" i="1" s="1"/>
  <c r="AG10" i="1"/>
  <c r="AH10" i="1" s="1"/>
  <c r="AN14" i="1"/>
  <c r="AG13" i="1"/>
  <c r="AH13" i="1" s="1"/>
  <c r="AM6" i="1"/>
  <c r="AG28" i="1"/>
  <c r="AG36" i="1"/>
  <c r="AG40" i="1"/>
  <c r="AL9" i="1"/>
  <c r="AM18" i="1"/>
  <c r="AM22" i="1"/>
  <c r="AM26" i="1"/>
  <c r="AM30" i="1"/>
  <c r="AM34" i="1"/>
  <c r="AM38" i="1"/>
  <c r="AH6" i="3"/>
  <c r="AH7" i="3"/>
  <c r="AH8" i="3"/>
  <c r="AH9" i="3"/>
  <c r="AH10" i="3"/>
  <c r="AH11" i="3"/>
  <c r="AH12" i="3"/>
  <c r="AH13" i="3"/>
  <c r="AL6" i="3"/>
  <c r="AN6" i="3" s="1"/>
  <c r="AL7" i="3"/>
  <c r="AN7" i="3" s="1"/>
  <c r="AL8" i="3"/>
  <c r="AN8" i="3" s="1"/>
  <c r="AL9" i="3"/>
  <c r="AN9" i="3" s="1"/>
  <c r="AL10" i="3"/>
  <c r="AN10" i="3" s="1"/>
  <c r="AL11" i="3"/>
  <c r="AN11" i="3" s="1"/>
  <c r="AL12" i="3"/>
  <c r="AN12" i="3" s="1"/>
  <c r="AL13" i="3"/>
  <c r="AN13" i="3" s="1"/>
  <c r="AL7" i="1"/>
  <c r="AN7" i="1" s="1"/>
  <c r="AL23" i="1"/>
  <c r="AN23" i="1" s="1"/>
  <c r="AL35" i="1"/>
  <c r="AN35" i="1" s="1"/>
  <c r="AF41" i="1"/>
  <c r="AH41" i="1" s="1"/>
  <c r="AM7" i="1"/>
  <c r="AF9" i="1"/>
  <c r="AM10" i="1"/>
  <c r="AN10" i="1" s="1"/>
  <c r="AL13" i="1"/>
  <c r="AG21" i="1"/>
  <c r="AG33" i="1"/>
  <c r="AM35" i="1"/>
  <c r="AG37" i="1"/>
  <c r="AM39" i="1"/>
  <c r="AG41" i="1"/>
  <c r="AG9" i="1"/>
  <c r="AH9" i="1" s="1"/>
  <c r="AF12" i="1"/>
  <c r="AM13" i="1"/>
  <c r="AN13" i="1" s="1"/>
  <c r="AL16" i="1"/>
  <c r="AF18" i="1"/>
  <c r="AH18" i="1" s="1"/>
  <c r="AH21" i="1"/>
  <c r="AF22" i="1"/>
  <c r="AH22" i="1" s="1"/>
  <c r="AH25" i="1"/>
  <c r="AH29" i="1"/>
  <c r="AL32" i="1"/>
  <c r="AN32" i="1" s="1"/>
  <c r="AF34" i="1"/>
  <c r="AH34" i="1" s="1"/>
  <c r="AH37" i="1"/>
  <c r="AM8" i="1"/>
  <c r="AL11" i="1"/>
  <c r="AG12" i="1"/>
  <c r="AH12" i="1" s="1"/>
  <c r="AF15" i="1"/>
  <c r="AM16" i="1"/>
  <c r="AN16" i="1" s="1"/>
  <c r="AG18" i="1"/>
  <c r="AM20" i="1"/>
  <c r="AG22" i="1"/>
  <c r="AM24" i="1"/>
  <c r="AG26" i="1"/>
  <c r="AM28" i="1"/>
  <c r="AG30" i="1"/>
  <c r="AM32" i="1"/>
  <c r="AG34" i="1"/>
  <c r="AM36" i="1"/>
  <c r="AG38" i="1"/>
  <c r="AM40" i="1"/>
  <c r="AF14" i="1"/>
  <c r="AL19" i="1"/>
  <c r="AN19" i="1" s="1"/>
  <c r="AL27" i="1"/>
  <c r="AN27" i="1" s="1"/>
  <c r="AL31" i="1"/>
  <c r="AN31" i="1" s="1"/>
  <c r="AG14" i="1"/>
  <c r="AH14" i="1" s="1"/>
  <c r="AG17" i="1"/>
  <c r="AG25" i="1"/>
  <c r="AG29" i="1"/>
  <c r="AM31" i="1"/>
  <c r="AL8" i="1"/>
  <c r="AN8" i="1" s="1"/>
  <c r="AH17" i="1"/>
  <c r="AL20" i="1"/>
  <c r="AN20" i="1" s="1"/>
  <c r="AL24" i="1"/>
  <c r="AN24" i="1" s="1"/>
  <c r="AF26" i="1"/>
  <c r="AH26" i="1" s="1"/>
  <c r="AL28" i="1"/>
  <c r="AN28" i="1" s="1"/>
  <c r="AF30" i="1"/>
  <c r="AH30" i="1" s="1"/>
  <c r="AH33" i="1"/>
  <c r="AL36" i="1"/>
  <c r="AN36" i="1" s="1"/>
  <c r="AF38" i="1"/>
  <c r="AH38" i="1" s="1"/>
  <c r="AN39" i="1"/>
  <c r="AL40" i="1"/>
  <c r="AN40" i="1" s="1"/>
  <c r="AF7" i="1"/>
  <c r="AH7" i="1" s="1"/>
  <c r="AF10" i="1"/>
  <c r="AL14" i="1"/>
  <c r="AL17" i="1"/>
  <c r="AN17" i="1" s="1"/>
  <c r="AF19" i="1"/>
  <c r="AH19" i="1" s="1"/>
  <c r="AL21" i="1"/>
  <c r="AN21" i="1" s="1"/>
  <c r="AF23" i="1"/>
  <c r="AH23" i="1" s="1"/>
  <c r="AL25" i="1"/>
  <c r="AN25" i="1" s="1"/>
  <c r="AF27" i="1"/>
  <c r="AH27" i="1" s="1"/>
  <c r="AL29" i="1"/>
  <c r="AN29" i="1" s="1"/>
  <c r="AF31" i="1"/>
  <c r="AH31" i="1" s="1"/>
  <c r="AL33" i="1"/>
  <c r="AN33" i="1" s="1"/>
  <c r="AF35" i="1"/>
  <c r="AH35" i="1" s="1"/>
  <c r="AL37" i="1"/>
  <c r="AN37" i="1" s="1"/>
  <c r="AF39" i="1"/>
  <c r="AH39" i="1" s="1"/>
  <c r="AL41" i="1"/>
  <c r="AN41" i="1" s="1"/>
  <c r="T17" i="4" l="1"/>
  <c r="V17" i="4" s="1"/>
  <c r="N17" i="4"/>
  <c r="P17" i="4" s="1"/>
  <c r="H17" i="4"/>
  <c r="J17" i="4" s="1"/>
  <c r="T16" i="4"/>
  <c r="V16" i="4" s="1"/>
  <c r="N16" i="4"/>
  <c r="P16" i="4" s="1"/>
  <c r="H16" i="4"/>
  <c r="J16" i="4" s="1"/>
  <c r="T15" i="4"/>
  <c r="V15" i="4" s="1"/>
  <c r="N15" i="4"/>
  <c r="P15" i="4" s="1"/>
  <c r="H15" i="4"/>
  <c r="J15" i="4" s="1"/>
  <c r="T14" i="4"/>
  <c r="V14" i="4" s="1"/>
  <c r="N14" i="4"/>
  <c r="P14" i="4" s="1"/>
  <c r="H14" i="4"/>
  <c r="J14" i="4" s="1"/>
  <c r="T13" i="4"/>
  <c r="V13" i="4" s="1"/>
  <c r="N13" i="4"/>
  <c r="P13" i="4" s="1"/>
  <c r="H13" i="4"/>
  <c r="J13" i="4" s="1"/>
  <c r="T12" i="4"/>
  <c r="V12" i="4" s="1"/>
  <c r="N12" i="4"/>
  <c r="P12" i="4" s="1"/>
  <c r="H12" i="4"/>
  <c r="J12" i="4" s="1"/>
  <c r="T11" i="4"/>
  <c r="V11" i="4" s="1"/>
  <c r="N11" i="4"/>
  <c r="P11" i="4" s="1"/>
  <c r="H11" i="4"/>
  <c r="J11" i="4" s="1"/>
  <c r="T10" i="4"/>
  <c r="V10" i="4" s="1"/>
  <c r="N10" i="4"/>
  <c r="P10" i="4" s="1"/>
  <c r="H10" i="4"/>
  <c r="J10" i="4" s="1"/>
  <c r="T9" i="4"/>
  <c r="V9" i="4" s="1"/>
  <c r="N9" i="4"/>
  <c r="P9" i="4" s="1"/>
  <c r="H9" i="4"/>
  <c r="J9" i="4" s="1"/>
  <c r="T7" i="4"/>
  <c r="V7" i="4" s="1"/>
  <c r="N7" i="4"/>
  <c r="P7" i="4" s="1"/>
  <c r="H7" i="4"/>
  <c r="J7" i="4" s="1"/>
  <c r="H10" i="8"/>
  <c r="J10" i="8" s="1"/>
  <c r="H9" i="8"/>
  <c r="J9" i="8" s="1"/>
  <c r="H8" i="8"/>
  <c r="J8" i="8" s="1"/>
  <c r="H7" i="8"/>
  <c r="J7" i="8" s="1"/>
  <c r="H6" i="8"/>
  <c r="J6" i="8" s="1"/>
  <c r="S19" i="3"/>
  <c r="U19" i="3" s="1"/>
  <c r="M19" i="3"/>
  <c r="O19" i="3" s="1"/>
  <c r="G19" i="3"/>
  <c r="I19" i="3" s="1"/>
  <c r="S18" i="3"/>
  <c r="U18" i="3" s="1"/>
  <c r="M18" i="3"/>
  <c r="O18" i="3" s="1"/>
  <c r="G18" i="3"/>
  <c r="I18" i="3" s="1"/>
  <c r="S17" i="3"/>
  <c r="U17" i="3" s="1"/>
  <c r="M17" i="3"/>
  <c r="O17" i="3" s="1"/>
  <c r="G17" i="3"/>
  <c r="I17" i="3" s="1"/>
  <c r="S16" i="3"/>
  <c r="U16" i="3" s="1"/>
  <c r="M16" i="3"/>
  <c r="O16" i="3" s="1"/>
  <c r="G16" i="3"/>
  <c r="I16" i="3" s="1"/>
  <c r="S15" i="3"/>
  <c r="U15" i="3" s="1"/>
  <c r="M15" i="3"/>
  <c r="O15" i="3" s="1"/>
  <c r="G15" i="3"/>
  <c r="I15" i="3" s="1"/>
  <c r="S14" i="3"/>
  <c r="U14" i="3" s="1"/>
  <c r="M14" i="3"/>
  <c r="O14" i="3" s="1"/>
  <c r="G14" i="3"/>
  <c r="I14" i="3" s="1"/>
  <c r="S13" i="3"/>
  <c r="U13" i="3" s="1"/>
  <c r="M13" i="3"/>
  <c r="O13" i="3" s="1"/>
  <c r="G13" i="3"/>
  <c r="I13" i="3" s="1"/>
  <c r="S12" i="3"/>
  <c r="U12" i="3" s="1"/>
  <c r="M12" i="3"/>
  <c r="O12" i="3" s="1"/>
  <c r="G12" i="3"/>
  <c r="I12" i="3" s="1"/>
  <c r="S11" i="3"/>
  <c r="U11" i="3" s="1"/>
  <c r="M11" i="3"/>
  <c r="O11" i="3" s="1"/>
  <c r="G11" i="3"/>
  <c r="I11" i="3" s="1"/>
  <c r="S10" i="3"/>
  <c r="U10" i="3" s="1"/>
  <c r="M10" i="3"/>
  <c r="O10" i="3" s="1"/>
  <c r="G10" i="3"/>
  <c r="I10" i="3" s="1"/>
  <c r="S9" i="3"/>
  <c r="U9" i="3" s="1"/>
  <c r="M9" i="3"/>
  <c r="O9" i="3" s="1"/>
  <c r="G9" i="3"/>
  <c r="I9" i="3" s="1"/>
  <c r="S8" i="3"/>
  <c r="U8" i="3" s="1"/>
  <c r="M8" i="3"/>
  <c r="O8" i="3" s="1"/>
  <c r="G8" i="3"/>
  <c r="I8" i="3" s="1"/>
  <c r="S7" i="3"/>
  <c r="U7" i="3" s="1"/>
  <c r="M7" i="3"/>
  <c r="O7" i="3" s="1"/>
  <c r="G7" i="3"/>
  <c r="I7" i="3" s="1"/>
  <c r="S6" i="3"/>
  <c r="U6" i="3" s="1"/>
  <c r="M6" i="3"/>
  <c r="O6" i="3" s="1"/>
  <c r="G6" i="3"/>
  <c r="I6" i="3" s="1"/>
  <c r="T41" i="1"/>
  <c r="S41" i="1"/>
  <c r="U41" i="1" s="1"/>
  <c r="DR41" i="1" s="1"/>
  <c r="T40" i="1"/>
  <c r="S40" i="1"/>
  <c r="U40" i="1" s="1"/>
  <c r="DR40" i="1" s="1"/>
  <c r="T39" i="1"/>
  <c r="S39" i="1"/>
  <c r="U39" i="1" s="1"/>
  <c r="DR39" i="1" s="1"/>
  <c r="T38" i="1"/>
  <c r="S38" i="1"/>
  <c r="U38" i="1" s="1"/>
  <c r="DR38" i="1" s="1"/>
  <c r="T37" i="1"/>
  <c r="S37" i="1"/>
  <c r="U37" i="1" s="1"/>
  <c r="DR37" i="1" s="1"/>
  <c r="T36" i="1"/>
  <c r="S36" i="1"/>
  <c r="U36" i="1" s="1"/>
  <c r="DR36" i="1" s="1"/>
  <c r="T35" i="1"/>
  <c r="S35" i="1"/>
  <c r="U35" i="1" s="1"/>
  <c r="DR35" i="1" s="1"/>
  <c r="T34" i="1"/>
  <c r="S34" i="1"/>
  <c r="U34" i="1" s="1"/>
  <c r="DR34" i="1" s="1"/>
  <c r="T33" i="1"/>
  <c r="S33" i="1"/>
  <c r="U33" i="1" s="1"/>
  <c r="DR33" i="1" s="1"/>
  <c r="T32" i="1"/>
  <c r="S32" i="1"/>
  <c r="U32" i="1" s="1"/>
  <c r="DR32" i="1" s="1"/>
  <c r="T31" i="1"/>
  <c r="S31" i="1"/>
  <c r="U31" i="1" s="1"/>
  <c r="DR31" i="1" s="1"/>
  <c r="T30" i="1"/>
  <c r="S30" i="1"/>
  <c r="U30" i="1" s="1"/>
  <c r="DR30" i="1" s="1"/>
  <c r="T29" i="1"/>
  <c r="S29" i="1"/>
  <c r="U29" i="1" s="1"/>
  <c r="DR29" i="1" s="1"/>
  <c r="T28" i="1"/>
  <c r="S28" i="1"/>
  <c r="U28" i="1" s="1"/>
  <c r="DR28" i="1" s="1"/>
  <c r="T27" i="1"/>
  <c r="S27" i="1"/>
  <c r="U27" i="1" s="1"/>
  <c r="DR27" i="1" s="1"/>
  <c r="T26" i="1"/>
  <c r="S26" i="1"/>
  <c r="U26" i="1" s="1"/>
  <c r="DR26" i="1" s="1"/>
  <c r="T25" i="1"/>
  <c r="S25" i="1"/>
  <c r="U25" i="1" s="1"/>
  <c r="DR25" i="1" s="1"/>
  <c r="T24" i="1"/>
  <c r="S24" i="1"/>
  <c r="U24" i="1" s="1"/>
  <c r="DR24" i="1" s="1"/>
  <c r="T23" i="1"/>
  <c r="S23" i="1"/>
  <c r="U23" i="1" s="1"/>
  <c r="DR23" i="1" s="1"/>
  <c r="T22" i="1"/>
  <c r="S22" i="1"/>
  <c r="U22" i="1" s="1"/>
  <c r="DR22" i="1" s="1"/>
  <c r="T21" i="1"/>
  <c r="S21" i="1"/>
  <c r="U21" i="1" s="1"/>
  <c r="DR21" i="1" s="1"/>
  <c r="T20" i="1"/>
  <c r="S20" i="1"/>
  <c r="U20" i="1" s="1"/>
  <c r="DR20" i="1" s="1"/>
  <c r="T19" i="1"/>
  <c r="S19" i="1"/>
  <c r="U19" i="1" s="1"/>
  <c r="DR19" i="1" s="1"/>
  <c r="T18" i="1"/>
  <c r="S18" i="1"/>
  <c r="U18" i="1" s="1"/>
  <c r="DR18" i="1" s="1"/>
  <c r="T17" i="1"/>
  <c r="S17" i="1"/>
  <c r="U17" i="1" s="1"/>
  <c r="DR17" i="1" s="1"/>
  <c r="T16" i="1"/>
  <c r="U16" i="1" s="1"/>
  <c r="DR16" i="1" s="1"/>
  <c r="S16" i="1"/>
  <c r="T15" i="1"/>
  <c r="U15" i="1" s="1"/>
  <c r="DR15" i="1" s="1"/>
  <c r="S15" i="1"/>
  <c r="T14" i="1"/>
  <c r="U14" i="1" s="1"/>
  <c r="DR14" i="1" s="1"/>
  <c r="S14" i="1"/>
  <c r="T13" i="1"/>
  <c r="U13" i="1" s="1"/>
  <c r="DR13" i="1" s="1"/>
  <c r="S13" i="1"/>
  <c r="T12" i="1"/>
  <c r="U12" i="1" s="1"/>
  <c r="DR12" i="1" s="1"/>
  <c r="S12" i="1"/>
  <c r="T11" i="1"/>
  <c r="U11" i="1" s="1"/>
  <c r="DR11" i="1" s="1"/>
  <c r="S11" i="1"/>
  <c r="T10" i="1"/>
  <c r="U10" i="1" s="1"/>
  <c r="DR10" i="1" s="1"/>
  <c r="S10" i="1"/>
  <c r="T9" i="1"/>
  <c r="U9" i="1" s="1"/>
  <c r="DR9" i="1" s="1"/>
  <c r="S9" i="1"/>
  <c r="T8" i="1"/>
  <c r="S8" i="1"/>
  <c r="U8" i="1" s="1"/>
  <c r="DR8" i="1" s="1"/>
  <c r="T7" i="1"/>
  <c r="S7" i="1"/>
  <c r="U7" i="1" s="1"/>
  <c r="DR7" i="1" s="1"/>
  <c r="T6" i="1"/>
  <c r="S6" i="1"/>
  <c r="U6" i="1" s="1"/>
  <c r="DR6" i="1" s="1"/>
  <c r="N41" i="1"/>
  <c r="M41" i="1"/>
  <c r="O41" i="1" s="1"/>
  <c r="N40" i="1"/>
  <c r="M40" i="1"/>
  <c r="O40" i="1" s="1"/>
  <c r="N39" i="1"/>
  <c r="M39" i="1"/>
  <c r="O39" i="1" s="1"/>
  <c r="N38" i="1"/>
  <c r="M38" i="1"/>
  <c r="O38" i="1" s="1"/>
  <c r="N37" i="1"/>
  <c r="M37" i="1"/>
  <c r="O37" i="1" s="1"/>
  <c r="N36" i="1"/>
  <c r="M36" i="1"/>
  <c r="O36" i="1" s="1"/>
  <c r="N35" i="1"/>
  <c r="M35" i="1"/>
  <c r="O35" i="1" s="1"/>
  <c r="N34" i="1"/>
  <c r="M34" i="1"/>
  <c r="O34" i="1" s="1"/>
  <c r="N33" i="1"/>
  <c r="M33" i="1"/>
  <c r="O33" i="1" s="1"/>
  <c r="N32" i="1"/>
  <c r="M32" i="1"/>
  <c r="O32" i="1" s="1"/>
  <c r="N31" i="1"/>
  <c r="M31" i="1"/>
  <c r="O31" i="1" s="1"/>
  <c r="N30" i="1"/>
  <c r="M30" i="1"/>
  <c r="O30" i="1" s="1"/>
  <c r="N29" i="1"/>
  <c r="M29" i="1"/>
  <c r="O29" i="1" s="1"/>
  <c r="N28" i="1"/>
  <c r="M28" i="1"/>
  <c r="O28" i="1" s="1"/>
  <c r="N27" i="1"/>
  <c r="M27" i="1"/>
  <c r="O27" i="1" s="1"/>
  <c r="N26" i="1"/>
  <c r="M26" i="1"/>
  <c r="O26" i="1" s="1"/>
  <c r="N25" i="1"/>
  <c r="M25" i="1"/>
  <c r="O25" i="1" s="1"/>
  <c r="N24" i="1"/>
  <c r="M24" i="1"/>
  <c r="O24" i="1" s="1"/>
  <c r="N23" i="1"/>
  <c r="M23" i="1"/>
  <c r="O23" i="1" s="1"/>
  <c r="N22" i="1"/>
  <c r="M22" i="1"/>
  <c r="O22" i="1" s="1"/>
  <c r="N21" i="1"/>
  <c r="M21" i="1"/>
  <c r="O21" i="1" s="1"/>
  <c r="N20" i="1"/>
  <c r="M20" i="1"/>
  <c r="O20" i="1" s="1"/>
  <c r="N19" i="1"/>
  <c r="M19" i="1"/>
  <c r="O19" i="1" s="1"/>
  <c r="N18" i="1"/>
  <c r="M18" i="1"/>
  <c r="O18" i="1" s="1"/>
  <c r="N17" i="1"/>
  <c r="M17" i="1"/>
  <c r="O17" i="1" s="1"/>
  <c r="N16" i="1"/>
  <c r="O16" i="1" s="1"/>
  <c r="M16" i="1"/>
  <c r="N15" i="1"/>
  <c r="O15" i="1" s="1"/>
  <c r="M15" i="1"/>
  <c r="N14" i="1"/>
  <c r="O14" i="1" s="1"/>
  <c r="M14" i="1"/>
  <c r="N13" i="1"/>
  <c r="O13" i="1" s="1"/>
  <c r="M13" i="1"/>
  <c r="N12" i="1"/>
  <c r="O12" i="1" s="1"/>
  <c r="M12" i="1"/>
  <c r="N11" i="1"/>
  <c r="O11" i="1" s="1"/>
  <c r="M11" i="1"/>
  <c r="N10" i="1"/>
  <c r="O10" i="1" s="1"/>
  <c r="M10" i="1"/>
  <c r="N9" i="1"/>
  <c r="O9" i="1" s="1"/>
  <c r="M9" i="1"/>
  <c r="N8" i="1"/>
  <c r="M8" i="1"/>
  <c r="O8" i="1" s="1"/>
  <c r="N7" i="1"/>
  <c r="M7" i="1"/>
  <c r="O7" i="1" s="1"/>
  <c r="N6" i="1"/>
  <c r="M6" i="1"/>
  <c r="O6" i="1" s="1"/>
  <c r="G41" i="1"/>
  <c r="I41" i="1" s="1"/>
  <c r="G40" i="1"/>
  <c r="I40" i="1" s="1"/>
  <c r="G39" i="1"/>
  <c r="I39" i="1" s="1"/>
  <c r="G38" i="1"/>
  <c r="I38" i="1" s="1"/>
  <c r="G37" i="1"/>
  <c r="I37" i="1" s="1"/>
  <c r="G36" i="1"/>
  <c r="I36" i="1" s="1"/>
  <c r="G35" i="1"/>
  <c r="I35" i="1" s="1"/>
  <c r="G34" i="1"/>
  <c r="I34" i="1" s="1"/>
  <c r="G33" i="1"/>
  <c r="I33" i="1" s="1"/>
  <c r="G32" i="1"/>
  <c r="I32" i="1" s="1"/>
  <c r="G31" i="1"/>
  <c r="I31" i="1" s="1"/>
  <c r="G30" i="1"/>
  <c r="I30" i="1" s="1"/>
  <c r="G29" i="1"/>
  <c r="I29" i="1" s="1"/>
  <c r="G28" i="1"/>
  <c r="I28" i="1" s="1"/>
  <c r="G27" i="1"/>
  <c r="I27" i="1" s="1"/>
  <c r="G26" i="1"/>
  <c r="I26" i="1" s="1"/>
  <c r="G25" i="1"/>
  <c r="I25" i="1" s="1"/>
  <c r="G24" i="1"/>
  <c r="I24" i="1" s="1"/>
  <c r="G23" i="1"/>
  <c r="I23" i="1" s="1"/>
  <c r="G22" i="1"/>
  <c r="I22" i="1" s="1"/>
  <c r="G21" i="1"/>
  <c r="I21" i="1" s="1"/>
  <c r="G20" i="1"/>
  <c r="I20" i="1" s="1"/>
  <c r="G19" i="1"/>
  <c r="I19" i="1" s="1"/>
  <c r="G18" i="1"/>
  <c r="I18" i="1" s="1"/>
  <c r="G17" i="1"/>
  <c r="I17" i="1" s="1"/>
  <c r="H16" i="1"/>
  <c r="I16" i="1" s="1"/>
  <c r="G16" i="1"/>
  <c r="H15" i="1"/>
  <c r="I15" i="1" s="1"/>
  <c r="G15" i="1"/>
  <c r="H14" i="1"/>
  <c r="I14" i="1" s="1"/>
  <c r="G14" i="1"/>
  <c r="H13" i="1"/>
  <c r="I13" i="1" s="1"/>
  <c r="G13" i="1"/>
  <c r="H12" i="1"/>
  <c r="I12" i="1" s="1"/>
  <c r="G12" i="1"/>
  <c r="H11" i="1"/>
  <c r="I11" i="1" s="1"/>
  <c r="G11" i="1"/>
  <c r="H10" i="1"/>
  <c r="I10" i="1" s="1"/>
  <c r="G10" i="1"/>
  <c r="H9" i="1"/>
  <c r="I9" i="1" s="1"/>
  <c r="G9" i="1"/>
  <c r="G8" i="1"/>
  <c r="I8" i="1" s="1"/>
  <c r="G7" i="1"/>
  <c r="I7" i="1" s="1"/>
  <c r="G6" i="1"/>
  <c r="I6" i="1" s="1"/>
  <c r="AU9" i="8" l="1"/>
  <c r="AV9" i="8"/>
  <c r="AU6" i="8"/>
  <c r="AV6" i="8"/>
  <c r="AU10" i="8"/>
  <c r="AV10" i="8"/>
  <c r="AU7" i="8"/>
  <c r="AV7" i="8"/>
  <c r="AU8" i="8"/>
  <c r="AV8" i="8"/>
  <c r="DP12" i="1"/>
  <c r="DQ12" i="1"/>
  <c r="DP16" i="1"/>
  <c r="DQ16" i="1"/>
  <c r="DP17" i="1"/>
  <c r="DQ17" i="1"/>
  <c r="DP21" i="1"/>
  <c r="DQ21" i="1"/>
  <c r="DP25" i="1"/>
  <c r="DQ25" i="1"/>
  <c r="DP29" i="1"/>
  <c r="DQ29" i="1"/>
  <c r="DP33" i="1"/>
  <c r="DQ33" i="1"/>
  <c r="DP37" i="1"/>
  <c r="DQ37" i="1"/>
  <c r="DP41" i="1"/>
  <c r="DQ41" i="1"/>
  <c r="DP9" i="1"/>
  <c r="DQ9" i="1"/>
  <c r="DP6" i="1"/>
  <c r="DQ6" i="1"/>
  <c r="DP22" i="1"/>
  <c r="DQ22" i="1"/>
  <c r="DP30" i="1"/>
  <c r="DQ30" i="1"/>
  <c r="DP34" i="1"/>
  <c r="DQ34" i="1"/>
  <c r="DP38" i="1"/>
  <c r="DQ38" i="1"/>
  <c r="DP13" i="1"/>
  <c r="DQ13" i="1"/>
  <c r="DP18" i="1"/>
  <c r="DQ18" i="1"/>
  <c r="DP26" i="1"/>
  <c r="DQ26" i="1"/>
  <c r="DP10" i="1"/>
  <c r="DQ10" i="1"/>
  <c r="DP14" i="1"/>
  <c r="DQ14" i="1"/>
  <c r="DP19" i="1"/>
  <c r="DQ19" i="1"/>
  <c r="DP31" i="1"/>
  <c r="DQ31" i="1"/>
  <c r="DP7" i="1"/>
  <c r="DQ7" i="1"/>
  <c r="DP23" i="1"/>
  <c r="DQ23" i="1"/>
  <c r="DP27" i="1"/>
  <c r="DQ27" i="1"/>
  <c r="DP35" i="1"/>
  <c r="DQ35" i="1"/>
  <c r="DP39" i="1"/>
  <c r="DQ39" i="1"/>
  <c r="DP11" i="1"/>
  <c r="DQ11" i="1"/>
  <c r="DP15" i="1"/>
  <c r="DQ15" i="1"/>
  <c r="DP8" i="1"/>
  <c r="DQ8" i="1"/>
  <c r="DP20" i="1"/>
  <c r="DQ20" i="1"/>
  <c r="DP24" i="1"/>
  <c r="DQ24" i="1"/>
  <c r="DP28" i="1"/>
  <c r="DQ28" i="1"/>
  <c r="DP32" i="1"/>
  <c r="DQ32" i="1"/>
  <c r="DP36" i="1"/>
  <c r="DQ36" i="1"/>
  <c r="DP40" i="1"/>
  <c r="DQ40" i="1"/>
  <c r="DP13" i="3"/>
  <c r="DQ13" i="3"/>
  <c r="DN11" i="3"/>
  <c r="DO11" i="3"/>
  <c r="DP11" i="3"/>
  <c r="DQ11" i="3"/>
  <c r="DS6" i="3"/>
  <c r="DR6" i="3"/>
  <c r="DP9" i="3"/>
  <c r="DQ9" i="3"/>
  <c r="DP19" i="3"/>
  <c r="DQ19" i="3"/>
  <c r="DN7" i="3"/>
  <c r="DO7" i="3"/>
  <c r="DR9" i="3"/>
  <c r="DS9" i="3"/>
  <c r="DO12" i="3"/>
  <c r="DN12" i="3"/>
  <c r="DP14" i="3"/>
  <c r="DQ14" i="3"/>
  <c r="DN17" i="3"/>
  <c r="DO17" i="3"/>
  <c r="DR19" i="3"/>
  <c r="DS19" i="3"/>
  <c r="DN9" i="3"/>
  <c r="DO9" i="3"/>
  <c r="DP7" i="3"/>
  <c r="DQ7" i="3"/>
  <c r="DN10" i="3"/>
  <c r="DO10" i="3"/>
  <c r="DP12" i="3"/>
  <c r="DQ12" i="3"/>
  <c r="DR14" i="3"/>
  <c r="DS14" i="3"/>
  <c r="DP17" i="3"/>
  <c r="DQ17" i="3"/>
  <c r="DR13" i="3"/>
  <c r="DS13" i="3"/>
  <c r="DS11" i="3"/>
  <c r="DR11" i="3"/>
  <c r="DR7" i="3"/>
  <c r="DS7" i="3"/>
  <c r="DO15" i="3"/>
  <c r="DN15" i="3"/>
  <c r="DN8" i="3"/>
  <c r="DO8" i="3"/>
  <c r="DR10" i="3"/>
  <c r="DS10" i="3"/>
  <c r="DN13" i="3"/>
  <c r="DO13" i="3"/>
  <c r="DQ15" i="3"/>
  <c r="DP15" i="3"/>
  <c r="DN18" i="3"/>
  <c r="DO18" i="3"/>
  <c r="DQ6" i="3"/>
  <c r="DP6" i="3"/>
  <c r="DQ16" i="3"/>
  <c r="DP16" i="3"/>
  <c r="DO14" i="3"/>
  <c r="DN14" i="3"/>
  <c r="DP10" i="3"/>
  <c r="DQ10" i="3"/>
  <c r="DQ8" i="3"/>
  <c r="DP8" i="3"/>
  <c r="DR15" i="3"/>
  <c r="DS15" i="3"/>
  <c r="DQ18" i="3"/>
  <c r="DP18" i="3"/>
  <c r="DN19" i="3"/>
  <c r="DO19" i="3"/>
  <c r="DR16" i="3"/>
  <c r="DS16" i="3"/>
  <c r="DS12" i="3"/>
  <c r="DR12" i="3"/>
  <c r="DR17" i="3"/>
  <c r="DS17" i="3"/>
  <c r="DO6" i="3"/>
  <c r="DN6" i="3"/>
  <c r="DR8" i="3"/>
  <c r="DS8" i="3"/>
  <c r="DN16" i="3"/>
  <c r="DO16" i="3"/>
  <c r="DR18" i="3"/>
  <c r="DS18" i="3"/>
  <c r="DO7" i="1"/>
  <c r="DN7" i="1"/>
  <c r="DN12" i="1"/>
  <c r="DO12" i="1"/>
  <c r="DO17" i="1"/>
  <c r="DN17" i="1"/>
  <c r="DN25" i="1"/>
  <c r="DO25" i="1"/>
  <c r="DO33" i="1"/>
  <c r="DN33" i="1"/>
  <c r="DO41" i="1"/>
  <c r="DN41" i="1"/>
  <c r="DO23" i="1"/>
  <c r="DN23" i="1"/>
  <c r="DO32" i="1"/>
  <c r="DN32" i="1"/>
  <c r="DO9" i="1"/>
  <c r="DN9" i="1"/>
  <c r="DN13" i="1"/>
  <c r="DO13" i="1"/>
  <c r="DN18" i="1"/>
  <c r="DO18" i="1"/>
  <c r="DN26" i="1"/>
  <c r="DO26" i="1"/>
  <c r="DN34" i="1"/>
  <c r="DO34" i="1"/>
  <c r="DO8" i="1"/>
  <c r="DN8" i="1"/>
  <c r="DO24" i="1"/>
  <c r="DN24" i="1"/>
  <c r="DN35" i="1"/>
  <c r="DO35" i="1"/>
  <c r="DN19" i="1"/>
  <c r="DO19" i="1"/>
  <c r="DN10" i="1"/>
  <c r="DO10" i="1"/>
  <c r="DO14" i="1"/>
  <c r="DN14" i="1"/>
  <c r="DN20" i="1"/>
  <c r="DO20" i="1"/>
  <c r="DN28" i="1"/>
  <c r="DO28" i="1"/>
  <c r="DN36" i="1"/>
  <c r="DO36" i="1"/>
  <c r="DN31" i="1"/>
  <c r="DO31" i="1"/>
  <c r="DO40" i="1"/>
  <c r="DN40" i="1"/>
  <c r="DO29" i="1"/>
  <c r="DN29" i="1"/>
  <c r="DN37" i="1"/>
  <c r="DO37" i="1"/>
  <c r="DO16" i="1"/>
  <c r="DN16" i="1"/>
  <c r="DO27" i="1"/>
  <c r="DN27" i="1"/>
  <c r="DN21" i="1"/>
  <c r="DO21" i="1"/>
  <c r="DN6" i="1"/>
  <c r="DO6" i="1"/>
  <c r="DN11" i="1"/>
  <c r="DO11" i="1"/>
  <c r="DO15" i="1"/>
  <c r="DN15" i="1"/>
  <c r="DO22" i="1"/>
  <c r="DN22" i="1"/>
  <c r="DO30" i="1"/>
  <c r="DN30" i="1"/>
  <c r="DO38" i="1"/>
  <c r="DN38" i="1"/>
  <c r="DO39" i="1"/>
  <c r="DN39" i="1"/>
  <c r="DP11" i="4"/>
  <c r="DO11" i="4"/>
  <c r="DS15" i="4"/>
  <c r="DT15" i="4"/>
  <c r="DT11" i="4"/>
  <c r="DS11" i="4"/>
  <c r="DR16" i="4"/>
  <c r="DQ16" i="4"/>
  <c r="DT13" i="4"/>
  <c r="DS13" i="4"/>
  <c r="DT9" i="4"/>
  <c r="DS9" i="4"/>
  <c r="DQ12" i="4"/>
  <c r="DR12" i="4"/>
  <c r="DP17" i="4"/>
  <c r="DO17" i="4"/>
  <c r="DR7" i="4"/>
  <c r="DQ7" i="4"/>
  <c r="DQ10" i="4"/>
  <c r="DR10" i="4"/>
  <c r="DO15" i="4"/>
  <c r="DP15" i="4"/>
  <c r="DT17" i="4"/>
  <c r="DS17" i="4"/>
  <c r="DR14" i="4"/>
  <c r="DQ14" i="4"/>
  <c r="DR9" i="4"/>
  <c r="DQ9" i="4"/>
  <c r="DS14" i="4"/>
  <c r="DT14" i="4"/>
  <c r="DP7" i="4"/>
  <c r="DO7" i="4"/>
  <c r="DR13" i="4"/>
  <c r="DQ13" i="4"/>
  <c r="DQ11" i="4"/>
  <c r="DR11" i="4"/>
  <c r="DP10" i="4"/>
  <c r="DO10" i="4"/>
  <c r="DR15" i="4"/>
  <c r="DQ15" i="4"/>
  <c r="DP9" i="4"/>
  <c r="DO9" i="4"/>
  <c r="DS16" i="4"/>
  <c r="DT16" i="4"/>
  <c r="DP12" i="4"/>
  <c r="DO12" i="4"/>
  <c r="DR17" i="4"/>
  <c r="DQ17" i="4"/>
  <c r="DP13" i="4"/>
  <c r="DO13" i="4"/>
  <c r="DT7" i="4"/>
  <c r="DS7" i="4"/>
  <c r="DO14" i="4"/>
  <c r="DP14" i="4"/>
  <c r="DT12" i="4"/>
  <c r="DS12" i="4"/>
  <c r="DT10" i="4"/>
  <c r="DS10" i="4"/>
  <c r="DO16" i="4"/>
  <c r="DP16" i="4"/>
  <c r="K15" i="2" l="1"/>
  <c r="K9" i="2"/>
  <c r="K4" i="2"/>
  <c r="K45" i="2"/>
  <c r="K68" i="2"/>
  <c r="K66" i="2"/>
  <c r="K62" i="2"/>
  <c r="K55" i="2"/>
  <c r="K51" i="2"/>
  <c r="K44" i="2"/>
  <c r="K40" i="2"/>
  <c r="K37" i="2"/>
  <c r="K32" i="2"/>
  <c r="K29" i="2"/>
  <c r="K25" i="2"/>
  <c r="K21" i="2"/>
  <c r="K74" i="2"/>
  <c r="K77" i="2"/>
</calcChain>
</file>

<file path=xl/sharedStrings.xml><?xml version="1.0" encoding="utf-8"?>
<sst xmlns="http://schemas.openxmlformats.org/spreadsheetml/2006/main" count="762" uniqueCount="236">
  <si>
    <t>CONCEPTO</t>
  </si>
  <si>
    <t>Rangos</t>
  </si>
  <si>
    <t>CIUDADES PRINCIPALES</t>
  </si>
  <si>
    <t>Sencilla</t>
  </si>
  <si>
    <t>Doble</t>
  </si>
  <si>
    <t>Cuadruple</t>
  </si>
  <si>
    <t>DESAYUNO</t>
  </si>
  <si>
    <t>ALMUERZO</t>
  </si>
  <si>
    <t>REFRIGERIO</t>
  </si>
  <si>
    <t>CENA</t>
  </si>
  <si>
    <t>1 - 10</t>
  </si>
  <si>
    <t>10 - 30</t>
  </si>
  <si>
    <t>30 - 50</t>
  </si>
  <si>
    <t xml:space="preserve">Computador basico </t>
  </si>
  <si>
    <t>Sonido y micrófono</t>
  </si>
  <si>
    <t xml:space="preserve">Video Beam basico </t>
  </si>
  <si>
    <t xml:space="preserve">Papelógrafo / tablero acrilico </t>
  </si>
  <si>
    <t>Equipos para traducción simultánea</t>
  </si>
  <si>
    <t>Hora personal traductor</t>
  </si>
  <si>
    <t>Hora mesero (Se cotiza valor por dia de servicio diurno no dominical)</t>
  </si>
  <si>
    <t>Porcentaje de Comisión operador logístico</t>
  </si>
  <si>
    <t>No</t>
  </si>
  <si>
    <t>ELEMENTO</t>
  </si>
  <si>
    <t xml:space="preserve">DESCRIPCIÓN </t>
  </si>
  <si>
    <t>UN</t>
  </si>
  <si>
    <t>VR UNITARIO 
Incluido IVA</t>
  </si>
  <si>
    <t>Carpeta Institucional</t>
  </si>
  <si>
    <t>con bolsillo y lomo de ½ cm</t>
  </si>
  <si>
    <t>Medida:    37 x 47  abierta . tamaño carta (cerrada)</t>
  </si>
  <si>
    <t>Papel esmaltado. Brillante 300 gr.</t>
  </si>
  <si>
    <t>Logo con reserva UV</t>
  </si>
  <si>
    <t>Acabados: refilados, revisados, empacados y entregados</t>
  </si>
  <si>
    <t>Cuaderno Argollado</t>
  </si>
  <si>
    <t>doble “O”</t>
  </si>
  <si>
    <t>Tamaño:  17x24 cm</t>
  </si>
  <si>
    <t>4 insertos, impresión 4x4</t>
  </si>
  <si>
    <t>80 Hojas internas cuadriculadas, papel Bond 75</t>
  </si>
  <si>
    <t xml:space="preserve">Portadas:  Pasta dura, impresión 4x4 </t>
  </si>
  <si>
    <t>Cartillas técnicas (con ilustración)</t>
  </si>
  <si>
    <t>Tamaño:  17 cm x 24 cm</t>
  </si>
  <si>
    <t>Impresión:  4x4 tintas</t>
  </si>
  <si>
    <t xml:space="preserve">Carátulas: Propalcote 240 grs </t>
  </si>
  <si>
    <t>Impresión 4x0 tintas</t>
  </si>
  <si>
    <t>Afiches (con ilustración)</t>
  </si>
  <si>
    <t>Tamaño: 70 x 50 cm</t>
  </si>
  <si>
    <t xml:space="preserve">Material: Propalcote 240 grs. </t>
  </si>
  <si>
    <t xml:space="preserve">Impresión: 4 x 0 Tintas </t>
  </si>
  <si>
    <t>Acabados: Plastificado brillante por una cara, refilados, revisados, empacados y entregados</t>
  </si>
  <si>
    <t>Plegables (con ilustración)</t>
  </si>
  <si>
    <t xml:space="preserve">Tamaño: 23x33cms </t>
  </si>
  <si>
    <t>Material: Propalcote 150grs -</t>
  </si>
  <si>
    <t>Impresión: 4x4 tintas</t>
  </si>
  <si>
    <t>Acabados: plegado en tres cuerpos, refilados, revisados, empacados y entregados</t>
  </si>
  <si>
    <t>Hojas Divulgativas</t>
  </si>
  <si>
    <t xml:space="preserve">Tamaño: 17 x 24 Cms. </t>
  </si>
  <si>
    <t>Impresión 4x2 tintas</t>
  </si>
  <si>
    <t xml:space="preserve">Material: Propalmate 150 grs. </t>
  </si>
  <si>
    <t>Libretas</t>
  </si>
  <si>
    <t xml:space="preserve">Tamaño: 17x24cms </t>
  </si>
  <si>
    <t xml:space="preserve">Hojas Internas: 50 </t>
  </si>
  <si>
    <t>en papel periódico de 48grs</t>
  </si>
  <si>
    <t xml:space="preserve">Material Carátula:  Propalcote 150grs </t>
  </si>
  <si>
    <t>Acabados:  Encoladas</t>
  </si>
  <si>
    <t>Pendones tipo Araña</t>
  </si>
  <si>
    <t>Impresión en Banner 13</t>
  </si>
  <si>
    <t>Policromía.</t>
  </si>
  <si>
    <r>
      <t>Avisos en acrílico</t>
    </r>
    <r>
      <rPr>
        <sz val="11"/>
        <color theme="1"/>
        <rFont val="Arial"/>
        <family val="2"/>
      </rPr>
      <t>:</t>
    </r>
  </si>
  <si>
    <t>Letras de la sigla AUNAP</t>
  </si>
  <si>
    <t xml:space="preserve">(en dos tamaños:  50 cm de alto y de 30 cm </t>
  </si>
  <si>
    <t xml:space="preserve">Termo-formadas en acrílico 100%, monómero puro garantizado de 3 mm de espesor, </t>
  </si>
  <si>
    <t xml:space="preserve">Laterales de 6 cm ancho en acrílico, </t>
  </si>
  <si>
    <t>Eles en acrílico para distanciar de muro en acrílico blanco de 5cm.</t>
  </si>
  <si>
    <t>Logosímbolo (campo) fabricado en acrílico, decorado con corte laser, según imagen corporativa.</t>
  </si>
  <si>
    <t xml:space="preserve">Letras descriptoras de la sigla: “Instituto Colombiano Agropecuario” </t>
  </si>
  <si>
    <t>Fabricadas en material acrílico de 3 mm cortado en sistema laser, flotadas sobre una regleta de acrílico de 4 mmm de espesor color cristal.</t>
  </si>
  <si>
    <t>Acabado:  Instalados en el sitio, con desmonte de los avisos que se encuentren instalados.</t>
  </si>
  <si>
    <t>VALLAS CARRETERAS</t>
  </si>
  <si>
    <t>Suministro e instalación de  vallas informativas</t>
  </si>
  <si>
    <t>Tamaño área visible de impresión 11,40 X 3,60 metros.</t>
  </si>
  <si>
    <t>Material lámina galvanizada calibre 22</t>
  </si>
  <si>
    <t>Material de impresión digital 1.200 dpi. Banner.</t>
  </si>
  <si>
    <t>Cerchas 6 metros de alto con un ángulo de 1 Pulgada ½ X 3/16 reforzadas con ángulo ¾ anclada al piso con concreto.</t>
  </si>
  <si>
    <t>Bases en concreto con un diámetro de 0.40 metros y una profundidad de 0.80 metros.</t>
  </si>
  <si>
    <t>INSTALADAS</t>
  </si>
  <si>
    <t xml:space="preserve">Suministro y recepcion </t>
  </si>
  <si>
    <t>Impresos en tres colores</t>
  </si>
  <si>
    <t>Formatos más comunes (29,7 x 21 y 35 x 25 .)</t>
  </si>
  <si>
    <t xml:space="preserve">Papel apergaminado </t>
  </si>
  <si>
    <t>Esfero</t>
  </si>
  <si>
    <t>Con materiales reciclables</t>
  </si>
  <si>
    <t>Retráctil</t>
  </si>
  <si>
    <t>color negro y azul con logo de Aunap impreso</t>
  </si>
  <si>
    <t>Tula</t>
  </si>
  <si>
    <t>Duración/Cantidad</t>
  </si>
  <si>
    <t>1 a 2 horas</t>
  </si>
  <si>
    <t>2 a 3 horas</t>
  </si>
  <si>
    <t>3 a 5 horas</t>
  </si>
  <si>
    <t>HORA</t>
  </si>
  <si>
    <t>1 - 2 horas</t>
  </si>
  <si>
    <t xml:space="preserve">Suscripcion a plataformas que cuenten con seguridad y soporte para reuniones - Webinar </t>
  </si>
  <si>
    <t>1 DÍA</t>
  </si>
  <si>
    <t>1 SEMANA</t>
  </si>
  <si>
    <t>1 MES</t>
  </si>
  <si>
    <t>Ejecutivo</t>
  </si>
  <si>
    <t>Buffet</t>
  </si>
  <si>
    <t>Americano</t>
  </si>
  <si>
    <t>buffet</t>
  </si>
  <si>
    <t>Tipo 2</t>
  </si>
  <si>
    <t>Tipo 1</t>
  </si>
  <si>
    <t>Menú Ligero</t>
  </si>
  <si>
    <t>Bufett</t>
  </si>
  <si>
    <t>Transmisión streaming por Redes Sociales y Youtube (3 camaras)</t>
  </si>
  <si>
    <t>ESPECIFICACIONES</t>
  </si>
  <si>
    <t>STAND</t>
  </si>
  <si>
    <t>SILLAS ALTAS</t>
  </si>
  <si>
    <t>MESAS ALTAS</t>
  </si>
  <si>
    <t>BODEGA</t>
  </si>
  <si>
    <t>Dimensiones:1,51m x 50cm x 35cm
Color: Se acordará con el supervisor del contrato</t>
  </si>
  <si>
    <t>Dimensiones: 1.00m x 0,85cm x 0,45 cm
Logo: acrílico con luz de (0,45cm x 0,65cm)
Dilatadores</t>
  </si>
  <si>
    <t xml:space="preserve">COUNTER CON LOGO DE LA AUNAP </t>
  </si>
  <si>
    <t>PUFF PEQUEÑOS</t>
  </si>
  <si>
    <t>De los colores institucionales</t>
  </si>
  <si>
    <t>ESCRITORIO/MESA NIÑOS</t>
  </si>
  <si>
    <t>BLANCA</t>
  </si>
  <si>
    <t>MOBILIARIO - DECORACIÓN STAND Y ESTRUCTURA</t>
  </si>
  <si>
    <t>ALOJAMIENTO</t>
  </si>
  <si>
    <t xml:space="preserve">Número de páginas:  50 </t>
  </si>
  <si>
    <t>Número de páginas:  100</t>
  </si>
  <si>
    <t xml:space="preserve">Valla Pasa calle </t>
  </si>
  <si>
    <r>
      <t>1.0</t>
    </r>
    <r>
      <rPr>
        <sz val="11"/>
        <color theme="1"/>
        <rFont val="Arial"/>
        <family val="2"/>
      </rPr>
      <t>      Mt. ancho x 2.00 Mt. Altura</t>
    </r>
  </si>
  <si>
    <t>tamaño: 6 mt de largo X 1.5 de alto.</t>
  </si>
  <si>
    <t>Presentador</t>
  </si>
  <si>
    <t>Grabacion de video</t>
  </si>
  <si>
    <t>100 - 150</t>
  </si>
  <si>
    <t xml:space="preserve">Escarapela de identificacion </t>
  </si>
  <si>
    <t>Tamaño estándar 13x 9 cm</t>
  </si>
  <si>
    <t>Material propalcote plastificado</t>
  </si>
  <si>
    <t xml:space="preserve">Plastificado, cordón o cinta </t>
  </si>
  <si>
    <t>Certificado o diploma de participaciòn y ponencia</t>
  </si>
  <si>
    <t>Brochure</t>
  </si>
  <si>
    <t>Propalcote plastificado</t>
  </si>
  <si>
    <t>Tamaño a definir</t>
  </si>
  <si>
    <t>Gorras</t>
  </si>
  <si>
    <t>Gorras bordadas tipo truck</t>
  </si>
  <si>
    <t>Pendones ROLLUP</t>
  </si>
  <si>
    <t>1mt x 1mt RolluP banner , aluminio con tubo, soporte y maleta</t>
  </si>
  <si>
    <t>Alto 40 cms
Ancho 30 cms
Estampado con los logos a color de la AUNAP</t>
  </si>
  <si>
    <t>Puntos de hidratacion</t>
  </si>
  <si>
    <t>COTIZACION 1</t>
  </si>
  <si>
    <t>COTIZACION 2</t>
  </si>
  <si>
    <t>COTIZACION 3</t>
  </si>
  <si>
    <t>PROMEDIO</t>
  </si>
  <si>
    <t>cenfer</t>
  </si>
  <si>
    <t>sig sas</t>
  </si>
  <si>
    <t>Coning Grup</t>
  </si>
  <si>
    <t>Hotel Bog Astral</t>
  </si>
  <si>
    <t>COTIZACION 4</t>
  </si>
  <si>
    <t>COTIZACION 5</t>
  </si>
  <si>
    <t>MAGIN</t>
  </si>
  <si>
    <t>Duración/ Cantidad</t>
  </si>
  <si>
    <t>DISEÑO -BANNER O PANEL CON IMPRESIÓN FONDO</t>
  </si>
  <si>
    <t>4 Tipo bar
Deben ser color blanco
Base hierro/aluminio
Superficie plástica</t>
  </si>
  <si>
    <t>2 Tipo bar
Deben ser color blanco
Base hierro/aluminio
Superficie plástica/vidrio</t>
  </si>
  <si>
    <t xml:space="preserve">DISPOSITIVOS ELECTRONICOS </t>
  </si>
  <si>
    <t xml:space="preserve">TELEVISOR DE 55" CON SOPORTE A PISO. </t>
  </si>
  <si>
    <t>MEDIDA ESTÁNDAR</t>
  </si>
  <si>
    <t xml:space="preserve">3 A 5 días </t>
  </si>
  <si>
    <t>Dimensiones: 3 x 2,35m</t>
  </si>
  <si>
    <t xml:space="preserve">M2 con base a la medida estandar de referencia </t>
  </si>
  <si>
    <t xml:space="preserve">PISO </t>
  </si>
  <si>
    <t>CESPED ARTIFICIAL</t>
  </si>
  <si>
    <t>Conectividad para asistentes</t>
  </si>
  <si>
    <t>Servicio de Streaming a una camara para la actividad (Audio y Video)</t>
  </si>
  <si>
    <t>Cuaderno</t>
  </si>
  <si>
    <t>10-50</t>
  </si>
  <si>
    <t>50-100</t>
  </si>
  <si>
    <t>100-150</t>
  </si>
  <si>
    <t>3 mts de largo,
3 mts de ancho,
2.5 mts de alto</t>
  </si>
  <si>
    <t>50 - 100</t>
  </si>
  <si>
    <t>1 UNIDAD</t>
  </si>
  <si>
    <t>5 UNIDADES</t>
  </si>
  <si>
    <t>10 UNIDADES</t>
  </si>
  <si>
    <t>Iva</t>
  </si>
  <si>
    <t xml:space="preserve">Valor sin Iva ( unitario) </t>
  </si>
  <si>
    <t>Impoconsumo</t>
  </si>
  <si>
    <r>
      <rPr>
        <b/>
        <sz val="8"/>
        <rFont val="Arial"/>
        <family val="2"/>
      </rPr>
      <t>SALON</t>
    </r>
    <r>
      <rPr>
        <sz val="8"/>
        <color theme="1"/>
        <rFont val="Arial"/>
        <family val="2"/>
      </rPr>
      <t xml:space="preserve"> Valor en alquiler de espacio por 8 horas diurnas para cada uno de los rangos de personas,  o espacio de actividad, incluye sillas y mesas vestidas y punto de desinfección.</t>
    </r>
  </si>
  <si>
    <r>
      <rPr>
        <b/>
        <sz val="8"/>
        <rFont val="Arial"/>
        <family val="2"/>
      </rPr>
      <t>ESTACION DE BEBIDAS</t>
    </r>
    <r>
      <rPr>
        <sz val="8"/>
        <color theme="1"/>
        <rFont val="Arial"/>
        <family val="2"/>
      </rPr>
      <t xml:space="preserve"> Estación de Café basica que incluye café, aromatica, azucar , mezcladores. Menaje Básico.</t>
    </r>
  </si>
  <si>
    <t xml:space="preserve">CIUDADES INTERMEDIAS </t>
  </si>
  <si>
    <t xml:space="preserve">CIUDADES DE DIFICIL ACCESO </t>
  </si>
  <si>
    <t xml:space="preserve">TOTAL : </t>
  </si>
  <si>
    <t xml:space="preserve">CONCEPTO SERVICIOS </t>
  </si>
  <si>
    <t xml:space="preserve">CONCEPTO IMPRESOS </t>
  </si>
  <si>
    <t xml:space="preserve">Porcentaje de Comisión operador logístico % </t>
  </si>
  <si>
    <t xml:space="preserve">VALOR UNITARIO TOTAL (Impuestos incluidos) </t>
  </si>
  <si>
    <t xml:space="preserve">Valor sin Iva (unitario) </t>
  </si>
  <si>
    <t xml:space="preserve">VALOR UNITARIO TOTAL 
(impuestos incluidos) </t>
  </si>
  <si>
    <t xml:space="preserve">VALOR UNITARIO TOTAL
(impuestos incluidos) </t>
  </si>
  <si>
    <t xml:space="preserve">Valor sin Iva 
(unitario) </t>
  </si>
  <si>
    <t xml:space="preserve">Cuaderno cuadriculado de 50 hojas con diseño del logo institucional en la portada y contraportada. </t>
  </si>
  <si>
    <t xml:space="preserve">Retractil, color negro, resistente, buena calidad con diseño del logo instucional. </t>
  </si>
  <si>
    <t>No.</t>
  </si>
  <si>
    <t>Afiches Divulgativos</t>
  </si>
  <si>
    <t xml:space="preserve">Tamaño: 70 x 50 cm, con diseño del logo institucional </t>
  </si>
  <si>
    <t>Porcentaje de Comisión operador logístico*</t>
  </si>
  <si>
    <t>* El porcentaje que se establezca para comisión, será el mismo pagos a terceros y reembolso.</t>
  </si>
  <si>
    <t xml:space="preserve">Valor sin Iva
(unitario) </t>
  </si>
  <si>
    <t>Producción de videos de 1 a 3 min</t>
  </si>
  <si>
    <t>Producción de videos de 3a 5 min</t>
  </si>
  <si>
    <t>MERCADEO ESTRATEGICO S.A.S.</t>
  </si>
  <si>
    <t>Escarapela satinada con porta escarapela y cordon</t>
  </si>
  <si>
    <t xml:space="preserve">funda plástica, 13,5 cm y 10,7 cm , con reata con, abrazadera, </t>
  </si>
  <si>
    <t>Certificados</t>
  </si>
  <si>
    <t>La impresión debe ser sobre material grueso, en opalina o cartón cartulina, tamaño carta</t>
  </si>
  <si>
    <t xml:space="preserve">  </t>
  </si>
  <si>
    <t>OLE EVENTOS COLOMBIA S.A.S</t>
  </si>
  <si>
    <t>PUBBLICA SAS</t>
  </si>
  <si>
    <t>IMAGROUP COLOMBIA S.A.S</t>
  </si>
  <si>
    <t>A2 MARKETING NEW'S S.A.S</t>
  </si>
  <si>
    <t xml:space="preserve">VALOR PROMEDIO UNITARIO TOTAL 
(impuestos incluidos) </t>
  </si>
  <si>
    <t>MEDIANA</t>
  </si>
  <si>
    <t>LPX GROUP SAS</t>
  </si>
  <si>
    <t xml:space="preserve"> IMPRESOS </t>
  </si>
  <si>
    <t>&lt;</t>
  </si>
  <si>
    <t xml:space="preserve">PRECIOS PROPUESTA </t>
  </si>
  <si>
    <t xml:space="preserve">VALOR  UNITARIO TOTAL 
(impuestos incluidos) </t>
  </si>
  <si>
    <t xml:space="preserve">MEDIANA
VALOR  UNITARIO  
(impuestos incluidos) </t>
  </si>
  <si>
    <t xml:space="preserve">VALOR PROMEDIO UNITARIO  
(impuestos incluidos) </t>
  </si>
  <si>
    <t xml:space="preserve">VALOR  UNITARIO  
(impuestos incluidos) </t>
  </si>
  <si>
    <t xml:space="preserve">VALOR UNITARIO  
(impuestos incluidos) </t>
  </si>
  <si>
    <t>SERVICIOS</t>
  </si>
  <si>
    <t>EVENTOS CON STAND</t>
  </si>
  <si>
    <t>PRODUCTOS DIGITALES</t>
  </si>
  <si>
    <t>IMPRESOS</t>
  </si>
  <si>
    <t>Z</t>
  </si>
  <si>
    <t>Porcentaje de Comisión Operador Logístico</t>
  </si>
  <si>
    <t>Porcentaje de Comisión Ofertado Operador Logístico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</si>
</sst>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&quot;$&quot;\ #,##0;[Red]\-&quot;$&quot;\ #,##0"/>
    <numFmt numFmtId="165" formatCode="_-&quot;$&quot;\ * #,##0.00_-;\-&quot;$&quot;\ * #,##0.00_-;_-&quot;$&quot;\ * &quot;-&quot;??_-;_-@_-"/>
    <numFmt numFmtId="166" formatCode="_-&quot;$&quot;* #,##0_-;\-&quot;$&quot;* #,##0_-;_-&quot;$&quot;* &quot;-&quot;_-;_-@"/>
    <numFmt numFmtId="167" formatCode="_-* #,##0_-;\-* #,##0_-;_-* &quot;-&quot;??_-;_-@_-"/>
    <numFmt numFmtId="168" formatCode="_-&quot;$&quot;\ * #,##0_-;\-&quot;$&quot;\ * #,##0_-;_-&quot;$&quot;\ * &quot;-&quot;??_-;_-@_-"/>
    <numFmt numFmtId="169" formatCode="_-&quot;$&quot;\ * #,##0_-;\-&quot;$&quot;\ * #,##0_-;_-&quot;$&quot;\ * &quot;-&quot;??_-;_-@"/>
    <numFmt numFmtId="170" formatCode="_-* #,##0\ _€_-;\-* #,##0\ _€_-;_-* &quot;-&quot;??\ _€_-;_-@_-"/>
    <numFmt numFmtId="171" formatCode="\$\ #,##0"/>
  </numFmts>
  <fonts count="33">
    <font>
      <sz val="11"/>
      <color theme="1"/>
      <name val="Arial"/>
    </font>
    <font>
      <b/>
      <sz val="9"/>
      <color theme="1"/>
      <name val="Arial"/>
      <family val="2"/>
    </font>
    <font>
      <sz val="11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8"/>
      <color theme="1"/>
      <name val="Arial Narrow"/>
      <family val="2"/>
    </font>
    <font>
      <b/>
      <sz val="8"/>
      <color rgb="FF000000"/>
      <name val="Arial Narrow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b/>
      <sz val="8"/>
      <color rgb="FF000000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sz val="9"/>
      <color theme="1"/>
      <name val="Calibri"/>
      <family val="2"/>
    </font>
    <font>
      <sz val="9"/>
      <color rgb="FF00000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b/>
      <sz val="7"/>
      <color theme="1"/>
      <name val="Arial"/>
      <family val="2"/>
    </font>
    <font>
      <sz val="8"/>
      <color rgb="FF000000"/>
      <name val="Arial MT"/>
      <family val="2"/>
    </font>
    <font>
      <b/>
      <sz val="11"/>
      <color rgb="FF000000"/>
      <name val="Work Sans Light"/>
    </font>
    <font>
      <sz val="11"/>
      <color rgb="FF000000"/>
      <name val="Work Sans Light"/>
    </font>
    <font>
      <b/>
      <sz val="11"/>
      <color theme="1"/>
      <name val="Work Sans Light"/>
    </font>
  </fonts>
  <fills count="1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EF2CB"/>
      </patternFill>
    </fill>
    <fill>
      <patternFill patternType="solid">
        <fgColor rgb="FFD8D8D8"/>
        <bgColor rgb="FFD8D8D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0"/>
      </patternFill>
    </fill>
    <fill>
      <patternFill patternType="solid">
        <fgColor rgb="FFD9D9D9"/>
        <bgColor indexed="64"/>
      </patternFill>
    </fill>
  </fills>
  <borders count="12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3" fillId="0" borderId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9" fontId="22" fillId="0" borderId="0" applyFont="0" applyFill="0" applyBorder="0" applyAlignment="0" applyProtection="0"/>
  </cellStyleXfs>
  <cellXfs count="607">
    <xf numFmtId="0" fontId="0" fillId="0" borderId="0" xfId="0"/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3" borderId="10" xfId="0" applyFont="1" applyFill="1" applyBorder="1" applyAlignment="1">
      <alignment vertical="center" wrapText="1"/>
    </xf>
    <xf numFmtId="0" fontId="3" fillId="0" borderId="9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/>
    </xf>
    <xf numFmtId="168" fontId="7" fillId="0" borderId="0" xfId="3" applyNumberFormat="1" applyFont="1" applyAlignment="1">
      <alignment horizontal="center" vertical="center" wrapText="1"/>
    </xf>
    <xf numFmtId="168" fontId="8" fillId="0" borderId="0" xfId="3" applyNumberFormat="1" applyFont="1"/>
    <xf numFmtId="168" fontId="0" fillId="0" borderId="0" xfId="3" applyNumberFormat="1" applyFont="1" applyAlignment="1"/>
    <xf numFmtId="168" fontId="8" fillId="0" borderId="0" xfId="3" applyNumberFormat="1" applyFont="1" applyAlignment="1">
      <alignment horizontal="center"/>
    </xf>
    <xf numFmtId="0" fontId="2" fillId="0" borderId="2" xfId="0" applyFont="1" applyBorder="1"/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" fillId="0" borderId="27" xfId="0" applyFont="1" applyBorder="1" applyAlignment="1">
      <alignment horizontal="center" vertical="center"/>
    </xf>
    <xf numFmtId="168" fontId="15" fillId="0" borderId="28" xfId="3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/>
    <xf numFmtId="167" fontId="16" fillId="4" borderId="2" xfId="2" applyNumberFormat="1" applyFont="1" applyFill="1" applyBorder="1"/>
    <xf numFmtId="169" fontId="21" fillId="0" borderId="2" xfId="0" applyNumberFormat="1" applyFont="1" applyBorder="1"/>
    <xf numFmtId="0" fontId="4" fillId="0" borderId="5" xfId="0" applyFont="1" applyBorder="1" applyAlignment="1">
      <alignment vertical="center"/>
    </xf>
    <xf numFmtId="167" fontId="18" fillId="0" borderId="10" xfId="2" applyNumberFormat="1" applyFont="1" applyBorder="1" applyAlignment="1">
      <alignment vertical="center"/>
    </xf>
    <xf numFmtId="169" fontId="19" fillId="0" borderId="10" xfId="0" applyNumberFormat="1" applyFont="1" applyBorder="1" applyAlignment="1">
      <alignment vertical="center" wrapText="1"/>
    </xf>
    <xf numFmtId="168" fontId="16" fillId="0" borderId="10" xfId="3" applyNumberFormat="1" applyFont="1" applyBorder="1" applyAlignment="1">
      <alignment vertical="center"/>
    </xf>
    <xf numFmtId="168" fontId="16" fillId="0" borderId="8" xfId="3" applyNumberFormat="1" applyFont="1" applyBorder="1"/>
    <xf numFmtId="170" fontId="16" fillId="0" borderId="8" xfId="2" applyNumberFormat="1" applyFont="1" applyBorder="1" applyAlignment="1">
      <alignment vertical="center"/>
    </xf>
    <xf numFmtId="0" fontId="3" fillId="3" borderId="2" xfId="0" applyFont="1" applyFill="1" applyBorder="1" applyAlignment="1">
      <alignment vertical="center" wrapText="1"/>
    </xf>
    <xf numFmtId="168" fontId="16" fillId="0" borderId="11" xfId="3" applyNumberFormat="1" applyFont="1" applyFill="1" applyBorder="1" applyAlignment="1">
      <alignment vertical="center"/>
    </xf>
    <xf numFmtId="168" fontId="16" fillId="0" borderId="8" xfId="3" applyNumberFormat="1" applyFont="1" applyFill="1" applyBorder="1"/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/>
    <xf numFmtId="0" fontId="5" fillId="0" borderId="1" xfId="0" applyFont="1" applyBorder="1"/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3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167" fontId="5" fillId="0" borderId="6" xfId="2" applyNumberFormat="1" applyFont="1" applyFill="1" applyBorder="1" applyAlignment="1">
      <alignment vertical="center" wrapText="1"/>
    </xf>
    <xf numFmtId="169" fontId="19" fillId="0" borderId="33" xfId="0" applyNumberFormat="1" applyFont="1" applyBorder="1" applyAlignment="1">
      <alignment vertical="center" wrapText="1"/>
    </xf>
    <xf numFmtId="168" fontId="5" fillId="0" borderId="6" xfId="3" applyNumberFormat="1" applyFont="1" applyFill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12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8" fillId="0" borderId="0" xfId="0" applyFont="1" applyAlignment="1">
      <alignment wrapText="1"/>
    </xf>
    <xf numFmtId="0" fontId="4" fillId="0" borderId="2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164" fontId="0" fillId="0" borderId="0" xfId="0" applyNumberFormat="1"/>
    <xf numFmtId="16" fontId="0" fillId="0" borderId="0" xfId="0" applyNumberFormat="1"/>
    <xf numFmtId="17" fontId="0" fillId="0" borderId="0" xfId="0" applyNumberFormat="1"/>
    <xf numFmtId="3" fontId="0" fillId="0" borderId="0" xfId="0" applyNumberFormat="1"/>
    <xf numFmtId="164" fontId="0" fillId="6" borderId="0" xfId="0" applyNumberFormat="1" applyFill="1"/>
    <xf numFmtId="3" fontId="0" fillId="6" borderId="0" xfId="0" applyNumberFormat="1" applyFill="1"/>
    <xf numFmtId="164" fontId="0" fillId="6" borderId="23" xfId="0" applyNumberFormat="1" applyFill="1" applyBorder="1"/>
    <xf numFmtId="164" fontId="0" fillId="6" borderId="37" xfId="0" applyNumberFormat="1" applyFill="1" applyBorder="1"/>
    <xf numFmtId="164" fontId="0" fillId="6" borderId="38" xfId="0" applyNumberFormat="1" applyFill="1" applyBorder="1"/>
    <xf numFmtId="0" fontId="24" fillId="0" borderId="0" xfId="0" applyFont="1"/>
    <xf numFmtId="49" fontId="24" fillId="2" borderId="2" xfId="0" applyNumberFormat="1" applyFont="1" applyFill="1" applyBorder="1" applyAlignment="1">
      <alignment horizontal="center" vertical="center" wrapText="1"/>
    </xf>
    <xf numFmtId="166" fontId="24" fillId="0" borderId="2" xfId="0" applyNumberFormat="1" applyFont="1" applyBorder="1" applyAlignment="1">
      <alignment vertical="center" wrapText="1"/>
    </xf>
    <xf numFmtId="0" fontId="24" fillId="0" borderId="2" xfId="0" applyFont="1" applyBorder="1"/>
    <xf numFmtId="0" fontId="23" fillId="0" borderId="0" xfId="0" applyFont="1" applyAlignment="1">
      <alignment horizontal="center" vertical="center" wrapText="1"/>
    </xf>
    <xf numFmtId="166" fontId="24" fillId="7" borderId="2" xfId="0" applyNumberFormat="1" applyFont="1" applyFill="1" applyBorder="1" applyAlignment="1">
      <alignment vertical="center" wrapText="1"/>
    </xf>
    <xf numFmtId="49" fontId="24" fillId="2" borderId="40" xfId="0" applyNumberFormat="1" applyFont="1" applyFill="1" applyBorder="1" applyAlignment="1">
      <alignment horizontal="center" vertical="center" wrapText="1"/>
    </xf>
    <xf numFmtId="49" fontId="26" fillId="2" borderId="40" xfId="0" applyNumberFormat="1" applyFont="1" applyFill="1" applyBorder="1" applyAlignment="1">
      <alignment horizontal="center" vertical="center" wrapText="1"/>
    </xf>
    <xf numFmtId="49" fontId="27" fillId="2" borderId="40" xfId="1" applyNumberFormat="1" applyFont="1" applyFill="1" applyBorder="1" applyAlignment="1">
      <alignment horizontal="center" vertical="center" wrapText="1"/>
    </xf>
    <xf numFmtId="49" fontId="26" fillId="0" borderId="40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24" fillId="0" borderId="0" xfId="0" applyFont="1" applyAlignment="1">
      <alignment wrapText="1"/>
    </xf>
    <xf numFmtId="0" fontId="23" fillId="0" borderId="2" xfId="0" applyFont="1" applyBorder="1" applyAlignment="1">
      <alignment vertical="center" wrapText="1"/>
    </xf>
    <xf numFmtId="0" fontId="24" fillId="0" borderId="2" xfId="0" applyFont="1" applyBorder="1" applyAlignment="1">
      <alignment vertical="center"/>
    </xf>
    <xf numFmtId="0" fontId="24" fillId="0" borderId="0" xfId="0" applyFont="1" applyAlignment="1">
      <alignment horizontal="center"/>
    </xf>
    <xf numFmtId="0" fontId="24" fillId="0" borderId="2" xfId="0" applyFont="1" applyBorder="1" applyAlignment="1">
      <alignment vertical="center" wrapText="1"/>
    </xf>
    <xf numFmtId="49" fontId="24" fillId="2" borderId="12" xfId="0" applyNumberFormat="1" applyFont="1" applyFill="1" applyBorder="1" applyAlignment="1">
      <alignment horizontal="center" vertical="center" wrapText="1"/>
    </xf>
    <xf numFmtId="0" fontId="28" fillId="8" borderId="2" xfId="0" applyFont="1" applyFill="1" applyBorder="1" applyAlignment="1">
      <alignment horizontal="center" vertical="center" wrapText="1"/>
    </xf>
    <xf numFmtId="9" fontId="23" fillId="8" borderId="42" xfId="4" applyFont="1" applyFill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49" fontId="24" fillId="2" borderId="5" xfId="0" applyNumberFormat="1" applyFont="1" applyFill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/>
    </xf>
    <xf numFmtId="0" fontId="24" fillId="0" borderId="7" xfId="0" applyFont="1" applyBorder="1" applyAlignment="1">
      <alignment horizontal="left" vertical="center"/>
    </xf>
    <xf numFmtId="0" fontId="24" fillId="7" borderId="7" xfId="0" applyFont="1" applyFill="1" applyBorder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9" fontId="23" fillId="8" borderId="10" xfId="4" applyFont="1" applyFill="1" applyBorder="1" applyAlignment="1">
      <alignment horizontal="center" vertical="center" wrapText="1"/>
    </xf>
    <xf numFmtId="0" fontId="23" fillId="8" borderId="11" xfId="0" applyFont="1" applyFill="1" applyBorder="1" applyAlignment="1">
      <alignment horizontal="center" vertical="center" wrapText="1"/>
    </xf>
    <xf numFmtId="0" fontId="24" fillId="0" borderId="5" xfId="0" applyFont="1" applyBorder="1"/>
    <xf numFmtId="0" fontId="24" fillId="0" borderId="6" xfId="0" applyFont="1" applyBorder="1"/>
    <xf numFmtId="0" fontId="24" fillId="0" borderId="8" xfId="0" applyFont="1" applyBorder="1"/>
    <xf numFmtId="0" fontId="28" fillId="8" borderId="8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/>
    </xf>
    <xf numFmtId="0" fontId="15" fillId="0" borderId="7" xfId="0" applyFont="1" applyBorder="1" applyAlignment="1">
      <alignment horizontal="left"/>
    </xf>
    <xf numFmtId="168" fontId="24" fillId="2" borderId="5" xfId="3" applyNumberFormat="1" applyFont="1" applyFill="1" applyBorder="1" applyAlignment="1">
      <alignment horizontal="center" vertical="center" wrapText="1"/>
    </xf>
    <xf numFmtId="168" fontId="24" fillId="2" borderId="2" xfId="3" applyNumberFormat="1" applyFont="1" applyFill="1" applyBorder="1" applyAlignment="1">
      <alignment horizontal="center" vertical="center" wrapText="1"/>
    </xf>
    <xf numFmtId="168" fontId="24" fillId="0" borderId="5" xfId="3" applyNumberFormat="1" applyFont="1" applyBorder="1" applyAlignment="1"/>
    <xf numFmtId="168" fontId="24" fillId="0" borderId="2" xfId="3" applyNumberFormat="1" applyFont="1" applyBorder="1" applyAlignment="1"/>
    <xf numFmtId="168" fontId="24" fillId="0" borderId="2" xfId="3" applyNumberFormat="1" applyFont="1" applyBorder="1" applyAlignment="1">
      <alignment vertical="center"/>
    </xf>
    <xf numFmtId="168" fontId="24" fillId="2" borderId="12" xfId="3" applyNumberFormat="1" applyFont="1" applyFill="1" applyBorder="1" applyAlignment="1">
      <alignment horizontal="center" vertical="center" wrapText="1"/>
    </xf>
    <xf numFmtId="168" fontId="24" fillId="2" borderId="6" xfId="3" applyNumberFormat="1" applyFont="1" applyFill="1" applyBorder="1" applyAlignment="1">
      <alignment horizontal="center" vertical="center" wrapText="1"/>
    </xf>
    <xf numFmtId="168" fontId="24" fillId="0" borderId="2" xfId="3" applyNumberFormat="1" applyFont="1" applyBorder="1" applyAlignment="1">
      <alignment horizontal="center" vertical="center"/>
    </xf>
    <xf numFmtId="0" fontId="23" fillId="0" borderId="58" xfId="0" applyFont="1" applyBorder="1" applyAlignment="1">
      <alignment horizontal="center"/>
    </xf>
    <xf numFmtId="166" fontId="24" fillId="0" borderId="2" xfId="0" applyNumberFormat="1" applyFont="1" applyBorder="1"/>
    <xf numFmtId="168" fontId="24" fillId="0" borderId="2" xfId="3" applyNumberFormat="1" applyFont="1" applyBorder="1" applyAlignment="1">
      <alignment vertical="center" wrapText="1"/>
    </xf>
    <xf numFmtId="9" fontId="23" fillId="8" borderId="62" xfId="4" applyFont="1" applyFill="1" applyBorder="1" applyAlignment="1">
      <alignment horizontal="center" vertical="center" wrapText="1"/>
    </xf>
    <xf numFmtId="9" fontId="23" fillId="8" borderId="63" xfId="4" applyFont="1" applyFill="1" applyBorder="1" applyAlignment="1">
      <alignment horizontal="center" vertical="center" wrapText="1"/>
    </xf>
    <xf numFmtId="0" fontId="23" fillId="8" borderId="29" xfId="0" applyFont="1" applyFill="1" applyBorder="1" applyAlignment="1">
      <alignment horizontal="center" vertical="center" wrapText="1"/>
    </xf>
    <xf numFmtId="168" fontId="24" fillId="0" borderId="2" xfId="0" applyNumberFormat="1" applyFont="1" applyBorder="1"/>
    <xf numFmtId="0" fontId="23" fillId="7" borderId="5" xfId="0" applyFont="1" applyFill="1" applyBorder="1" applyAlignment="1">
      <alignment vertical="center" wrapText="1"/>
    </xf>
    <xf numFmtId="0" fontId="23" fillId="7" borderId="2" xfId="0" applyFont="1" applyFill="1" applyBorder="1" applyAlignment="1">
      <alignment vertical="center" wrapText="1"/>
    </xf>
    <xf numFmtId="0" fontId="23" fillId="0" borderId="39" xfId="0" applyFont="1" applyBorder="1" applyAlignment="1">
      <alignment horizontal="center" vertical="center"/>
    </xf>
    <xf numFmtId="0" fontId="15" fillId="0" borderId="2" xfId="0" applyFont="1" applyBorder="1" applyAlignment="1">
      <alignment vertical="center" wrapText="1"/>
    </xf>
    <xf numFmtId="168" fontId="24" fillId="0" borderId="2" xfId="0" applyNumberFormat="1" applyFont="1" applyBorder="1" applyAlignment="1">
      <alignment horizontal="right"/>
    </xf>
    <xf numFmtId="168" fontId="24" fillId="0" borderId="5" xfId="0" applyNumberFormat="1" applyFont="1" applyBorder="1" applyAlignment="1">
      <alignment horizontal="right"/>
    </xf>
    <xf numFmtId="168" fontId="24" fillId="0" borderId="2" xfId="3" applyNumberFormat="1" applyFont="1" applyBorder="1" applyAlignment="1">
      <alignment horizontal="right"/>
    </xf>
    <xf numFmtId="49" fontId="24" fillId="2" borderId="64" xfId="0" applyNumberFormat="1" applyFont="1" applyFill="1" applyBorder="1" applyAlignment="1">
      <alignment horizontal="center" vertical="center" wrapText="1"/>
    </xf>
    <xf numFmtId="168" fontId="24" fillId="0" borderId="12" xfId="3" applyNumberFormat="1" applyFont="1" applyBorder="1" applyAlignment="1">
      <alignment vertical="center" wrapText="1"/>
    </xf>
    <xf numFmtId="166" fontId="24" fillId="0" borderId="12" xfId="0" applyNumberFormat="1" applyFont="1" applyBorder="1" applyAlignment="1">
      <alignment vertical="center" wrapText="1"/>
    </xf>
    <xf numFmtId="0" fontId="24" fillId="0" borderId="12" xfId="0" applyFont="1" applyBorder="1"/>
    <xf numFmtId="166" fontId="24" fillId="0" borderId="12" xfId="0" applyNumberFormat="1" applyFont="1" applyBorder="1"/>
    <xf numFmtId="9" fontId="23" fillId="8" borderId="46" xfId="4" applyFont="1" applyFill="1" applyBorder="1" applyAlignment="1">
      <alignment horizontal="center" vertical="center" wrapText="1"/>
    </xf>
    <xf numFmtId="9" fontId="23" fillId="8" borderId="56" xfId="4" applyFont="1" applyFill="1" applyBorder="1" applyAlignment="1">
      <alignment horizontal="center" vertical="center" wrapText="1"/>
    </xf>
    <xf numFmtId="0" fontId="24" fillId="0" borderId="42" xfId="0" applyFont="1" applyBorder="1"/>
    <xf numFmtId="0" fontId="2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3" fillId="10" borderId="76" xfId="0" applyFont="1" applyFill="1" applyBorder="1" applyAlignment="1">
      <alignment horizontal="center" vertical="center" wrapText="1"/>
    </xf>
    <xf numFmtId="9" fontId="23" fillId="10" borderId="72" xfId="0" applyNumberFormat="1" applyFont="1" applyFill="1" applyBorder="1" applyAlignment="1">
      <alignment horizontal="center" vertical="center" wrapText="1"/>
    </xf>
    <xf numFmtId="169" fontId="24" fillId="2" borderId="88" xfId="0" applyNumberFormat="1" applyFont="1" applyFill="1" applyBorder="1" applyAlignment="1">
      <alignment horizontal="center" vertical="center" wrapText="1"/>
    </xf>
    <xf numFmtId="49" fontId="24" fillId="2" borderId="88" xfId="0" applyNumberFormat="1" applyFont="1" applyFill="1" applyBorder="1" applyAlignment="1">
      <alignment horizontal="center" vertical="center" wrapText="1"/>
    </xf>
    <xf numFmtId="169" fontId="24" fillId="2" borderId="76" xfId="0" applyNumberFormat="1" applyFont="1" applyFill="1" applyBorder="1" applyAlignment="1">
      <alignment horizontal="center" vertical="center" wrapText="1"/>
    </xf>
    <xf numFmtId="49" fontId="24" fillId="2" borderId="76" xfId="0" applyNumberFormat="1" applyFont="1" applyFill="1" applyBorder="1" applyAlignment="1">
      <alignment horizontal="center" vertical="center" wrapText="1"/>
    </xf>
    <xf numFmtId="49" fontId="24" fillId="2" borderId="77" xfId="0" applyNumberFormat="1" applyFont="1" applyFill="1" applyBorder="1" applyAlignment="1">
      <alignment horizontal="center" vertical="center" wrapText="1"/>
    </xf>
    <xf numFmtId="9" fontId="23" fillId="10" borderId="90" xfId="0" applyNumberFormat="1" applyFont="1" applyFill="1" applyBorder="1" applyAlignment="1">
      <alignment horizontal="center" vertical="center" wrapText="1"/>
    </xf>
    <xf numFmtId="0" fontId="23" fillId="10" borderId="90" xfId="0" applyFont="1" applyFill="1" applyBorder="1" applyAlignment="1">
      <alignment horizontal="center" vertical="center" wrapText="1"/>
    </xf>
    <xf numFmtId="0" fontId="24" fillId="0" borderId="88" xfId="0" applyFont="1" applyBorder="1"/>
    <xf numFmtId="169" fontId="24" fillId="0" borderId="76" xfId="0" applyNumberFormat="1" applyFont="1" applyBorder="1" applyAlignment="1">
      <alignment horizontal="center" vertical="center"/>
    </xf>
    <xf numFmtId="0" fontId="24" fillId="0" borderId="76" xfId="0" applyFont="1" applyBorder="1"/>
    <xf numFmtId="0" fontId="23" fillId="10" borderId="82" xfId="0" applyFont="1" applyFill="1" applyBorder="1" applyAlignment="1">
      <alignment horizontal="center" vertical="center" wrapText="1"/>
    </xf>
    <xf numFmtId="9" fontId="23" fillId="10" borderId="84" xfId="0" applyNumberFormat="1" applyFont="1" applyFill="1" applyBorder="1" applyAlignment="1">
      <alignment horizontal="center" vertical="center" wrapText="1"/>
    </xf>
    <xf numFmtId="0" fontId="23" fillId="10" borderId="84" xfId="0" applyFont="1" applyFill="1" applyBorder="1" applyAlignment="1">
      <alignment horizontal="center" vertical="center" wrapText="1"/>
    </xf>
    <xf numFmtId="9" fontId="23" fillId="10" borderId="85" xfId="0" applyNumberFormat="1" applyFont="1" applyFill="1" applyBorder="1" applyAlignment="1">
      <alignment horizontal="center" vertical="center" wrapText="1"/>
    </xf>
    <xf numFmtId="9" fontId="23" fillId="10" borderId="86" xfId="0" applyNumberFormat="1" applyFont="1" applyFill="1" applyBorder="1" applyAlignment="1">
      <alignment horizontal="center" vertical="center" wrapText="1"/>
    </xf>
    <xf numFmtId="0" fontId="23" fillId="10" borderId="87" xfId="0" applyFont="1" applyFill="1" applyBorder="1" applyAlignment="1">
      <alignment horizontal="center" vertical="center" wrapText="1"/>
    </xf>
    <xf numFmtId="169" fontId="24" fillId="2" borderId="77" xfId="0" applyNumberFormat="1" applyFont="1" applyFill="1" applyBorder="1" applyAlignment="1">
      <alignment horizontal="center" vertical="center" wrapText="1"/>
    </xf>
    <xf numFmtId="169" fontId="24" fillId="0" borderId="77" xfId="0" applyNumberFormat="1" applyFont="1" applyBorder="1" applyAlignment="1">
      <alignment vertical="center" wrapText="1"/>
    </xf>
    <xf numFmtId="166" fontId="24" fillId="0" borderId="77" xfId="0" applyNumberFormat="1" applyFont="1" applyBorder="1" applyAlignment="1">
      <alignment vertical="center" wrapText="1"/>
    </xf>
    <xf numFmtId="0" fontId="24" fillId="0" borderId="77" xfId="0" applyFont="1" applyBorder="1"/>
    <xf numFmtId="169" fontId="24" fillId="0" borderId="76" xfId="0" applyNumberFormat="1" applyFont="1" applyBorder="1" applyAlignment="1">
      <alignment vertical="center" wrapText="1"/>
    </xf>
    <xf numFmtId="166" fontId="24" fillId="0" borderId="76" xfId="0" applyNumberFormat="1" applyFont="1" applyBorder="1" applyAlignment="1">
      <alignment vertical="center" wrapText="1"/>
    </xf>
    <xf numFmtId="166" fontId="24" fillId="0" borderId="76" xfId="0" applyNumberFormat="1" applyFont="1" applyBorder="1"/>
    <xf numFmtId="166" fontId="24" fillId="2" borderId="76" xfId="0" applyNumberFormat="1" applyFont="1" applyFill="1" applyBorder="1" applyAlignment="1">
      <alignment vertical="center" wrapText="1"/>
    </xf>
    <xf numFmtId="169" fontId="24" fillId="2" borderId="92" xfId="0" applyNumberFormat="1" applyFont="1" applyFill="1" applyBorder="1" applyAlignment="1">
      <alignment horizontal="center" vertical="center" wrapText="1"/>
    </xf>
    <xf numFmtId="169" fontId="24" fillId="0" borderId="93" xfId="0" applyNumberFormat="1" applyFont="1" applyBorder="1" applyAlignment="1">
      <alignment vertical="center" wrapText="1"/>
    </xf>
    <xf numFmtId="169" fontId="24" fillId="2" borderId="94" xfId="0" applyNumberFormat="1" applyFont="1" applyFill="1" applyBorder="1" applyAlignment="1">
      <alignment horizontal="center" vertical="center" wrapText="1"/>
    </xf>
    <xf numFmtId="169" fontId="24" fillId="0" borderId="82" xfId="0" applyNumberFormat="1" applyFont="1" applyBorder="1" applyAlignment="1">
      <alignment vertical="center" wrapText="1"/>
    </xf>
    <xf numFmtId="166" fontId="24" fillId="0" borderId="82" xfId="0" applyNumberFormat="1" applyFont="1" applyBorder="1" applyAlignment="1">
      <alignment vertical="center" wrapText="1"/>
    </xf>
    <xf numFmtId="168" fontId="24" fillId="2" borderId="78" xfId="3" applyNumberFormat="1" applyFont="1" applyFill="1" applyBorder="1" applyAlignment="1">
      <alignment horizontal="center" vertical="center" wrapText="1"/>
    </xf>
    <xf numFmtId="168" fontId="24" fillId="0" borderId="18" xfId="3" applyNumberFormat="1" applyFont="1" applyBorder="1" applyAlignment="1">
      <alignment vertical="center" wrapText="1"/>
    </xf>
    <xf numFmtId="168" fontId="24" fillId="2" borderId="7" xfId="3" applyNumberFormat="1" applyFont="1" applyFill="1" applyBorder="1" applyAlignment="1">
      <alignment horizontal="center" vertical="center" wrapText="1"/>
    </xf>
    <xf numFmtId="168" fontId="24" fillId="0" borderId="8" xfId="3" applyNumberFormat="1" applyFont="1" applyBorder="1" applyAlignment="1">
      <alignment vertical="center" wrapText="1"/>
    </xf>
    <xf numFmtId="166" fontId="24" fillId="0" borderId="8" xfId="0" applyNumberFormat="1" applyFont="1" applyBorder="1" applyAlignment="1">
      <alignment vertical="center" wrapText="1"/>
    </xf>
    <xf numFmtId="0" fontId="23" fillId="10" borderId="99" xfId="0" applyFont="1" applyFill="1" applyBorder="1" applyAlignment="1">
      <alignment horizontal="center" vertical="center" wrapText="1"/>
    </xf>
    <xf numFmtId="0" fontId="24" fillId="0" borderId="100" xfId="0" applyFont="1" applyBorder="1"/>
    <xf numFmtId="0" fontId="24" fillId="0" borderId="101" xfId="0" applyFont="1" applyBorder="1"/>
    <xf numFmtId="169" fontId="24" fillId="0" borderId="82" xfId="0" applyNumberFormat="1" applyFont="1" applyBorder="1" applyAlignment="1">
      <alignment horizontal="center" vertical="center"/>
    </xf>
    <xf numFmtId="168" fontId="23" fillId="0" borderId="8" xfId="0" applyNumberFormat="1" applyFont="1" applyBorder="1" applyAlignment="1">
      <alignment horizontal="center" vertical="center"/>
    </xf>
    <xf numFmtId="9" fontId="23" fillId="8" borderId="2" xfId="4" applyFont="1" applyFill="1" applyBorder="1" applyAlignment="1">
      <alignment horizontal="center" vertical="center" wrapText="1"/>
    </xf>
    <xf numFmtId="0" fontId="24" fillId="8" borderId="0" xfId="0" applyFont="1" applyFill="1"/>
    <xf numFmtId="49" fontId="24" fillId="2" borderId="53" xfId="0" applyNumberFormat="1" applyFont="1" applyFill="1" applyBorder="1" applyAlignment="1">
      <alignment horizontal="center" vertical="center" wrapText="1"/>
    </xf>
    <xf numFmtId="49" fontId="24" fillId="2" borderId="41" xfId="0" applyNumberFormat="1" applyFont="1" applyFill="1" applyBorder="1" applyAlignment="1">
      <alignment horizontal="center" vertical="center" wrapText="1"/>
    </xf>
    <xf numFmtId="49" fontId="24" fillId="2" borderId="50" xfId="0" applyNumberFormat="1" applyFont="1" applyFill="1" applyBorder="1" applyAlignment="1">
      <alignment horizontal="center" vertical="center" wrapText="1"/>
    </xf>
    <xf numFmtId="168" fontId="24" fillId="2" borderId="4" xfId="3" applyNumberFormat="1" applyFont="1" applyFill="1" applyBorder="1" applyAlignment="1">
      <alignment horizontal="center" vertical="center" wrapText="1"/>
    </xf>
    <xf numFmtId="168" fontId="24" fillId="2" borderId="8" xfId="3" applyNumberFormat="1" applyFont="1" applyFill="1" applyBorder="1" applyAlignment="1">
      <alignment horizontal="center" vertical="center" wrapText="1"/>
    </xf>
    <xf numFmtId="168" fontId="24" fillId="2" borderId="111" xfId="3" applyNumberFormat="1" applyFont="1" applyFill="1" applyBorder="1" applyAlignment="1">
      <alignment horizontal="center" vertical="center" wrapText="1"/>
    </xf>
    <xf numFmtId="168" fontId="24" fillId="2" borderId="112" xfId="3" applyNumberFormat="1" applyFont="1" applyFill="1" applyBorder="1" applyAlignment="1">
      <alignment horizontal="center" vertical="center" wrapText="1"/>
    </xf>
    <xf numFmtId="168" fontId="24" fillId="2" borderId="107" xfId="3" applyNumberFormat="1" applyFont="1" applyFill="1" applyBorder="1" applyAlignment="1">
      <alignment horizontal="center" vertical="center" wrapText="1"/>
    </xf>
    <xf numFmtId="168" fontId="24" fillId="0" borderId="2" xfId="0" applyNumberFormat="1" applyFont="1" applyBorder="1" applyAlignment="1">
      <alignment vertical="center"/>
    </xf>
    <xf numFmtId="0" fontId="24" fillId="0" borderId="4" xfId="0" applyFont="1" applyBorder="1"/>
    <xf numFmtId="168" fontId="24" fillId="0" borderId="7" xfId="3" applyNumberFormat="1" applyFont="1" applyBorder="1" applyAlignment="1">
      <alignment horizontal="center" vertical="center"/>
    </xf>
    <xf numFmtId="168" fontId="24" fillId="0" borderId="8" xfId="3" applyNumberFormat="1" applyFont="1" applyBorder="1" applyAlignment="1">
      <alignment horizontal="center" vertical="center"/>
    </xf>
    <xf numFmtId="168" fontId="24" fillId="0" borderId="20" xfId="3" applyNumberFormat="1" applyFont="1" applyBorder="1" applyAlignment="1">
      <alignment horizontal="center" vertical="center"/>
    </xf>
    <xf numFmtId="0" fontId="24" fillId="0" borderId="7" xfId="0" applyFont="1" applyBorder="1"/>
    <xf numFmtId="168" fontId="24" fillId="0" borderId="7" xfId="0" applyNumberFormat="1" applyFont="1" applyBorder="1" applyAlignment="1">
      <alignment vertical="center"/>
    </xf>
    <xf numFmtId="168" fontId="24" fillId="0" borderId="8" xfId="0" applyNumberFormat="1" applyFont="1" applyBorder="1" applyAlignment="1">
      <alignment vertical="center"/>
    </xf>
    <xf numFmtId="168" fontId="24" fillId="2" borderId="20" xfId="3" applyNumberFormat="1" applyFont="1" applyFill="1" applyBorder="1" applyAlignment="1">
      <alignment horizontal="center" vertical="center" wrapText="1"/>
    </xf>
    <xf numFmtId="168" fontId="24" fillId="2" borderId="42" xfId="3" applyNumberFormat="1" applyFont="1" applyFill="1" applyBorder="1" applyAlignment="1">
      <alignment horizontal="center" vertical="center" wrapText="1"/>
    </xf>
    <xf numFmtId="168" fontId="24" fillId="0" borderId="42" xfId="3" applyNumberFormat="1" applyFont="1" applyBorder="1" applyAlignment="1">
      <alignment vertical="center" wrapText="1"/>
    </xf>
    <xf numFmtId="166" fontId="24" fillId="0" borderId="42" xfId="0" applyNumberFormat="1" applyFont="1" applyBorder="1" applyAlignment="1">
      <alignment vertical="center" wrapText="1"/>
    </xf>
    <xf numFmtId="166" fontId="24" fillId="0" borderId="29" xfId="0" applyNumberFormat="1" applyFont="1" applyBorder="1" applyAlignment="1">
      <alignment vertical="center" wrapText="1"/>
    </xf>
    <xf numFmtId="169" fontId="24" fillId="2" borderId="17" xfId="0" applyNumberFormat="1" applyFont="1" applyFill="1" applyBorder="1" applyAlignment="1">
      <alignment horizontal="center" vertical="center" wrapText="1"/>
    </xf>
    <xf numFmtId="169" fontId="24" fillId="2" borderId="72" xfId="0" applyNumberFormat="1" applyFont="1" applyFill="1" applyBorder="1" applyAlignment="1">
      <alignment horizontal="center" vertical="center" wrapText="1"/>
    </xf>
    <xf numFmtId="169" fontId="24" fillId="0" borderId="72" xfId="0" applyNumberFormat="1" applyFont="1" applyBorder="1" applyAlignment="1">
      <alignment vertical="center" wrapText="1"/>
    </xf>
    <xf numFmtId="166" fontId="24" fillId="0" borderId="42" xfId="0" applyNumberFormat="1" applyFont="1" applyBorder="1"/>
    <xf numFmtId="168" fontId="24" fillId="0" borderId="42" xfId="3" applyNumberFormat="1" applyFont="1" applyBorder="1" applyAlignment="1">
      <alignment horizontal="center" vertical="center"/>
    </xf>
    <xf numFmtId="168" fontId="24" fillId="0" borderId="29" xfId="3" applyNumberFormat="1" applyFont="1" applyBorder="1" applyAlignment="1">
      <alignment horizontal="center" vertical="center"/>
    </xf>
    <xf numFmtId="168" fontId="24" fillId="0" borderId="20" xfId="0" applyNumberFormat="1" applyFont="1" applyBorder="1" applyAlignment="1">
      <alignment vertical="center"/>
    </xf>
    <xf numFmtId="168" fontId="24" fillId="0" borderId="42" xfId="0" applyNumberFormat="1" applyFont="1" applyBorder="1" applyAlignment="1">
      <alignment vertical="center"/>
    </xf>
    <xf numFmtId="168" fontId="24" fillId="0" borderId="29" xfId="0" applyNumberFormat="1" applyFont="1" applyBorder="1" applyAlignment="1">
      <alignment vertical="center"/>
    </xf>
    <xf numFmtId="168" fontId="24" fillId="0" borderId="7" xfId="3" applyNumberFormat="1" applyFont="1" applyBorder="1" applyAlignment="1"/>
    <xf numFmtId="168" fontId="23" fillId="0" borderId="7" xfId="3" applyNumberFormat="1" applyFont="1" applyBorder="1" applyAlignment="1"/>
    <xf numFmtId="168" fontId="23" fillId="0" borderId="78" xfId="3" applyNumberFormat="1" applyFont="1" applyBorder="1" applyAlignment="1"/>
    <xf numFmtId="168" fontId="23" fillId="0" borderId="20" xfId="3" applyNumberFormat="1" applyFont="1" applyBorder="1" applyAlignment="1"/>
    <xf numFmtId="0" fontId="24" fillId="8" borderId="57" xfId="0" applyFont="1" applyFill="1" applyBorder="1"/>
    <xf numFmtId="0" fontId="24" fillId="8" borderId="59" xfId="0" applyFont="1" applyFill="1" applyBorder="1"/>
    <xf numFmtId="0" fontId="24" fillId="8" borderId="65" xfId="0" applyFont="1" applyFill="1" applyBorder="1"/>
    <xf numFmtId="0" fontId="23" fillId="0" borderId="0" xfId="0" applyFont="1" applyAlignment="1">
      <alignment horizontal="center"/>
    </xf>
    <xf numFmtId="0" fontId="24" fillId="8" borderId="21" xfId="0" applyFont="1" applyFill="1" applyBorder="1"/>
    <xf numFmtId="168" fontId="24" fillId="0" borderId="0" xfId="3" applyNumberFormat="1" applyFont="1" applyFill="1" applyBorder="1" applyAlignment="1">
      <alignment vertical="center" wrapText="1"/>
    </xf>
    <xf numFmtId="166" fontId="24" fillId="0" borderId="0" xfId="0" applyNumberFormat="1" applyFont="1" applyAlignment="1">
      <alignment vertical="center" wrapText="1"/>
    </xf>
    <xf numFmtId="0" fontId="23" fillId="0" borderId="0" xfId="0" applyFont="1" applyAlignment="1">
      <alignment vertical="center"/>
    </xf>
    <xf numFmtId="168" fontId="24" fillId="2" borderId="39" xfId="3" applyNumberFormat="1" applyFont="1" applyFill="1" applyBorder="1" applyAlignment="1">
      <alignment horizontal="center" vertical="center" wrapText="1"/>
    </xf>
    <xf numFmtId="168" fontId="24" fillId="2" borderId="43" xfId="3" applyNumberFormat="1" applyFont="1" applyFill="1" applyBorder="1" applyAlignment="1">
      <alignment horizontal="center" vertical="center" wrapText="1"/>
    </xf>
    <xf numFmtId="168" fontId="24" fillId="0" borderId="30" xfId="3" applyNumberFormat="1" applyFont="1" applyBorder="1" applyAlignment="1">
      <alignment vertical="center" wrapText="1"/>
    </xf>
    <xf numFmtId="166" fontId="24" fillId="0" borderId="43" xfId="0" applyNumberFormat="1" applyFont="1" applyBorder="1" applyAlignment="1">
      <alignment vertical="center" wrapText="1"/>
    </xf>
    <xf numFmtId="166" fontId="24" fillId="0" borderId="43" xfId="0" applyNumberFormat="1" applyFont="1" applyBorder="1"/>
    <xf numFmtId="0" fontId="24" fillId="0" borderId="43" xfId="0" applyFont="1" applyBorder="1"/>
    <xf numFmtId="166" fontId="24" fillId="0" borderId="30" xfId="0" applyNumberFormat="1" applyFont="1" applyBorder="1" applyAlignment="1">
      <alignment vertical="center" wrapText="1"/>
    </xf>
    <xf numFmtId="166" fontId="24" fillId="0" borderId="72" xfId="0" applyNumberFormat="1" applyFont="1" applyBorder="1" applyAlignment="1">
      <alignment vertical="center" wrapText="1"/>
    </xf>
    <xf numFmtId="0" fontId="24" fillId="0" borderId="72" xfId="0" applyFont="1" applyBorder="1"/>
    <xf numFmtId="166" fontId="24" fillId="0" borderId="114" xfId="0" applyNumberFormat="1" applyFont="1" applyBorder="1" applyAlignment="1">
      <alignment vertical="center" wrapText="1"/>
    </xf>
    <xf numFmtId="168" fontId="24" fillId="0" borderId="8" xfId="3" applyNumberFormat="1" applyFont="1" applyBorder="1" applyAlignment="1"/>
    <xf numFmtId="168" fontId="24" fillId="0" borderId="7" xfId="3" applyNumberFormat="1" applyFont="1" applyBorder="1" applyAlignment="1">
      <alignment vertical="center"/>
    </xf>
    <xf numFmtId="168" fontId="24" fillId="0" borderId="4" xfId="3" applyNumberFormat="1" applyFont="1" applyBorder="1" applyAlignment="1"/>
    <xf numFmtId="49" fontId="24" fillId="2" borderId="52" xfId="0" applyNumberFormat="1" applyFont="1" applyFill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wrapText="1"/>
    </xf>
    <xf numFmtId="0" fontId="26" fillId="0" borderId="40" xfId="0" applyFont="1" applyBorder="1" applyAlignment="1">
      <alignment horizontal="center" vertical="center" wrapText="1"/>
    </xf>
    <xf numFmtId="0" fontId="26" fillId="0" borderId="63" xfId="0" applyFont="1" applyBorder="1" applyAlignment="1">
      <alignment horizontal="center" vertical="center" wrapText="1"/>
    </xf>
    <xf numFmtId="168" fontId="24" fillId="0" borderId="20" xfId="3" applyNumberFormat="1" applyFont="1" applyBorder="1" applyAlignment="1"/>
    <xf numFmtId="168" fontId="24" fillId="0" borderId="42" xfId="3" applyNumberFormat="1" applyFont="1" applyBorder="1" applyAlignment="1"/>
    <xf numFmtId="168" fontId="24" fillId="0" borderId="42" xfId="0" applyNumberFormat="1" applyFont="1" applyBorder="1"/>
    <xf numFmtId="168" fontId="24" fillId="0" borderId="29" xfId="3" applyNumberFormat="1" applyFont="1" applyBorder="1" applyAlignment="1"/>
    <xf numFmtId="168" fontId="24" fillId="0" borderId="8" xfId="3" applyNumberFormat="1" applyFont="1" applyBorder="1" applyAlignment="1">
      <alignment horizontal="right"/>
    </xf>
    <xf numFmtId="0" fontId="23" fillId="0" borderId="0" xfId="0" applyFont="1" applyAlignment="1">
      <alignment vertical="center" wrapText="1"/>
    </xf>
    <xf numFmtId="9" fontId="23" fillId="10" borderId="2" xfId="0" applyNumberFormat="1" applyFont="1" applyFill="1" applyBorder="1" applyAlignment="1">
      <alignment horizontal="center" vertical="center" wrapText="1"/>
    </xf>
    <xf numFmtId="169" fontId="24" fillId="0" borderId="2" xfId="0" applyNumberFormat="1" applyFont="1" applyBorder="1"/>
    <xf numFmtId="169" fontId="24" fillId="0" borderId="2" xfId="0" applyNumberFormat="1" applyFont="1" applyBorder="1" applyAlignment="1">
      <alignment vertical="center"/>
    </xf>
    <xf numFmtId="0" fontId="23" fillId="10" borderId="8" xfId="0" applyFont="1" applyFill="1" applyBorder="1" applyAlignment="1">
      <alignment horizontal="center" vertical="center" wrapText="1"/>
    </xf>
    <xf numFmtId="169" fontId="24" fillId="0" borderId="7" xfId="0" applyNumberFormat="1" applyFont="1" applyBorder="1"/>
    <xf numFmtId="169" fontId="24" fillId="0" borderId="8" xfId="0" applyNumberFormat="1" applyFont="1" applyBorder="1"/>
    <xf numFmtId="169" fontId="24" fillId="0" borderId="7" xfId="0" applyNumberFormat="1" applyFont="1" applyBorder="1" applyAlignment="1">
      <alignment vertical="center"/>
    </xf>
    <xf numFmtId="171" fontId="29" fillId="0" borderId="2" xfId="0" applyNumberFormat="1" applyFont="1" applyBorder="1" applyAlignment="1">
      <alignment horizontal="right" vertical="top" shrinkToFit="1"/>
    </xf>
    <xf numFmtId="171" fontId="29" fillId="0" borderId="2" xfId="0" applyNumberFormat="1" applyFont="1" applyBorder="1" applyAlignment="1">
      <alignment vertical="top" shrinkToFit="1"/>
    </xf>
    <xf numFmtId="171" fontId="29" fillId="0" borderId="7" xfId="0" applyNumberFormat="1" applyFont="1" applyBorder="1" applyAlignment="1">
      <alignment horizontal="right" vertical="top" shrinkToFit="1"/>
    </xf>
    <xf numFmtId="171" fontId="29" fillId="0" borderId="7" xfId="0" applyNumberFormat="1" applyFont="1" applyBorder="1" applyAlignment="1">
      <alignment vertical="top" shrinkToFit="1"/>
    </xf>
    <xf numFmtId="168" fontId="24" fillId="0" borderId="42" xfId="0" applyNumberFormat="1" applyFont="1" applyBorder="1" applyAlignment="1">
      <alignment horizontal="right"/>
    </xf>
    <xf numFmtId="168" fontId="24" fillId="0" borderId="51" xfId="0" applyNumberFormat="1" applyFont="1" applyBorder="1" applyAlignment="1">
      <alignment horizontal="right"/>
    </xf>
    <xf numFmtId="168" fontId="24" fillId="0" borderId="42" xfId="3" applyNumberFormat="1" applyFont="1" applyBorder="1" applyAlignment="1">
      <alignment horizontal="right"/>
    </xf>
    <xf numFmtId="168" fontId="24" fillId="0" borderId="29" xfId="3" applyNumberFormat="1" applyFont="1" applyBorder="1" applyAlignment="1">
      <alignment horizontal="right"/>
    </xf>
    <xf numFmtId="169" fontId="24" fillId="0" borderId="20" xfId="0" applyNumberFormat="1" applyFont="1" applyBorder="1"/>
    <xf numFmtId="169" fontId="24" fillId="0" borderId="42" xfId="0" applyNumberFormat="1" applyFont="1" applyBorder="1"/>
    <xf numFmtId="169" fontId="24" fillId="0" borderId="29" xfId="0" applyNumberFormat="1" applyFont="1" applyBorder="1"/>
    <xf numFmtId="171" fontId="29" fillId="0" borderId="20" xfId="0" applyNumberFormat="1" applyFont="1" applyBorder="1" applyAlignment="1">
      <alignment horizontal="right" vertical="top" shrinkToFit="1"/>
    </xf>
    <xf numFmtId="171" fontId="29" fillId="0" borderId="42" xfId="0" applyNumberFormat="1" applyFont="1" applyBorder="1" applyAlignment="1">
      <alignment horizontal="right" vertical="top" shrinkToFit="1"/>
    </xf>
    <xf numFmtId="168" fontId="24" fillId="0" borderId="0" xfId="3" applyNumberFormat="1" applyFont="1" applyFill="1" applyBorder="1" applyAlignment="1">
      <alignment horizontal="center" vertical="center" wrapText="1"/>
    </xf>
    <xf numFmtId="9" fontId="24" fillId="0" borderId="0" xfId="4" applyFont="1" applyFill="1" applyBorder="1" applyAlignment="1"/>
    <xf numFmtId="0" fontId="24" fillId="0" borderId="52" xfId="0" applyFont="1" applyBorder="1" applyAlignment="1">
      <alignment vertical="center" wrapText="1"/>
    </xf>
    <xf numFmtId="0" fontId="24" fillId="0" borderId="40" xfId="0" applyFont="1" applyBorder="1" applyAlignment="1">
      <alignment vertical="center" wrapText="1"/>
    </xf>
    <xf numFmtId="0" fontId="26" fillId="0" borderId="40" xfId="0" applyFont="1" applyBorder="1" applyAlignment="1">
      <alignment vertical="center"/>
    </xf>
    <xf numFmtId="0" fontId="23" fillId="0" borderId="40" xfId="0" applyFont="1" applyBorder="1" applyAlignment="1">
      <alignment horizontal="center" wrapText="1"/>
    </xf>
    <xf numFmtId="168" fontId="24" fillId="2" borderId="55" xfId="3" applyNumberFormat="1" applyFont="1" applyFill="1" applyBorder="1" applyAlignment="1">
      <alignment horizontal="center" vertical="center" wrapText="1"/>
    </xf>
    <xf numFmtId="49" fontId="24" fillId="2" borderId="66" xfId="0" applyNumberFormat="1" applyFont="1" applyFill="1" applyBorder="1" applyAlignment="1">
      <alignment horizontal="center" vertical="center" wrapText="1"/>
    </xf>
    <xf numFmtId="168" fontId="24" fillId="2" borderId="66" xfId="3" applyNumberFormat="1" applyFont="1" applyFill="1" applyBorder="1" applyAlignment="1">
      <alignment horizontal="center" vertical="center" wrapText="1"/>
    </xf>
    <xf numFmtId="168" fontId="24" fillId="2" borderId="49" xfId="3" applyNumberFormat="1" applyFont="1" applyFill="1" applyBorder="1" applyAlignment="1">
      <alignment horizontal="center" vertical="center" wrapText="1"/>
    </xf>
    <xf numFmtId="49" fontId="24" fillId="2" borderId="42" xfId="0" applyNumberFormat="1" applyFont="1" applyFill="1" applyBorder="1" applyAlignment="1">
      <alignment horizontal="center" vertical="center" wrapText="1"/>
    </xf>
    <xf numFmtId="168" fontId="24" fillId="2" borderId="29" xfId="3" applyNumberFormat="1" applyFont="1" applyFill="1" applyBorder="1" applyAlignment="1">
      <alignment horizontal="center" vertical="center" wrapText="1"/>
    </xf>
    <xf numFmtId="171" fontId="26" fillId="0" borderId="94" xfId="0" applyNumberFormat="1" applyFont="1" applyBorder="1" applyAlignment="1">
      <alignment horizontal="right" vertical="center" shrinkToFit="1"/>
    </xf>
    <xf numFmtId="169" fontId="24" fillId="2" borderId="101" xfId="0" applyNumberFormat="1" applyFont="1" applyFill="1" applyBorder="1" applyAlignment="1">
      <alignment horizontal="center" vertical="center" wrapText="1"/>
    </xf>
    <xf numFmtId="171" fontId="26" fillId="0" borderId="95" xfId="0" applyNumberFormat="1" applyFont="1" applyBorder="1" applyAlignment="1">
      <alignment horizontal="right" vertical="top" shrinkToFit="1"/>
    </xf>
    <xf numFmtId="49" fontId="24" fillId="2" borderId="83" xfId="0" applyNumberFormat="1" applyFont="1" applyFill="1" applyBorder="1" applyAlignment="1">
      <alignment horizontal="center" vertical="center" wrapText="1"/>
    </xf>
    <xf numFmtId="169" fontId="24" fillId="2" borderId="118" xfId="0" applyNumberFormat="1" applyFont="1" applyFill="1" applyBorder="1" applyAlignment="1">
      <alignment horizontal="center" vertical="center" wrapText="1"/>
    </xf>
    <xf numFmtId="169" fontId="24" fillId="2" borderId="119" xfId="0" applyNumberFormat="1" applyFont="1" applyFill="1" applyBorder="1" applyAlignment="1">
      <alignment horizontal="center" vertical="center" wrapText="1"/>
    </xf>
    <xf numFmtId="168" fontId="23" fillId="2" borderId="7" xfId="3" applyNumberFormat="1" applyFont="1" applyFill="1" applyBorder="1" applyAlignment="1">
      <alignment horizontal="center" vertical="center" wrapText="1"/>
    </xf>
    <xf numFmtId="168" fontId="24" fillId="0" borderId="0" xfId="3" applyNumberFormat="1" applyFont="1" applyFill="1" applyBorder="1" applyAlignment="1">
      <alignment horizontal="center" vertical="center"/>
    </xf>
    <xf numFmtId="9" fontId="23" fillId="0" borderId="0" xfId="0" applyNumberFormat="1" applyFont="1" applyAlignment="1">
      <alignment horizontal="center" vertical="center"/>
    </xf>
    <xf numFmtId="169" fontId="24" fillId="0" borderId="94" xfId="0" applyNumberFormat="1" applyFont="1" applyBorder="1" applyAlignment="1">
      <alignment horizontal="center" vertical="center"/>
    </xf>
    <xf numFmtId="169" fontId="24" fillId="0" borderId="17" xfId="0" applyNumberFormat="1" applyFont="1" applyBorder="1" applyAlignment="1">
      <alignment horizontal="center" vertical="center"/>
    </xf>
    <xf numFmtId="169" fontId="24" fillId="0" borderId="72" xfId="0" applyNumberFormat="1" applyFont="1" applyBorder="1" applyAlignment="1">
      <alignment horizontal="center" vertical="center"/>
    </xf>
    <xf numFmtId="169" fontId="24" fillId="0" borderId="114" xfId="0" applyNumberFormat="1" applyFont="1" applyBorder="1" applyAlignment="1">
      <alignment horizontal="center" vertical="center"/>
    </xf>
    <xf numFmtId="168" fontId="24" fillId="0" borderId="9" xfId="3" applyNumberFormat="1" applyFont="1" applyBorder="1" applyAlignment="1">
      <alignment horizontal="center" vertical="center"/>
    </xf>
    <xf numFmtId="168" fontId="24" fillId="0" borderId="10" xfId="3" applyNumberFormat="1" applyFont="1" applyBorder="1" applyAlignment="1">
      <alignment horizontal="center" vertical="center"/>
    </xf>
    <xf numFmtId="168" fontId="24" fillId="0" borderId="11" xfId="3" applyNumberFormat="1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 wrapText="1"/>
    </xf>
    <xf numFmtId="0" fontId="23" fillId="8" borderId="2" xfId="0" applyFont="1" applyFill="1" applyBorder="1" applyAlignment="1">
      <alignment horizontal="center" vertical="center" wrapText="1"/>
    </xf>
    <xf numFmtId="0" fontId="23" fillId="8" borderId="10" xfId="0" applyFont="1" applyFill="1" applyBorder="1" applyAlignment="1">
      <alignment horizontal="center" vertical="center" wrapText="1"/>
    </xf>
    <xf numFmtId="0" fontId="23" fillId="8" borderId="42" xfId="0" applyFont="1" applyFill="1" applyBorder="1" applyAlignment="1">
      <alignment horizontal="center" vertical="center" wrapText="1"/>
    </xf>
    <xf numFmtId="0" fontId="23" fillId="10" borderId="2" xfId="0" applyFont="1" applyFill="1" applyBorder="1" applyAlignment="1">
      <alignment horizontal="center" vertical="center" wrapText="1"/>
    </xf>
    <xf numFmtId="0" fontId="23" fillId="8" borderId="8" xfId="0" applyFont="1" applyFill="1" applyBorder="1" applyAlignment="1">
      <alignment horizontal="center" vertical="center" wrapText="1"/>
    </xf>
    <xf numFmtId="0" fontId="23" fillId="13" borderId="57" xfId="0" applyFont="1" applyFill="1" applyBorder="1"/>
    <xf numFmtId="0" fontId="23" fillId="13" borderId="59" xfId="0" applyFont="1" applyFill="1" applyBorder="1"/>
    <xf numFmtId="0" fontId="23" fillId="13" borderId="65" xfId="0" applyFont="1" applyFill="1" applyBorder="1"/>
    <xf numFmtId="0" fontId="23" fillId="8" borderId="67" xfId="0" applyFont="1" applyFill="1" applyBorder="1"/>
    <xf numFmtId="0" fontId="23" fillId="8" borderId="0" xfId="0" applyFont="1" applyFill="1"/>
    <xf numFmtId="0" fontId="23" fillId="8" borderId="12" xfId="0" applyFont="1" applyFill="1" applyBorder="1" applyAlignment="1">
      <alignment horizontal="center" vertical="center" wrapText="1"/>
    </xf>
    <xf numFmtId="0" fontId="23" fillId="8" borderId="5" xfId="0" applyFont="1" applyFill="1" applyBorder="1" applyAlignment="1">
      <alignment horizontal="center" vertical="center" wrapText="1"/>
    </xf>
    <xf numFmtId="0" fontId="24" fillId="0" borderId="7" xfId="0" applyFont="1" applyBorder="1" applyAlignment="1">
      <alignment horizontal="left" vertical="center" wrapText="1"/>
    </xf>
    <xf numFmtId="9" fontId="0" fillId="0" borderId="0" xfId="0" applyNumberFormat="1"/>
    <xf numFmtId="168" fontId="0" fillId="0" borderId="0" xfId="0" applyNumberFormat="1"/>
    <xf numFmtId="169" fontId="0" fillId="0" borderId="0" xfId="0" applyNumberFormat="1"/>
    <xf numFmtId="10" fontId="0" fillId="0" borderId="0" xfId="0" applyNumberFormat="1"/>
    <xf numFmtId="168" fontId="24" fillId="0" borderId="2" xfId="3" applyNumberFormat="1" applyFont="1" applyFill="1" applyBorder="1" applyAlignment="1">
      <alignment vertical="center" wrapText="1"/>
    </xf>
    <xf numFmtId="0" fontId="23" fillId="0" borderId="54" xfId="0" applyFont="1" applyBorder="1" applyAlignment="1">
      <alignment horizontal="center"/>
    </xf>
    <xf numFmtId="168" fontId="24" fillId="0" borderId="12" xfId="0" applyNumberFormat="1" applyFont="1" applyBorder="1"/>
    <xf numFmtId="168" fontId="24" fillId="0" borderId="50" xfId="3" applyNumberFormat="1" applyFont="1" applyBorder="1" applyAlignment="1"/>
    <xf numFmtId="168" fontId="24" fillId="0" borderId="12" xfId="3" applyNumberFormat="1" applyFont="1" applyBorder="1" applyAlignment="1"/>
    <xf numFmtId="168" fontId="24" fillId="0" borderId="113" xfId="3" applyNumberFormat="1" applyFont="1" applyBorder="1" applyAlignment="1"/>
    <xf numFmtId="168" fontId="24" fillId="0" borderId="41" xfId="3" applyNumberFormat="1" applyFont="1" applyBorder="1" applyAlignment="1"/>
    <xf numFmtId="168" fontId="24" fillId="0" borderId="105" xfId="3" applyNumberFormat="1" applyFont="1" applyBorder="1" applyAlignment="1"/>
    <xf numFmtId="168" fontId="24" fillId="0" borderId="62" xfId="3" applyNumberFormat="1" applyFont="1" applyBorder="1" applyAlignment="1"/>
    <xf numFmtId="168" fontId="24" fillId="0" borderId="115" xfId="3" applyNumberFormat="1" applyFont="1" applyBorder="1" applyAlignment="1"/>
    <xf numFmtId="0" fontId="23" fillId="0" borderId="54" xfId="0" applyFont="1" applyBorder="1" applyAlignment="1">
      <alignment horizontal="center" vertical="center"/>
    </xf>
    <xf numFmtId="0" fontId="24" fillId="8" borderId="67" xfId="0" applyFont="1" applyFill="1" applyBorder="1"/>
    <xf numFmtId="0" fontId="24" fillId="8" borderId="121" xfId="0" applyFont="1" applyFill="1" applyBorder="1"/>
    <xf numFmtId="0" fontId="23" fillId="0" borderId="106" xfId="0" applyFont="1" applyBorder="1"/>
    <xf numFmtId="0" fontId="24" fillId="0" borderId="21" xfId="0" applyFont="1" applyBorder="1"/>
    <xf numFmtId="0" fontId="24" fillId="0" borderId="108" xfId="0" applyFont="1" applyBorder="1"/>
    <xf numFmtId="0" fontId="23" fillId="8" borderId="121" xfId="0" applyFont="1" applyFill="1" applyBorder="1"/>
    <xf numFmtId="0" fontId="24" fillId="0" borderId="21" xfId="0" applyFont="1" applyBorder="1" applyAlignment="1">
      <alignment horizontal="center"/>
    </xf>
    <xf numFmtId="165" fontId="24" fillId="0" borderId="0" xfId="3" applyFont="1" applyAlignment="1"/>
    <xf numFmtId="0" fontId="30" fillId="16" borderId="61" xfId="0" applyFont="1" applyFill="1" applyBorder="1" applyAlignment="1">
      <alignment horizontal="center" vertical="center" wrapText="1"/>
    </xf>
    <xf numFmtId="0" fontId="30" fillId="16" borderId="65" xfId="0" applyFont="1" applyFill="1" applyBorder="1" applyAlignment="1">
      <alignment horizontal="center" vertical="center" wrapText="1"/>
    </xf>
    <xf numFmtId="9" fontId="31" fillId="0" borderId="108" xfId="0" applyNumberFormat="1" applyFont="1" applyBorder="1" applyAlignment="1">
      <alignment horizontal="center" vertical="center"/>
    </xf>
    <xf numFmtId="0" fontId="13" fillId="0" borderId="0" xfId="0" applyFont="1"/>
    <xf numFmtId="0" fontId="31" fillId="0" borderId="38" xfId="0" applyFont="1" applyBorder="1" applyAlignment="1">
      <alignment horizontal="center" vertical="center" wrapText="1"/>
    </xf>
    <xf numFmtId="10" fontId="31" fillId="0" borderId="108" xfId="0" applyNumberFormat="1" applyFont="1" applyBorder="1" applyAlignment="1">
      <alignment horizontal="center" vertical="center"/>
    </xf>
    <xf numFmtId="10" fontId="32" fillId="0" borderId="61" xfId="0" applyNumberFormat="1" applyFont="1" applyBorder="1" applyAlignment="1">
      <alignment horizontal="center" vertical="center"/>
    </xf>
    <xf numFmtId="168" fontId="4" fillId="0" borderId="8" xfId="3" applyNumberFormat="1" applyFont="1" applyFill="1" applyBorder="1" applyAlignment="1">
      <alignment horizontal="center" vertical="center"/>
    </xf>
    <xf numFmtId="168" fontId="2" fillId="0" borderId="8" xfId="3" applyNumberFormat="1" applyFont="1" applyFill="1" applyBorder="1"/>
    <xf numFmtId="168" fontId="2" fillId="0" borderId="11" xfId="3" applyNumberFormat="1" applyFont="1" applyFill="1" applyBorder="1"/>
    <xf numFmtId="168" fontId="4" fillId="0" borderId="8" xfId="3" applyNumberFormat="1" applyFont="1" applyBorder="1" applyAlignment="1">
      <alignment horizontal="center" vertical="center"/>
    </xf>
    <xf numFmtId="168" fontId="16" fillId="0" borderId="8" xfId="3" applyNumberFormat="1" applyFont="1" applyBorder="1"/>
    <xf numFmtId="168" fontId="5" fillId="0" borderId="8" xfId="3" applyNumberFormat="1" applyFont="1" applyFill="1" applyBorder="1" applyAlignment="1">
      <alignment horizontal="center" vertical="center"/>
    </xf>
    <xf numFmtId="168" fontId="2" fillId="0" borderId="8" xfId="3" applyNumberFormat="1" applyFont="1" applyFill="1" applyBorder="1" applyAlignment="1">
      <alignment horizontal="center" vertical="center"/>
    </xf>
    <xf numFmtId="170" fontId="5" fillId="0" borderId="29" xfId="2" applyNumberFormat="1" applyFont="1" applyBorder="1" applyAlignment="1">
      <alignment vertical="center"/>
    </xf>
    <xf numFmtId="170" fontId="5" fillId="0" borderId="30" xfId="2" applyNumberFormat="1" applyFont="1" applyBorder="1" applyAlignment="1">
      <alignment vertical="center"/>
    </xf>
    <xf numFmtId="170" fontId="5" fillId="0" borderId="18" xfId="2" applyNumberFormat="1" applyFont="1" applyBorder="1" applyAlignment="1">
      <alignment vertical="center"/>
    </xf>
    <xf numFmtId="168" fontId="5" fillId="0" borderId="8" xfId="3" applyNumberFormat="1" applyFont="1" applyBorder="1" applyAlignment="1">
      <alignment horizontal="center" vertical="center"/>
    </xf>
    <xf numFmtId="168" fontId="2" fillId="0" borderId="8" xfId="3" applyNumberFormat="1" applyFont="1" applyBorder="1"/>
    <xf numFmtId="168" fontId="2" fillId="0" borderId="8" xfId="3" applyNumberFormat="1" applyFont="1" applyBorder="1" applyAlignment="1">
      <alignment horizontal="center" vertical="center"/>
    </xf>
    <xf numFmtId="168" fontId="2" fillId="0" borderId="29" xfId="3" applyNumberFormat="1" applyFont="1" applyBorder="1" applyAlignment="1">
      <alignment horizontal="center" vertical="center"/>
    </xf>
    <xf numFmtId="168" fontId="5" fillId="0" borderId="18" xfId="3" applyNumberFormat="1" applyFont="1" applyFill="1" applyBorder="1" applyAlignment="1">
      <alignment vertical="center"/>
    </xf>
    <xf numFmtId="168" fontId="2" fillId="0" borderId="8" xfId="3" applyNumberFormat="1" applyFont="1" applyFill="1" applyBorder="1" applyAlignment="1">
      <alignment vertical="center"/>
    </xf>
    <xf numFmtId="168" fontId="4" fillId="0" borderId="6" xfId="3" applyNumberFormat="1" applyFont="1" applyFill="1" applyBorder="1" applyAlignment="1">
      <alignment horizontal="center" vertical="center"/>
    </xf>
    <xf numFmtId="168" fontId="4" fillId="0" borderId="6" xfId="3" applyNumberFormat="1" applyFont="1" applyBorder="1" applyAlignment="1">
      <alignment horizontal="center" vertical="center"/>
    </xf>
    <xf numFmtId="168" fontId="5" fillId="0" borderId="8" xfId="3" applyNumberFormat="1" applyFont="1" applyFill="1" applyBorder="1" applyAlignment="1">
      <alignment vertical="center"/>
    </xf>
    <xf numFmtId="169" fontId="19" fillId="0" borderId="26" xfId="0" applyNumberFormat="1" applyFont="1" applyBorder="1" applyAlignment="1">
      <alignment horizontal="center" vertical="center"/>
    </xf>
    <xf numFmtId="0" fontId="20" fillId="0" borderId="24" xfId="0" applyFont="1" applyBorder="1"/>
    <xf numFmtId="0" fontId="20" fillId="0" borderId="36" xfId="0" applyFont="1" applyBorder="1"/>
    <xf numFmtId="169" fontId="19" fillId="0" borderId="2" xfId="0" applyNumberFormat="1" applyFont="1" applyBorder="1" applyAlignment="1">
      <alignment horizontal="center" vertical="center"/>
    </xf>
    <xf numFmtId="0" fontId="20" fillId="0" borderId="2" xfId="0" applyFont="1" applyBorder="1"/>
    <xf numFmtId="169" fontId="19" fillId="0" borderId="5" xfId="0" applyNumberFormat="1" applyFont="1" applyBorder="1" applyAlignment="1">
      <alignment horizontal="center" vertical="center"/>
    </xf>
    <xf numFmtId="168" fontId="5" fillId="0" borderId="8" xfId="3" applyNumberFormat="1" applyFont="1" applyBorder="1" applyAlignment="1">
      <alignment vertical="center"/>
    </xf>
    <xf numFmtId="168" fontId="2" fillId="0" borderId="8" xfId="3" applyNumberFormat="1" applyFont="1" applyBorder="1" applyAlignment="1">
      <alignment vertical="center"/>
    </xf>
    <xf numFmtId="169" fontId="19" fillId="0" borderId="2" xfId="0" applyNumberFormat="1" applyFont="1" applyBorder="1" applyAlignment="1">
      <alignment vertical="center"/>
    </xf>
    <xf numFmtId="169" fontId="19" fillId="0" borderId="24" xfId="0" applyNumberFormat="1" applyFont="1" applyBorder="1" applyAlignment="1">
      <alignment vertical="center"/>
    </xf>
    <xf numFmtId="0" fontId="20" fillId="0" borderId="25" xfId="0" applyFont="1" applyBorder="1"/>
    <xf numFmtId="170" fontId="16" fillId="0" borderId="29" xfId="2" applyNumberFormat="1" applyFont="1" applyBorder="1" applyAlignment="1">
      <alignment horizontal="center" vertical="center"/>
    </xf>
    <xf numFmtId="170" fontId="16" fillId="0" borderId="18" xfId="2" applyNumberFormat="1" applyFont="1" applyBorder="1" applyAlignment="1">
      <alignment horizontal="center" vertical="center"/>
    </xf>
    <xf numFmtId="168" fontId="5" fillId="5" borderId="8" xfId="3" applyNumberFormat="1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vertical="center" wrapText="1"/>
    </xf>
    <xf numFmtId="0" fontId="2" fillId="0" borderId="13" xfId="0" applyFont="1" applyBorder="1" applyAlignment="1">
      <alignment wrapText="1"/>
    </xf>
    <xf numFmtId="0" fontId="2" fillId="0" borderId="14" xfId="0" applyFont="1" applyBorder="1" applyAlignment="1">
      <alignment wrapText="1"/>
    </xf>
    <xf numFmtId="167" fontId="5" fillId="0" borderId="18" xfId="2" applyNumberFormat="1" applyFont="1" applyFill="1" applyBorder="1" applyAlignment="1">
      <alignment vertical="center"/>
    </xf>
    <xf numFmtId="167" fontId="2" fillId="0" borderId="8" xfId="2" applyNumberFormat="1" applyFont="1" applyFill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2" fillId="0" borderId="2" xfId="0" applyFont="1" applyBorder="1" applyAlignment="1">
      <alignment wrapText="1"/>
    </xf>
    <xf numFmtId="167" fontId="5" fillId="0" borderId="2" xfId="2" applyNumberFormat="1" applyFont="1" applyBorder="1" applyAlignment="1">
      <alignment vertical="center"/>
    </xf>
    <xf numFmtId="167" fontId="2" fillId="0" borderId="2" xfId="2" applyNumberFormat="1" applyFont="1" applyBorder="1" applyAlignment="1">
      <alignment vertical="center"/>
    </xf>
    <xf numFmtId="0" fontId="2" fillId="0" borderId="7" xfId="0" applyFont="1" applyBorder="1"/>
    <xf numFmtId="0" fontId="3" fillId="3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wrapText="1"/>
    </xf>
    <xf numFmtId="0" fontId="2" fillId="0" borderId="2" xfId="0" applyFont="1" applyBorder="1" applyAlignment="1">
      <alignment horizontal="center"/>
    </xf>
    <xf numFmtId="167" fontId="16" fillId="4" borderId="2" xfId="2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2" xfId="0" applyFont="1" applyBorder="1"/>
    <xf numFmtId="167" fontId="5" fillId="4" borderId="2" xfId="2" applyNumberFormat="1" applyFont="1" applyFill="1" applyBorder="1" applyAlignment="1">
      <alignment horizontal="center" vertical="center"/>
    </xf>
    <xf numFmtId="167" fontId="2" fillId="4" borderId="2" xfId="2" applyNumberFormat="1" applyFont="1" applyFill="1" applyBorder="1"/>
    <xf numFmtId="0" fontId="1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167" fontId="4" fillId="4" borderId="2" xfId="2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67" fontId="5" fillId="4" borderId="2" xfId="2" applyNumberFormat="1" applyFont="1" applyFill="1" applyBorder="1" applyAlignment="1">
      <alignment vertical="center"/>
    </xf>
    <xf numFmtId="167" fontId="2" fillId="4" borderId="2" xfId="2" applyNumberFormat="1" applyFont="1" applyFill="1" applyBorder="1" applyAlignment="1">
      <alignment vertical="center"/>
    </xf>
    <xf numFmtId="167" fontId="4" fillId="0" borderId="2" xfId="2" applyNumberFormat="1" applyFont="1" applyBorder="1" applyAlignment="1">
      <alignment horizontal="center" vertical="center"/>
    </xf>
    <xf numFmtId="167" fontId="2" fillId="0" borderId="2" xfId="2" applyNumberFormat="1" applyFont="1" applyBorder="1"/>
    <xf numFmtId="167" fontId="5" fillId="0" borderId="2" xfId="2" applyNumberFormat="1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16" xfId="0" applyFont="1" applyBorder="1"/>
    <xf numFmtId="0" fontId="2" fillId="0" borderId="34" xfId="0" applyFont="1" applyBorder="1"/>
    <xf numFmtId="0" fontId="1" fillId="0" borderId="15" xfId="0" applyFont="1" applyBorder="1" applyAlignment="1">
      <alignment vertical="center" wrapText="1"/>
    </xf>
    <xf numFmtId="0" fontId="2" fillId="0" borderId="35" xfId="0" applyFont="1" applyBorder="1" applyAlignment="1">
      <alignment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167" fontId="4" fillId="0" borderId="5" xfId="2" applyNumberFormat="1" applyFont="1" applyBorder="1" applyAlignment="1">
      <alignment horizontal="center" vertical="center"/>
    </xf>
    <xf numFmtId="167" fontId="4" fillId="0" borderId="2" xfId="2" applyNumberFormat="1" applyFont="1" applyFill="1" applyBorder="1" applyAlignment="1">
      <alignment horizontal="center" vertical="center"/>
    </xf>
    <xf numFmtId="167" fontId="2" fillId="0" borderId="2" xfId="2" applyNumberFormat="1" applyFont="1" applyFill="1" applyBorder="1"/>
    <xf numFmtId="0" fontId="2" fillId="0" borderId="10" xfId="0" applyFont="1" applyBorder="1"/>
    <xf numFmtId="167" fontId="4" fillId="0" borderId="8" xfId="2" applyNumberFormat="1" applyFont="1" applyFill="1" applyBorder="1" applyAlignment="1">
      <alignment horizontal="center" vertical="center"/>
    </xf>
    <xf numFmtId="167" fontId="2" fillId="0" borderId="8" xfId="2" applyNumberFormat="1" applyFont="1" applyFill="1" applyBorder="1"/>
    <xf numFmtId="167" fontId="2" fillId="0" borderId="11" xfId="2" applyNumberFormat="1" applyFont="1" applyFill="1" applyBorder="1"/>
    <xf numFmtId="0" fontId="1" fillId="0" borderId="7" xfId="0" applyFont="1" applyBorder="1" applyAlignment="1">
      <alignment horizontal="center" vertical="center"/>
    </xf>
    <xf numFmtId="167" fontId="5" fillId="0" borderId="2" xfId="2" applyNumberFormat="1" applyFont="1" applyBorder="1" applyAlignment="1">
      <alignment horizontal="center" vertical="center"/>
    </xf>
    <xf numFmtId="0" fontId="23" fillId="14" borderId="57" xfId="0" applyFont="1" applyFill="1" applyBorder="1" applyAlignment="1">
      <alignment horizontal="center"/>
    </xf>
    <xf numFmtId="0" fontId="23" fillId="14" borderId="59" xfId="0" applyFont="1" applyFill="1" applyBorder="1" applyAlignment="1">
      <alignment horizontal="center"/>
    </xf>
    <xf numFmtId="0" fontId="23" fillId="14" borderId="65" xfId="0" applyFont="1" applyFill="1" applyBorder="1" applyAlignment="1">
      <alignment horizontal="center"/>
    </xf>
    <xf numFmtId="0" fontId="23" fillId="8" borderId="2" xfId="0" applyFont="1" applyFill="1" applyBorder="1" applyAlignment="1">
      <alignment horizontal="center" vertical="center" wrapText="1"/>
    </xf>
    <xf numFmtId="0" fontId="23" fillId="8" borderId="57" xfId="0" applyFont="1" applyFill="1" applyBorder="1" applyAlignment="1">
      <alignment horizontal="center"/>
    </xf>
    <xf numFmtId="0" fontId="23" fillId="8" borderId="65" xfId="0" applyFont="1" applyFill="1" applyBorder="1" applyAlignment="1">
      <alignment horizontal="center"/>
    </xf>
    <xf numFmtId="0" fontId="23" fillId="13" borderId="57" xfId="0" applyFont="1" applyFill="1" applyBorder="1" applyAlignment="1">
      <alignment horizontal="center"/>
    </xf>
    <xf numFmtId="0" fontId="23" fillId="13" borderId="59" xfId="0" applyFont="1" applyFill="1" applyBorder="1" applyAlignment="1">
      <alignment horizontal="center"/>
    </xf>
    <xf numFmtId="0" fontId="23" fillId="13" borderId="65" xfId="0" applyFont="1" applyFill="1" applyBorder="1" applyAlignment="1">
      <alignment horizontal="center"/>
    </xf>
    <xf numFmtId="0" fontId="23" fillId="8" borderId="42" xfId="0" applyFont="1" applyFill="1" applyBorder="1" applyAlignment="1">
      <alignment horizontal="center" vertical="center" wrapText="1"/>
    </xf>
    <xf numFmtId="0" fontId="23" fillId="8" borderId="41" xfId="0" applyFont="1" applyFill="1" applyBorder="1" applyAlignment="1">
      <alignment horizontal="center" vertical="center" wrapText="1"/>
    </xf>
    <xf numFmtId="0" fontId="23" fillId="8" borderId="40" xfId="0" applyFont="1" applyFill="1" applyBorder="1" applyAlignment="1">
      <alignment horizontal="center" vertical="center" wrapText="1"/>
    </xf>
    <xf numFmtId="0" fontId="23" fillId="8" borderId="78" xfId="0" applyFont="1" applyFill="1" applyBorder="1" applyAlignment="1">
      <alignment horizontal="center" vertical="center" wrapText="1"/>
    </xf>
    <xf numFmtId="0" fontId="23" fillId="8" borderId="12" xfId="0" applyFont="1" applyFill="1" applyBorder="1" applyAlignment="1">
      <alignment horizontal="center" vertical="center" wrapText="1"/>
    </xf>
    <xf numFmtId="0" fontId="23" fillId="8" borderId="7" xfId="0" applyFont="1" applyFill="1" applyBorder="1" applyAlignment="1">
      <alignment horizontal="center" vertical="center" wrapText="1"/>
    </xf>
    <xf numFmtId="0" fontId="23" fillId="8" borderId="18" xfId="0" applyFont="1" applyFill="1" applyBorder="1" applyAlignment="1">
      <alignment horizontal="center" vertical="center" wrapText="1"/>
    </xf>
    <xf numFmtId="0" fontId="23" fillId="11" borderId="23" xfId="0" applyFont="1" applyFill="1" applyBorder="1" applyAlignment="1">
      <alignment horizontal="center" vertical="center" wrapText="1"/>
    </xf>
    <xf numFmtId="0" fontId="23" fillId="11" borderId="37" xfId="0" applyFont="1" applyFill="1" applyBorder="1" applyAlignment="1">
      <alignment horizontal="center" vertical="center" wrapText="1"/>
    </xf>
    <xf numFmtId="0" fontId="23" fillId="0" borderId="57" xfId="0" applyFont="1" applyBorder="1" applyAlignment="1">
      <alignment horizontal="center"/>
    </xf>
    <xf numFmtId="0" fontId="23" fillId="0" borderId="59" xfId="0" applyFont="1" applyBorder="1" applyAlignment="1">
      <alignment horizontal="center"/>
    </xf>
    <xf numFmtId="0" fontId="23" fillId="0" borderId="65" xfId="0" applyFont="1" applyBorder="1" applyAlignment="1">
      <alignment horizontal="center"/>
    </xf>
    <xf numFmtId="9" fontId="23" fillId="2" borderId="57" xfId="0" applyNumberFormat="1" applyFont="1" applyFill="1" applyBorder="1" applyAlignment="1">
      <alignment horizontal="center" vertical="center" wrapText="1"/>
    </xf>
    <xf numFmtId="9" fontId="23" fillId="2" borderId="59" xfId="0" applyNumberFormat="1" applyFont="1" applyFill="1" applyBorder="1" applyAlignment="1">
      <alignment horizontal="center" vertical="center" wrapText="1"/>
    </xf>
    <xf numFmtId="9" fontId="23" fillId="2" borderId="65" xfId="0" applyNumberFormat="1" applyFont="1" applyFill="1" applyBorder="1" applyAlignment="1">
      <alignment horizontal="center" vertical="center" wrapText="1"/>
    </xf>
    <xf numFmtId="9" fontId="23" fillId="2" borderId="57" xfId="4" applyFont="1" applyFill="1" applyBorder="1" applyAlignment="1">
      <alignment horizontal="center" vertical="center" wrapText="1"/>
    </xf>
    <xf numFmtId="9" fontId="23" fillId="2" borderId="59" xfId="4" applyFont="1" applyFill="1" applyBorder="1" applyAlignment="1">
      <alignment horizontal="center" vertical="center" wrapText="1"/>
    </xf>
    <xf numFmtId="9" fontId="23" fillId="2" borderId="65" xfId="4" applyFont="1" applyFill="1" applyBorder="1" applyAlignment="1">
      <alignment horizontal="center" vertical="center" wrapText="1"/>
    </xf>
    <xf numFmtId="10" fontId="23" fillId="15" borderId="106" xfId="4" applyNumberFormat="1" applyFont="1" applyFill="1" applyBorder="1" applyAlignment="1">
      <alignment horizontal="center" vertical="center" wrapText="1"/>
    </xf>
    <xf numFmtId="10" fontId="23" fillId="15" borderId="21" xfId="4" applyNumberFormat="1" applyFont="1" applyFill="1" applyBorder="1" applyAlignment="1">
      <alignment horizontal="center" vertical="center" wrapText="1"/>
    </xf>
    <xf numFmtId="10" fontId="23" fillId="15" borderId="108" xfId="4" applyNumberFormat="1" applyFont="1" applyFill="1" applyBorder="1" applyAlignment="1">
      <alignment horizontal="center" vertical="center" wrapText="1"/>
    </xf>
    <xf numFmtId="10" fontId="23" fillId="7" borderId="57" xfId="0" applyNumberFormat="1" applyFont="1" applyFill="1" applyBorder="1" applyAlignment="1">
      <alignment horizontal="center" vertical="center"/>
    </xf>
    <xf numFmtId="10" fontId="23" fillId="7" borderId="59" xfId="0" applyNumberFormat="1" applyFont="1" applyFill="1" applyBorder="1" applyAlignment="1">
      <alignment horizontal="center" vertical="center"/>
    </xf>
    <xf numFmtId="10" fontId="23" fillId="7" borderId="65" xfId="0" applyNumberFormat="1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left" vertical="center" wrapText="1"/>
    </xf>
    <xf numFmtId="0" fontId="15" fillId="2" borderId="63" xfId="0" applyFont="1" applyFill="1" applyBorder="1" applyAlignment="1">
      <alignment horizontal="left" vertical="center" wrapText="1"/>
    </xf>
    <xf numFmtId="0" fontId="23" fillId="14" borderId="57" xfId="0" applyFont="1" applyFill="1" applyBorder="1" applyAlignment="1">
      <alignment horizontal="center" vertical="center" wrapText="1"/>
    </xf>
    <xf numFmtId="0" fontId="23" fillId="14" borderId="65" xfId="0" applyFont="1" applyFill="1" applyBorder="1" applyAlignment="1">
      <alignment horizontal="center" vertical="center" wrapText="1"/>
    </xf>
    <xf numFmtId="0" fontId="23" fillId="14" borderId="23" xfId="0" applyFont="1" applyFill="1" applyBorder="1" applyAlignment="1">
      <alignment horizontal="center" vertical="center" wrapText="1"/>
    </xf>
    <xf numFmtId="0" fontId="23" fillId="14" borderId="38" xfId="0" applyFont="1" applyFill="1" applyBorder="1" applyAlignment="1">
      <alignment horizontal="center" vertical="center" wrapText="1"/>
    </xf>
    <xf numFmtId="0" fontId="23" fillId="8" borderId="111" xfId="0" applyFont="1" applyFill="1" applyBorder="1" applyAlignment="1">
      <alignment horizontal="center" vertical="center" wrapText="1"/>
    </xf>
    <xf numFmtId="0" fontId="23" fillId="8" borderId="112" xfId="0" applyFont="1" applyFill="1" applyBorder="1" applyAlignment="1">
      <alignment horizontal="center" vertical="center" wrapText="1"/>
    </xf>
    <xf numFmtId="0" fontId="23" fillId="8" borderId="122" xfId="0" applyFont="1" applyFill="1" applyBorder="1" applyAlignment="1">
      <alignment horizontal="center" vertical="center" wrapText="1"/>
    </xf>
    <xf numFmtId="0" fontId="23" fillId="8" borderId="5" xfId="0" applyFont="1" applyFill="1" applyBorder="1" applyAlignment="1">
      <alignment horizontal="center" vertical="center" wrapText="1"/>
    </xf>
    <xf numFmtId="0" fontId="23" fillId="8" borderId="6" xfId="0" applyFont="1" applyFill="1" applyBorder="1" applyAlignment="1">
      <alignment horizontal="center" vertical="center" wrapText="1"/>
    </xf>
    <xf numFmtId="0" fontId="23" fillId="8" borderId="10" xfId="0" applyFont="1" applyFill="1" applyBorder="1" applyAlignment="1">
      <alignment horizontal="center" vertical="center" wrapText="1"/>
    </xf>
    <xf numFmtId="0" fontId="23" fillId="8" borderId="44" xfId="0" applyFont="1" applyFill="1" applyBorder="1" applyAlignment="1">
      <alignment horizontal="center" vertical="center" wrapText="1"/>
    </xf>
    <xf numFmtId="0" fontId="23" fillId="8" borderId="45" xfId="0" applyFont="1" applyFill="1" applyBorder="1" applyAlignment="1">
      <alignment horizontal="center" vertical="center" wrapText="1"/>
    </xf>
    <xf numFmtId="0" fontId="23" fillId="8" borderId="53" xfId="0" applyFont="1" applyFill="1" applyBorder="1" applyAlignment="1">
      <alignment horizontal="center" vertical="center" wrapText="1"/>
    </xf>
    <xf numFmtId="0" fontId="23" fillId="8" borderId="9" xfId="0" applyFont="1" applyFill="1" applyBorder="1" applyAlignment="1">
      <alignment horizontal="center" vertical="center" wrapText="1"/>
    </xf>
    <xf numFmtId="0" fontId="23" fillId="10" borderId="73" xfId="0" applyFont="1" applyFill="1" applyBorder="1" applyAlignment="1">
      <alignment horizontal="center" vertical="center" wrapText="1"/>
    </xf>
    <xf numFmtId="0" fontId="27" fillId="0" borderId="74" xfId="0" applyFont="1" applyBorder="1"/>
    <xf numFmtId="0" fontId="27" fillId="0" borderId="75" xfId="0" applyFont="1" applyBorder="1"/>
    <xf numFmtId="0" fontId="15" fillId="2" borderId="7" xfId="0" applyFont="1" applyFill="1" applyBorder="1" applyAlignment="1">
      <alignment horizontal="left" vertical="center" wrapText="1"/>
    </xf>
    <xf numFmtId="0" fontId="25" fillId="0" borderId="7" xfId="1" applyFont="1" applyBorder="1" applyAlignment="1">
      <alignment horizontal="left" vertical="center" wrapText="1"/>
    </xf>
    <xf numFmtId="0" fontId="23" fillId="10" borderId="17" xfId="0" applyFont="1" applyFill="1" applyBorder="1" applyAlignment="1">
      <alignment horizontal="center" vertical="center" wrapText="1"/>
    </xf>
    <xf numFmtId="0" fontId="23" fillId="10" borderId="34" xfId="0" applyFont="1" applyFill="1" applyBorder="1" applyAlignment="1">
      <alignment horizontal="center" vertical="center" wrapText="1"/>
    </xf>
    <xf numFmtId="0" fontId="26" fillId="0" borderId="7" xfId="0" applyFont="1" applyBorder="1" applyAlignment="1">
      <alignment horizontal="left" vertical="center" wrapText="1"/>
    </xf>
    <xf numFmtId="0" fontId="26" fillId="0" borderId="40" xfId="0" applyFont="1" applyBorder="1" applyAlignment="1">
      <alignment horizontal="left" vertical="center" wrapText="1"/>
    </xf>
    <xf numFmtId="0" fontId="25" fillId="0" borderId="78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left" vertical="center" wrapText="1"/>
    </xf>
    <xf numFmtId="0" fontId="24" fillId="0" borderId="7" xfId="0" applyFont="1" applyBorder="1" applyAlignment="1">
      <alignment horizontal="left" vertical="center" wrapText="1"/>
    </xf>
    <xf numFmtId="0" fontId="23" fillId="2" borderId="7" xfId="0" applyFont="1" applyFill="1" applyBorder="1" applyAlignment="1">
      <alignment horizontal="left" vertical="center" wrapText="1"/>
    </xf>
    <xf numFmtId="0" fontId="23" fillId="10" borderId="72" xfId="0" applyFont="1" applyFill="1" applyBorder="1" applyAlignment="1">
      <alignment horizontal="center" vertical="center" wrapText="1"/>
    </xf>
    <xf numFmtId="0" fontId="27" fillId="0" borderId="83" xfId="0" applyFont="1" applyBorder="1"/>
    <xf numFmtId="0" fontId="23" fillId="10" borderId="74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23" fillId="8" borderId="102" xfId="0" applyFont="1" applyFill="1" applyBorder="1" applyAlignment="1">
      <alignment horizontal="center" vertical="center" wrapText="1"/>
    </xf>
    <xf numFmtId="0" fontId="23" fillId="8" borderId="103" xfId="0" applyFont="1" applyFill="1" applyBorder="1" applyAlignment="1">
      <alignment horizontal="center" vertical="center" wrapText="1"/>
    </xf>
    <xf numFmtId="0" fontId="23" fillId="8" borderId="50" xfId="0" applyFont="1" applyFill="1" applyBorder="1" applyAlignment="1">
      <alignment horizontal="center" vertical="center" wrapText="1"/>
    </xf>
    <xf numFmtId="0" fontId="23" fillId="10" borderId="79" xfId="0" applyFont="1" applyFill="1" applyBorder="1" applyAlignment="1">
      <alignment horizontal="center" vertical="center" wrapText="1"/>
    </xf>
    <xf numFmtId="0" fontId="27" fillId="0" borderId="32" xfId="0" applyFont="1" applyBorder="1"/>
    <xf numFmtId="0" fontId="27" fillId="0" borderId="80" xfId="0" applyFont="1" applyBorder="1"/>
    <xf numFmtId="0" fontId="27" fillId="0" borderId="81" xfId="0" applyFont="1" applyBorder="1"/>
    <xf numFmtId="0" fontId="23" fillId="10" borderId="91" xfId="0" applyFont="1" applyFill="1" applyBorder="1" applyAlignment="1">
      <alignment horizontal="center" vertical="center" wrapText="1"/>
    </xf>
    <xf numFmtId="0" fontId="27" fillId="0" borderId="34" xfId="0" applyFont="1" applyBorder="1"/>
    <xf numFmtId="0" fontId="23" fillId="8" borderId="20" xfId="0" applyFont="1" applyFill="1" applyBorder="1" applyAlignment="1">
      <alignment horizontal="center" vertical="center" wrapText="1"/>
    </xf>
    <xf numFmtId="0" fontId="23" fillId="8" borderId="4" xfId="0" applyFont="1" applyFill="1" applyBorder="1" applyAlignment="1">
      <alignment horizontal="center" vertical="center" wrapText="1"/>
    </xf>
    <xf numFmtId="0" fontId="15" fillId="8" borderId="52" xfId="0" applyFont="1" applyFill="1" applyBorder="1" applyAlignment="1">
      <alignment horizontal="center" vertical="center" wrapText="1"/>
    </xf>
    <xf numFmtId="0" fontId="15" fillId="8" borderId="40" xfId="0" applyFont="1" applyFill="1" applyBorder="1" applyAlignment="1">
      <alignment horizontal="center" vertical="center" wrapText="1"/>
    </xf>
    <xf numFmtId="0" fontId="15" fillId="8" borderId="56" xfId="0" applyFont="1" applyFill="1" applyBorder="1" applyAlignment="1">
      <alignment horizontal="center" vertical="center" wrapText="1"/>
    </xf>
    <xf numFmtId="0" fontId="23" fillId="13" borderId="57" xfId="0" applyFont="1" applyFill="1" applyBorder="1" applyAlignment="1">
      <alignment horizontal="center" vertical="center"/>
    </xf>
    <xf numFmtId="0" fontId="23" fillId="13" borderId="59" xfId="0" applyFont="1" applyFill="1" applyBorder="1" applyAlignment="1">
      <alignment horizontal="center" vertical="center"/>
    </xf>
    <xf numFmtId="0" fontId="23" fillId="13" borderId="65" xfId="0" applyFont="1" applyFill="1" applyBorder="1" applyAlignment="1">
      <alignment horizontal="center" vertical="center"/>
    </xf>
    <xf numFmtId="9" fontId="23" fillId="0" borderId="57" xfId="0" applyNumberFormat="1" applyFont="1" applyBorder="1" applyAlignment="1">
      <alignment horizontal="center" vertical="center"/>
    </xf>
    <xf numFmtId="9" fontId="23" fillId="0" borderId="59" xfId="0" applyNumberFormat="1" applyFont="1" applyBorder="1" applyAlignment="1">
      <alignment horizontal="center" vertical="center"/>
    </xf>
    <xf numFmtId="9" fontId="23" fillId="0" borderId="65" xfId="0" applyNumberFormat="1" applyFont="1" applyBorder="1" applyAlignment="1">
      <alignment horizontal="center" vertical="center"/>
    </xf>
    <xf numFmtId="10" fontId="23" fillId="14" borderId="57" xfId="0" applyNumberFormat="1" applyFont="1" applyFill="1" applyBorder="1" applyAlignment="1">
      <alignment horizontal="center"/>
    </xf>
    <xf numFmtId="10" fontId="23" fillId="14" borderId="59" xfId="0" applyNumberFormat="1" applyFont="1" applyFill="1" applyBorder="1" applyAlignment="1">
      <alignment horizontal="center"/>
    </xf>
    <xf numFmtId="10" fontId="23" fillId="14" borderId="65" xfId="0" applyNumberFormat="1" applyFont="1" applyFill="1" applyBorder="1" applyAlignment="1">
      <alignment horizontal="center"/>
    </xf>
    <xf numFmtId="10" fontId="23" fillId="0" borderId="57" xfId="0" applyNumberFormat="1" applyFont="1" applyBorder="1" applyAlignment="1">
      <alignment horizontal="center" vertical="center"/>
    </xf>
    <xf numFmtId="10" fontId="23" fillId="0" borderId="59" xfId="0" applyNumberFormat="1" applyFont="1" applyBorder="1" applyAlignment="1">
      <alignment horizontal="center" vertical="center"/>
    </xf>
    <xf numFmtId="10" fontId="23" fillId="0" borderId="65" xfId="0" applyNumberFormat="1" applyFont="1" applyBorder="1" applyAlignment="1">
      <alignment horizontal="center" vertical="center"/>
    </xf>
    <xf numFmtId="0" fontId="23" fillId="0" borderId="104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8" borderId="8" xfId="0" applyFont="1" applyFill="1" applyBorder="1" applyAlignment="1">
      <alignment horizontal="center" vertical="center" wrapText="1"/>
    </xf>
    <xf numFmtId="0" fontId="23" fillId="10" borderId="2" xfId="0" applyFont="1" applyFill="1" applyBorder="1" applyAlignment="1">
      <alignment horizontal="center" vertical="center" wrapText="1"/>
    </xf>
    <xf numFmtId="0" fontId="27" fillId="0" borderId="2" xfId="0" applyFont="1" applyBorder="1"/>
    <xf numFmtId="0" fontId="23" fillId="10" borderId="7" xfId="0" applyFont="1" applyFill="1" applyBorder="1" applyAlignment="1">
      <alignment horizontal="center" vertical="center" wrapText="1"/>
    </xf>
    <xf numFmtId="0" fontId="27" fillId="0" borderId="7" xfId="0" applyFont="1" applyBorder="1"/>
    <xf numFmtId="9" fontId="23" fillId="0" borderId="47" xfId="0" applyNumberFormat="1" applyFont="1" applyBorder="1" applyAlignment="1">
      <alignment horizontal="center" vertical="center"/>
    </xf>
    <xf numFmtId="9" fontId="23" fillId="0" borderId="48" xfId="0" applyNumberFormat="1" applyFont="1" applyBorder="1" applyAlignment="1">
      <alignment horizontal="center" vertical="center"/>
    </xf>
    <xf numFmtId="9" fontId="23" fillId="0" borderId="49" xfId="0" applyNumberFormat="1" applyFont="1" applyBorder="1" applyAlignment="1">
      <alignment horizontal="center" vertical="center"/>
    </xf>
    <xf numFmtId="0" fontId="23" fillId="14" borderId="57" xfId="0" applyFont="1" applyFill="1" applyBorder="1" applyAlignment="1">
      <alignment horizontal="center" vertical="center"/>
    </xf>
    <xf numFmtId="0" fontId="23" fillId="14" borderId="59" xfId="0" applyFont="1" applyFill="1" applyBorder="1" applyAlignment="1">
      <alignment horizontal="center" vertical="center"/>
    </xf>
    <xf numFmtId="0" fontId="23" fillId="14" borderId="65" xfId="0" applyFont="1" applyFill="1" applyBorder="1" applyAlignment="1">
      <alignment horizontal="center" vertical="center"/>
    </xf>
    <xf numFmtId="0" fontId="23" fillId="12" borderId="23" xfId="0" applyFont="1" applyFill="1" applyBorder="1" applyAlignment="1">
      <alignment horizontal="center" vertical="center" wrapText="1"/>
    </xf>
    <xf numFmtId="0" fontId="23" fillId="12" borderId="38" xfId="0" applyFont="1" applyFill="1" applyBorder="1" applyAlignment="1">
      <alignment horizontal="center" vertical="center" wrapText="1"/>
    </xf>
    <xf numFmtId="0" fontId="15" fillId="2" borderId="57" xfId="0" applyFont="1" applyFill="1" applyBorder="1" applyAlignment="1">
      <alignment horizontal="left" vertical="center" wrapText="1"/>
    </xf>
    <xf numFmtId="0" fontId="15" fillId="2" borderId="65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left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23" fillId="10" borderId="78" xfId="0" applyFont="1" applyFill="1" applyBorder="1" applyAlignment="1">
      <alignment horizontal="center" vertical="center" wrapText="1"/>
    </xf>
    <xf numFmtId="0" fontId="27" fillId="0" borderId="12" xfId="0" applyFont="1" applyBorder="1"/>
    <xf numFmtId="0" fontId="23" fillId="10" borderId="12" xfId="0" applyFont="1" applyFill="1" applyBorder="1" applyAlignment="1">
      <alignment horizontal="center" vertical="center" wrapText="1"/>
    </xf>
    <xf numFmtId="0" fontId="27" fillId="0" borderId="18" xfId="0" applyFont="1" applyBorder="1"/>
    <xf numFmtId="0" fontId="23" fillId="8" borderId="57" xfId="0" applyFont="1" applyFill="1" applyBorder="1" applyAlignment="1">
      <alignment horizontal="center" vertical="center"/>
    </xf>
    <xf numFmtId="0" fontId="23" fillId="8" borderId="65" xfId="0" applyFont="1" applyFill="1" applyBorder="1" applyAlignment="1">
      <alignment horizontal="center" vertical="center"/>
    </xf>
    <xf numFmtId="9" fontId="24" fillId="0" borderId="57" xfId="4" applyFont="1" applyFill="1" applyBorder="1" applyAlignment="1">
      <alignment horizontal="center"/>
    </xf>
    <xf numFmtId="9" fontId="24" fillId="0" borderId="59" xfId="4" applyFont="1" applyFill="1" applyBorder="1" applyAlignment="1">
      <alignment horizontal="center"/>
    </xf>
    <xf numFmtId="9" fontId="24" fillId="0" borderId="65" xfId="4" applyFont="1" applyFill="1" applyBorder="1" applyAlignment="1">
      <alignment horizontal="center"/>
    </xf>
    <xf numFmtId="0" fontId="23" fillId="8" borderId="7" xfId="0" applyFont="1" applyFill="1" applyBorder="1" applyAlignment="1">
      <alignment horizontal="center" vertical="center"/>
    </xf>
    <xf numFmtId="0" fontId="23" fillId="8" borderId="2" xfId="0" applyFont="1" applyFill="1" applyBorder="1" applyAlignment="1">
      <alignment horizontal="center" vertical="center"/>
    </xf>
    <xf numFmtId="0" fontId="23" fillId="8" borderId="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/>
    </xf>
    <xf numFmtId="0" fontId="27" fillId="0" borderId="16" xfId="0" applyFont="1" applyBorder="1"/>
    <xf numFmtId="0" fontId="23" fillId="8" borderId="44" xfId="0" applyFont="1" applyFill="1" applyBorder="1" applyAlignment="1">
      <alignment horizontal="center" vertical="center"/>
    </xf>
    <xf numFmtId="0" fontId="23" fillId="8" borderId="45" xfId="0" applyFont="1" applyFill="1" applyBorder="1" applyAlignment="1">
      <alignment horizontal="center" vertical="center"/>
    </xf>
    <xf numFmtId="0" fontId="23" fillId="8" borderId="110" xfId="0" applyFont="1" applyFill="1" applyBorder="1" applyAlignment="1">
      <alignment horizontal="center" vertical="center"/>
    </xf>
    <xf numFmtId="0" fontId="23" fillId="8" borderId="109" xfId="0" applyFont="1" applyFill="1" applyBorder="1" applyAlignment="1">
      <alignment horizontal="center" vertical="center" wrapText="1"/>
    </xf>
    <xf numFmtId="0" fontId="23" fillId="8" borderId="30" xfId="0" applyFont="1" applyFill="1" applyBorder="1" applyAlignment="1">
      <alignment horizontal="center" vertical="center" wrapText="1"/>
    </xf>
    <xf numFmtId="0" fontId="23" fillId="10" borderId="114" xfId="0" applyFont="1" applyFill="1" applyBorder="1" applyAlignment="1">
      <alignment horizontal="center" vertical="center" wrapText="1"/>
    </xf>
    <xf numFmtId="0" fontId="27" fillId="0" borderId="117" xfId="0" applyFont="1" applyBorder="1"/>
    <xf numFmtId="0" fontId="23" fillId="14" borderId="8" xfId="0" applyFont="1" applyFill="1" applyBorder="1" applyAlignment="1">
      <alignment horizontal="center" vertical="center" wrapText="1"/>
    </xf>
    <xf numFmtId="0" fontId="23" fillId="8" borderId="116" xfId="0" applyFont="1" applyFill="1" applyBorder="1" applyAlignment="1">
      <alignment horizontal="center" vertical="center" wrapText="1"/>
    </xf>
    <xf numFmtId="10" fontId="24" fillId="0" borderId="57" xfId="4" applyNumberFormat="1" applyFont="1" applyFill="1" applyBorder="1" applyAlignment="1">
      <alignment horizontal="center"/>
    </xf>
    <xf numFmtId="10" fontId="24" fillId="0" borderId="59" xfId="4" applyNumberFormat="1" applyFont="1" applyFill="1" applyBorder="1" applyAlignment="1">
      <alignment horizontal="center"/>
    </xf>
    <xf numFmtId="10" fontId="24" fillId="0" borderId="65" xfId="4" applyNumberFormat="1" applyFont="1" applyFill="1" applyBorder="1" applyAlignment="1">
      <alignment horizontal="center"/>
    </xf>
    <xf numFmtId="0" fontId="23" fillId="12" borderId="7" xfId="0" applyFont="1" applyFill="1" applyBorder="1" applyAlignment="1">
      <alignment horizontal="center" vertical="center" wrapText="1"/>
    </xf>
    <xf numFmtId="0" fontId="23" fillId="14" borderId="4" xfId="0" applyFont="1" applyFill="1" applyBorder="1" applyAlignment="1">
      <alignment horizontal="center" vertical="center" wrapText="1"/>
    </xf>
    <xf numFmtId="0" fontId="23" fillId="14" borderId="6" xfId="0" applyFont="1" applyFill="1" applyBorder="1" applyAlignment="1">
      <alignment horizontal="center" vertical="center" wrapText="1"/>
    </xf>
    <xf numFmtId="0" fontId="23" fillId="13" borderId="4" xfId="0" applyFont="1" applyFill="1" applyBorder="1" applyAlignment="1">
      <alignment horizontal="center" vertical="center"/>
    </xf>
    <xf numFmtId="0" fontId="23" fillId="13" borderId="5" xfId="0" applyFont="1" applyFill="1" applyBorder="1" applyAlignment="1">
      <alignment horizontal="center" vertical="center"/>
    </xf>
    <xf numFmtId="0" fontId="23" fillId="13" borderId="6" xfId="0" applyFont="1" applyFill="1" applyBorder="1" applyAlignment="1">
      <alignment horizontal="center" vertical="center"/>
    </xf>
    <xf numFmtId="0" fontId="15" fillId="2" borderId="60" xfId="0" applyFont="1" applyFill="1" applyBorder="1" applyAlignment="1">
      <alignment horizontal="center" vertical="center" wrapText="1"/>
    </xf>
    <xf numFmtId="0" fontId="15" fillId="2" borderId="68" xfId="0" applyFont="1" applyFill="1" applyBorder="1" applyAlignment="1">
      <alignment horizontal="center" vertical="center" wrapText="1"/>
    </xf>
    <xf numFmtId="0" fontId="23" fillId="8" borderId="78" xfId="0" applyFont="1" applyFill="1" applyBorder="1" applyAlignment="1">
      <alignment horizontal="center" vertical="center"/>
    </xf>
    <xf numFmtId="0" fontId="23" fillId="8" borderId="20" xfId="0" applyFont="1" applyFill="1" applyBorder="1" applyAlignment="1">
      <alignment horizontal="center" vertical="center"/>
    </xf>
    <xf numFmtId="0" fontId="23" fillId="8" borderId="64" xfId="0" applyFont="1" applyFill="1" applyBorder="1" applyAlignment="1">
      <alignment horizontal="center" vertical="center"/>
    </xf>
    <xf numFmtId="0" fontId="23" fillId="8" borderId="63" xfId="0" applyFont="1" applyFill="1" applyBorder="1" applyAlignment="1">
      <alignment horizontal="center" vertical="center"/>
    </xf>
    <xf numFmtId="10" fontId="23" fillId="14" borderId="9" xfId="0" applyNumberFormat="1" applyFont="1" applyFill="1" applyBorder="1" applyAlignment="1">
      <alignment horizontal="center" vertical="center" wrapText="1"/>
    </xf>
    <xf numFmtId="10" fontId="23" fillId="14" borderId="11" xfId="0" applyNumberFormat="1" applyFont="1" applyFill="1" applyBorder="1" applyAlignment="1">
      <alignment horizontal="center" vertical="center" wrapText="1"/>
    </xf>
    <xf numFmtId="0" fontId="23" fillId="12" borderId="107" xfId="0" applyFont="1" applyFill="1" applyBorder="1" applyAlignment="1">
      <alignment horizontal="center" vertical="center" wrapText="1"/>
    </xf>
    <xf numFmtId="0" fontId="23" fillId="14" borderId="19" xfId="0" applyFont="1" applyFill="1" applyBorder="1" applyAlignment="1">
      <alignment horizontal="center" vertical="center" wrapText="1"/>
    </xf>
    <xf numFmtId="0" fontId="23" fillId="14" borderId="120" xfId="0" applyFont="1" applyFill="1" applyBorder="1" applyAlignment="1">
      <alignment horizontal="center" vertical="center" wrapText="1"/>
    </xf>
    <xf numFmtId="0" fontId="23" fillId="9" borderId="4" xfId="0" applyFont="1" applyFill="1" applyBorder="1" applyAlignment="1">
      <alignment horizontal="center" vertical="center" wrapText="1"/>
    </xf>
    <xf numFmtId="0" fontId="23" fillId="9" borderId="7" xfId="0" applyFont="1" applyFill="1" applyBorder="1" applyAlignment="1">
      <alignment horizontal="center" vertical="center" wrapText="1"/>
    </xf>
    <xf numFmtId="0" fontId="23" fillId="9" borderId="9" xfId="0" applyFont="1" applyFill="1" applyBorder="1" applyAlignment="1">
      <alignment horizontal="center" vertical="center" wrapText="1"/>
    </xf>
    <xf numFmtId="0" fontId="23" fillId="9" borderId="5" xfId="0" applyFont="1" applyFill="1" applyBorder="1" applyAlignment="1">
      <alignment horizontal="center" vertical="center" wrapText="1"/>
    </xf>
    <xf numFmtId="0" fontId="23" fillId="9" borderId="2" xfId="0" applyFont="1" applyFill="1" applyBorder="1" applyAlignment="1">
      <alignment horizontal="center" vertical="center" wrapText="1"/>
    </xf>
    <xf numFmtId="0" fontId="23" fillId="9" borderId="10" xfId="0" applyFont="1" applyFill="1" applyBorder="1" applyAlignment="1">
      <alignment horizontal="center" vertical="center" wrapText="1"/>
    </xf>
    <xf numFmtId="0" fontId="15" fillId="9" borderId="52" xfId="0" applyFont="1" applyFill="1" applyBorder="1" applyAlignment="1">
      <alignment horizontal="center" vertical="center" wrapText="1"/>
    </xf>
    <xf numFmtId="0" fontId="15" fillId="9" borderId="40" xfId="0" applyFont="1" applyFill="1" applyBorder="1" applyAlignment="1">
      <alignment horizontal="center" vertical="center" wrapText="1"/>
    </xf>
    <xf numFmtId="0" fontId="15" fillId="9" borderId="5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left" vertical="center" wrapText="1"/>
    </xf>
    <xf numFmtId="0" fontId="15" fillId="2" borderId="48" xfId="0" applyFont="1" applyFill="1" applyBorder="1" applyAlignment="1">
      <alignment horizontal="left" vertical="center" wrapText="1"/>
    </xf>
    <xf numFmtId="0" fontId="25" fillId="0" borderId="4" xfId="0" applyFont="1" applyBorder="1" applyAlignment="1">
      <alignment horizontal="center"/>
    </xf>
    <xf numFmtId="0" fontId="25" fillId="0" borderId="5" xfId="0" applyFont="1" applyBorder="1" applyAlignment="1">
      <alignment horizontal="center"/>
    </xf>
    <xf numFmtId="0" fontId="25" fillId="0" borderId="52" xfId="0" applyFont="1" applyBorder="1" applyAlignment="1">
      <alignment horizontal="center"/>
    </xf>
    <xf numFmtId="0" fontId="23" fillId="0" borderId="7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0" fontId="23" fillId="0" borderId="40" xfId="0" applyFont="1" applyBorder="1" applyAlignment="1">
      <alignment horizontal="center"/>
    </xf>
    <xf numFmtId="9" fontId="23" fillId="0" borderId="9" xfId="0" applyNumberFormat="1" applyFont="1" applyBorder="1" applyAlignment="1">
      <alignment horizontal="center" vertical="center"/>
    </xf>
    <xf numFmtId="9" fontId="23" fillId="0" borderId="10" xfId="0" applyNumberFormat="1" applyFont="1" applyBorder="1" applyAlignment="1">
      <alignment horizontal="center" vertical="center"/>
    </xf>
    <xf numFmtId="9" fontId="23" fillId="0" borderId="11" xfId="0" applyNumberFormat="1" applyFont="1" applyBorder="1" applyAlignment="1">
      <alignment horizontal="center" vertical="center"/>
    </xf>
    <xf numFmtId="9" fontId="23" fillId="0" borderId="106" xfId="0" applyNumberFormat="1" applyFont="1" applyBorder="1" applyAlignment="1">
      <alignment horizontal="center" vertical="center"/>
    </xf>
    <xf numFmtId="9" fontId="23" fillId="0" borderId="21" xfId="0" applyNumberFormat="1" applyFont="1" applyBorder="1" applyAlignment="1">
      <alignment horizontal="center" vertical="center"/>
    </xf>
    <xf numFmtId="9" fontId="23" fillId="0" borderId="108" xfId="0" applyNumberFormat="1" applyFont="1" applyBorder="1" applyAlignment="1">
      <alignment horizontal="center" vertical="center"/>
    </xf>
    <xf numFmtId="0" fontId="27" fillId="0" borderId="98" xfId="0" applyFont="1" applyBorder="1"/>
    <xf numFmtId="0" fontId="27" fillId="0" borderId="89" xfId="0" applyFont="1" applyBorder="1"/>
    <xf numFmtId="10" fontId="23" fillId="14" borderId="57" xfId="0" applyNumberFormat="1" applyFont="1" applyFill="1" applyBorder="1" applyAlignment="1">
      <alignment horizontal="center" vertical="center"/>
    </xf>
    <xf numFmtId="10" fontId="23" fillId="14" borderId="59" xfId="0" applyNumberFormat="1" applyFont="1" applyFill="1" applyBorder="1" applyAlignment="1">
      <alignment horizontal="center" vertical="center"/>
    </xf>
    <xf numFmtId="10" fontId="23" fillId="14" borderId="65" xfId="0" applyNumberFormat="1" applyFont="1" applyFill="1" applyBorder="1" applyAlignment="1">
      <alignment horizontal="center" vertical="center"/>
    </xf>
    <xf numFmtId="0" fontId="23" fillId="10" borderId="96" xfId="0" applyFont="1" applyFill="1" applyBorder="1" applyAlignment="1">
      <alignment horizontal="center" vertical="center" wrapText="1"/>
    </xf>
    <xf numFmtId="0" fontId="27" fillId="0" borderId="70" xfId="0" applyFont="1" applyBorder="1"/>
    <xf numFmtId="0" fontId="27" fillId="0" borderId="71" xfId="0" applyFont="1" applyBorder="1"/>
    <xf numFmtId="0" fontId="23" fillId="10" borderId="69" xfId="0" applyFont="1" applyFill="1" applyBorder="1" applyAlignment="1">
      <alignment horizontal="center" vertical="center" wrapText="1"/>
    </xf>
    <xf numFmtId="0" fontId="27" fillId="0" borderId="97" xfId="0" applyFont="1" applyBorder="1"/>
    <xf numFmtId="0" fontId="30" fillId="16" borderId="57" xfId="0" applyFont="1" applyFill="1" applyBorder="1" applyAlignment="1">
      <alignment horizontal="center" vertical="center" wrapText="1"/>
    </xf>
    <xf numFmtId="0" fontId="30" fillId="16" borderId="59" xfId="0" applyFont="1" applyFill="1" applyBorder="1" applyAlignment="1">
      <alignment horizontal="center" vertical="center" wrapText="1"/>
    </xf>
    <xf numFmtId="0" fontId="30" fillId="16" borderId="65" xfId="0" applyFont="1" applyFill="1" applyBorder="1" applyAlignment="1">
      <alignment horizontal="center" vertical="center" wrapText="1"/>
    </xf>
  </cellXfs>
  <cellStyles count="5">
    <cellStyle name="Millares" xfId="2" builtinId="3"/>
    <cellStyle name="Moneda" xfId="3" builtinId="4"/>
    <cellStyle name="Normal" xfId="0" builtinId="0"/>
    <cellStyle name="Normal 2" xfId="1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499984740745262"/>
  </sheetPr>
  <dimension ref="A1:X943"/>
  <sheetViews>
    <sheetView zoomScale="91" zoomScaleNormal="91" workbookViewId="0">
      <selection activeCell="J1" sqref="J1"/>
    </sheetView>
  </sheetViews>
  <sheetFormatPr baseColWidth="10" defaultColWidth="12.6640625" defaultRowHeight="15" customHeight="1"/>
  <cols>
    <col min="1" max="1" width="1.5" customWidth="1"/>
    <col min="2" max="2" width="6.33203125" customWidth="1"/>
    <col min="3" max="3" width="15.6640625" style="55" customWidth="1"/>
    <col min="4" max="4" width="42.1640625" customWidth="1"/>
    <col min="5" max="5" width="3.5" customWidth="1"/>
    <col min="6" max="6" width="12.33203125" style="12" bestFit="1" customWidth="1"/>
    <col min="7" max="8" width="12.6640625" style="12" bestFit="1" customWidth="1"/>
    <col min="9" max="9" width="13.1640625" bestFit="1" customWidth="1"/>
    <col min="10" max="10" width="12.6640625" bestFit="1" customWidth="1"/>
    <col min="11" max="11" width="12.1640625" bestFit="1" customWidth="1"/>
    <col min="12" max="23" width="9.1640625" customWidth="1"/>
  </cols>
  <sheetData>
    <row r="1" spans="1:24" ht="15.75" customHeight="1">
      <c r="A1" s="2"/>
      <c r="B1" s="2"/>
      <c r="C1" s="52"/>
      <c r="D1" s="4"/>
      <c r="E1" s="4"/>
      <c r="F1" s="13" t="s">
        <v>152</v>
      </c>
      <c r="G1" s="13" t="s">
        <v>154</v>
      </c>
      <c r="H1" s="13" t="s">
        <v>153</v>
      </c>
      <c r="I1" s="2" t="s">
        <v>155</v>
      </c>
      <c r="J1" s="2" t="s">
        <v>158</v>
      </c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4" ht="18" customHeight="1" thickBot="1">
      <c r="A2" s="1"/>
      <c r="B2" s="1"/>
      <c r="C2" s="53"/>
      <c r="D2" s="1"/>
      <c r="E2" s="1"/>
      <c r="F2" s="10" t="s">
        <v>148</v>
      </c>
      <c r="G2" s="10" t="s">
        <v>149</v>
      </c>
      <c r="H2" s="10" t="s">
        <v>150</v>
      </c>
      <c r="I2" s="10" t="s">
        <v>156</v>
      </c>
      <c r="J2" s="10" t="s">
        <v>157</v>
      </c>
      <c r="K2" s="10" t="s">
        <v>151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3"/>
    </row>
    <row r="3" spans="1:24" ht="39.75" customHeight="1" thickBot="1">
      <c r="A3" s="1"/>
      <c r="B3" s="15" t="s">
        <v>21</v>
      </c>
      <c r="C3" s="54" t="s">
        <v>22</v>
      </c>
      <c r="D3" s="20" t="s">
        <v>23</v>
      </c>
      <c r="E3" s="20" t="s">
        <v>24</v>
      </c>
      <c r="F3" s="21" t="s">
        <v>25</v>
      </c>
      <c r="G3" s="21" t="s">
        <v>25</v>
      </c>
      <c r="H3" s="21" t="s">
        <v>25</v>
      </c>
      <c r="I3" s="21" t="s">
        <v>25</v>
      </c>
      <c r="J3" s="21" t="s">
        <v>25</v>
      </c>
      <c r="K3" s="21" t="s">
        <v>25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3"/>
    </row>
    <row r="4" spans="1:24">
      <c r="A4" s="1"/>
      <c r="B4" s="404">
        <v>1</v>
      </c>
      <c r="C4" s="405" t="s">
        <v>26</v>
      </c>
      <c r="D4" s="28" t="s">
        <v>27</v>
      </c>
      <c r="E4" s="406">
        <v>1</v>
      </c>
      <c r="F4" s="407">
        <v>9100</v>
      </c>
      <c r="G4" s="360">
        <v>8500</v>
      </c>
      <c r="H4" s="353">
        <v>8000</v>
      </c>
      <c r="I4" s="353">
        <v>10000</v>
      </c>
      <c r="J4" s="353">
        <v>8650</v>
      </c>
      <c r="K4" s="352">
        <f>+AVERAGE(F4,G4,H4,I4,J4)</f>
        <v>8850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4">
      <c r="A5" s="1"/>
      <c r="B5" s="381"/>
      <c r="C5" s="378"/>
      <c r="D5" s="22" t="s">
        <v>28</v>
      </c>
      <c r="E5" s="387"/>
      <c r="F5" s="397"/>
      <c r="G5" s="359"/>
      <c r="H5" s="340"/>
      <c r="I5" s="347"/>
      <c r="J5" s="347"/>
      <c r="K5" s="337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4">
      <c r="A6" s="1"/>
      <c r="B6" s="381"/>
      <c r="C6" s="378"/>
      <c r="D6" s="22" t="s">
        <v>29</v>
      </c>
      <c r="E6" s="387"/>
      <c r="F6" s="397"/>
      <c r="G6" s="359"/>
      <c r="H6" s="340"/>
      <c r="I6" s="347"/>
      <c r="J6" s="347"/>
      <c r="K6" s="337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4">
      <c r="A7" s="1"/>
      <c r="B7" s="381"/>
      <c r="C7" s="378"/>
      <c r="D7" s="22" t="s">
        <v>30</v>
      </c>
      <c r="E7" s="387"/>
      <c r="F7" s="397"/>
      <c r="G7" s="359"/>
      <c r="H7" s="340"/>
      <c r="I7" s="347"/>
      <c r="J7" s="347"/>
      <c r="K7" s="337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4">
      <c r="A8" s="1"/>
      <c r="B8" s="381"/>
      <c r="C8" s="378"/>
      <c r="D8" s="22" t="s">
        <v>31</v>
      </c>
      <c r="E8" s="387"/>
      <c r="F8" s="397"/>
      <c r="G8" s="359"/>
      <c r="H8" s="340"/>
      <c r="I8" s="347"/>
      <c r="J8" s="347"/>
      <c r="K8" s="337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4">
      <c r="A9" s="1"/>
      <c r="B9" s="414">
        <v>2</v>
      </c>
      <c r="C9" s="390" t="s">
        <v>32</v>
      </c>
      <c r="D9" s="22" t="s">
        <v>33</v>
      </c>
      <c r="E9" s="391">
        <v>1</v>
      </c>
      <c r="F9" s="408">
        <v>35000</v>
      </c>
      <c r="G9" s="358">
        <v>19000</v>
      </c>
      <c r="H9" s="339">
        <v>18000</v>
      </c>
      <c r="I9" s="339">
        <v>25000</v>
      </c>
      <c r="J9" s="339">
        <v>22176</v>
      </c>
      <c r="K9" s="336">
        <f>+AVERAGE(G9,H9,I9,F9,J9)</f>
        <v>23835.200000000001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4">
      <c r="A10" s="1"/>
      <c r="B10" s="381"/>
      <c r="C10" s="378"/>
      <c r="D10" s="22" t="s">
        <v>34</v>
      </c>
      <c r="E10" s="387"/>
      <c r="F10" s="409"/>
      <c r="G10" s="359"/>
      <c r="H10" s="340"/>
      <c r="I10" s="347"/>
      <c r="J10" s="347"/>
      <c r="K10" s="337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4">
      <c r="A11" s="1"/>
      <c r="B11" s="381"/>
      <c r="C11" s="378"/>
      <c r="D11" s="22" t="s">
        <v>35</v>
      </c>
      <c r="E11" s="387"/>
      <c r="F11" s="409"/>
      <c r="G11" s="359"/>
      <c r="H11" s="340"/>
      <c r="I11" s="347"/>
      <c r="J11" s="347"/>
      <c r="K11" s="337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4">
      <c r="A12" s="1"/>
      <c r="B12" s="381"/>
      <c r="C12" s="378"/>
      <c r="D12" s="22" t="s">
        <v>36</v>
      </c>
      <c r="E12" s="387"/>
      <c r="F12" s="409"/>
      <c r="G12" s="359"/>
      <c r="H12" s="340"/>
      <c r="I12" s="347"/>
      <c r="J12" s="347"/>
      <c r="K12" s="337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4">
      <c r="A13" s="1"/>
      <c r="B13" s="381"/>
      <c r="C13" s="378"/>
      <c r="D13" s="22" t="s">
        <v>37</v>
      </c>
      <c r="E13" s="387"/>
      <c r="F13" s="409"/>
      <c r="G13" s="359"/>
      <c r="H13" s="340"/>
      <c r="I13" s="347"/>
      <c r="J13" s="347"/>
      <c r="K13" s="337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4">
      <c r="A14" s="1"/>
      <c r="B14" s="381"/>
      <c r="C14" s="378"/>
      <c r="D14" s="22" t="s">
        <v>31</v>
      </c>
      <c r="E14" s="387"/>
      <c r="F14" s="409"/>
      <c r="G14" s="359"/>
      <c r="H14" s="340"/>
      <c r="I14" s="347"/>
      <c r="J14" s="347"/>
      <c r="K14" s="337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4">
      <c r="A15" s="5"/>
      <c r="B15" s="376">
        <v>3</v>
      </c>
      <c r="C15" s="377" t="s">
        <v>38</v>
      </c>
      <c r="D15" s="23" t="s">
        <v>39</v>
      </c>
      <c r="E15" s="386">
        <v>1</v>
      </c>
      <c r="F15" s="398">
        <v>28000</v>
      </c>
      <c r="G15" s="358">
        <v>22000</v>
      </c>
      <c r="H15" s="346">
        <v>18000</v>
      </c>
      <c r="I15" s="346">
        <v>19000</v>
      </c>
      <c r="J15" s="346">
        <v>22176</v>
      </c>
      <c r="K15" s="341">
        <f>+AVERAGE(G15,H15,I15,F15,J15)</f>
        <v>21835.200000000001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4" ht="15.75" customHeight="1">
      <c r="A16" s="5"/>
      <c r="B16" s="381"/>
      <c r="C16" s="378"/>
      <c r="D16" s="23" t="s">
        <v>126</v>
      </c>
      <c r="E16" s="387"/>
      <c r="F16" s="409"/>
      <c r="G16" s="359"/>
      <c r="H16" s="340"/>
      <c r="I16" s="347"/>
      <c r="J16" s="347"/>
      <c r="K16" s="337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t="15.75" customHeight="1">
      <c r="A17" s="5"/>
      <c r="B17" s="381"/>
      <c r="C17" s="378"/>
      <c r="D17" s="23" t="s">
        <v>40</v>
      </c>
      <c r="E17" s="387"/>
      <c r="F17" s="409"/>
      <c r="G17" s="359"/>
      <c r="H17" s="340"/>
      <c r="I17" s="347"/>
      <c r="J17" s="347"/>
      <c r="K17" s="337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15.75" customHeight="1">
      <c r="A18" s="5"/>
      <c r="B18" s="381"/>
      <c r="C18" s="378"/>
      <c r="D18" s="23" t="s">
        <v>41</v>
      </c>
      <c r="E18" s="387"/>
      <c r="F18" s="409"/>
      <c r="G18" s="359"/>
      <c r="H18" s="340"/>
      <c r="I18" s="347"/>
      <c r="J18" s="347"/>
      <c r="K18" s="337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5.75" customHeight="1">
      <c r="A19" s="5"/>
      <c r="B19" s="381"/>
      <c r="C19" s="378"/>
      <c r="D19" s="23" t="s">
        <v>42</v>
      </c>
      <c r="E19" s="387"/>
      <c r="F19" s="409"/>
      <c r="G19" s="359"/>
      <c r="H19" s="340"/>
      <c r="I19" s="347"/>
      <c r="J19" s="347"/>
      <c r="K19" s="337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ht="15.75" customHeight="1">
      <c r="A20" s="5"/>
      <c r="B20" s="381"/>
      <c r="C20" s="378"/>
      <c r="D20" s="23" t="s">
        <v>31</v>
      </c>
      <c r="E20" s="387"/>
      <c r="F20" s="409"/>
      <c r="G20" s="359"/>
      <c r="H20" s="340"/>
      <c r="I20" s="347"/>
      <c r="J20" s="347"/>
      <c r="K20" s="337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5.75" customHeight="1">
      <c r="A21" s="5"/>
      <c r="B21" s="376">
        <v>6</v>
      </c>
      <c r="C21" s="377" t="s">
        <v>48</v>
      </c>
      <c r="D21" s="23" t="s">
        <v>49</v>
      </c>
      <c r="E21" s="386">
        <v>1</v>
      </c>
      <c r="F21" s="415">
        <v>3500</v>
      </c>
      <c r="G21" s="358">
        <v>2500</v>
      </c>
      <c r="H21" s="346">
        <v>1300</v>
      </c>
      <c r="I21" s="346">
        <v>2000</v>
      </c>
      <c r="J21" s="346">
        <v>2500</v>
      </c>
      <c r="K21" s="341">
        <f>+AVERAGE(F21,G21,H21,I21)</f>
        <v>2325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15.75" customHeight="1">
      <c r="A22" s="5"/>
      <c r="B22" s="381"/>
      <c r="C22" s="378"/>
      <c r="D22" s="23" t="s">
        <v>50</v>
      </c>
      <c r="E22" s="387"/>
      <c r="F22" s="397"/>
      <c r="G22" s="359"/>
      <c r="H22" s="340"/>
      <c r="I22" s="347"/>
      <c r="J22" s="347"/>
      <c r="K22" s="341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15.75" customHeight="1">
      <c r="A23" s="5"/>
      <c r="B23" s="381"/>
      <c r="C23" s="378"/>
      <c r="D23" s="23" t="s">
        <v>51</v>
      </c>
      <c r="E23" s="387"/>
      <c r="F23" s="397"/>
      <c r="G23" s="359"/>
      <c r="H23" s="340"/>
      <c r="I23" s="347"/>
      <c r="J23" s="347"/>
      <c r="K23" s="341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26">
      <c r="A24" s="5"/>
      <c r="B24" s="381"/>
      <c r="C24" s="378"/>
      <c r="D24" s="24" t="s">
        <v>52</v>
      </c>
      <c r="E24" s="387"/>
      <c r="F24" s="397"/>
      <c r="G24" s="359"/>
      <c r="H24" s="340"/>
      <c r="I24" s="347"/>
      <c r="J24" s="347"/>
      <c r="K24" s="341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t="15.75" customHeight="1">
      <c r="A25" s="5"/>
      <c r="B25" s="376">
        <v>7</v>
      </c>
      <c r="C25" s="390" t="s">
        <v>53</v>
      </c>
      <c r="D25" s="22" t="s">
        <v>54</v>
      </c>
      <c r="E25" s="391">
        <v>1</v>
      </c>
      <c r="F25" s="396">
        <v>750</v>
      </c>
      <c r="G25" s="358">
        <v>1000</v>
      </c>
      <c r="H25" s="339">
        <v>700</v>
      </c>
      <c r="I25" s="339">
        <v>1000</v>
      </c>
      <c r="J25" s="339">
        <v>2500</v>
      </c>
      <c r="K25" s="341">
        <f>+AVERAGE(F25,G25,H25,I25)</f>
        <v>862.5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5.75" customHeight="1">
      <c r="A26" s="5"/>
      <c r="B26" s="381"/>
      <c r="C26" s="378"/>
      <c r="D26" s="22" t="s">
        <v>55</v>
      </c>
      <c r="E26" s="387"/>
      <c r="F26" s="397"/>
      <c r="G26" s="359"/>
      <c r="H26" s="340"/>
      <c r="I26" s="347"/>
      <c r="J26" s="347"/>
      <c r="K26" s="341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>
      <c r="A27" s="5"/>
      <c r="B27" s="381"/>
      <c r="C27" s="378"/>
      <c r="D27" s="22" t="s">
        <v>56</v>
      </c>
      <c r="E27" s="387"/>
      <c r="F27" s="397"/>
      <c r="G27" s="359"/>
      <c r="H27" s="340"/>
      <c r="I27" s="347"/>
      <c r="J27" s="347"/>
      <c r="K27" s="341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6.5" customHeight="1">
      <c r="A28" s="5"/>
      <c r="B28" s="381"/>
      <c r="C28" s="378"/>
      <c r="D28" s="57" t="s">
        <v>31</v>
      </c>
      <c r="E28" s="387"/>
      <c r="F28" s="397"/>
      <c r="G28" s="359"/>
      <c r="H28" s="340"/>
      <c r="I28" s="347"/>
      <c r="J28" s="347"/>
      <c r="K28" s="341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15.75" customHeight="1">
      <c r="A29" s="5"/>
      <c r="B29" s="376">
        <v>8</v>
      </c>
      <c r="C29" s="382" t="s">
        <v>134</v>
      </c>
      <c r="D29" s="22" t="s">
        <v>135</v>
      </c>
      <c r="E29" s="391">
        <v>1</v>
      </c>
      <c r="F29" s="396">
        <v>3500</v>
      </c>
      <c r="G29" s="358">
        <v>4500</v>
      </c>
      <c r="H29" s="339">
        <v>5000</v>
      </c>
      <c r="I29" s="339">
        <v>6500</v>
      </c>
      <c r="J29" s="339">
        <v>8000</v>
      </c>
      <c r="K29" s="336">
        <f>+AVERAGE(F29,G29,H29,I29)</f>
        <v>4875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15.75" customHeight="1">
      <c r="A30" s="5"/>
      <c r="B30" s="381"/>
      <c r="C30" s="383"/>
      <c r="D30" s="22" t="s">
        <v>136</v>
      </c>
      <c r="E30" s="387"/>
      <c r="F30" s="397"/>
      <c r="G30" s="359"/>
      <c r="H30" s="340"/>
      <c r="I30" s="347"/>
      <c r="J30" s="347"/>
      <c r="K30" s="337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5.75" customHeight="1">
      <c r="A31" s="5"/>
      <c r="B31" s="381"/>
      <c r="C31" s="383"/>
      <c r="D31" s="22" t="s">
        <v>137</v>
      </c>
      <c r="E31" s="387"/>
      <c r="F31" s="397"/>
      <c r="G31" s="359"/>
      <c r="H31" s="340"/>
      <c r="I31" s="347"/>
      <c r="J31" s="347"/>
      <c r="K31" s="337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5.75" customHeight="1">
      <c r="A32" s="5"/>
      <c r="B32" s="376">
        <v>9</v>
      </c>
      <c r="C32" s="390" t="s">
        <v>57</v>
      </c>
      <c r="D32" s="22" t="s">
        <v>58</v>
      </c>
      <c r="E32" s="391">
        <v>1</v>
      </c>
      <c r="F32" s="396">
        <v>4900</v>
      </c>
      <c r="G32" s="358">
        <v>5000</v>
      </c>
      <c r="H32" s="339">
        <v>3600</v>
      </c>
      <c r="I32" s="339">
        <v>4500</v>
      </c>
      <c r="J32" s="339">
        <v>8500</v>
      </c>
      <c r="K32" s="336">
        <f>+AVERAGE(F32,G32,H32,I32)</f>
        <v>4500</v>
      </c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15.75" customHeight="1">
      <c r="A33" s="5"/>
      <c r="B33" s="381"/>
      <c r="C33" s="378"/>
      <c r="D33" s="22" t="s">
        <v>59</v>
      </c>
      <c r="E33" s="387"/>
      <c r="F33" s="397"/>
      <c r="G33" s="359"/>
      <c r="H33" s="340"/>
      <c r="I33" s="347"/>
      <c r="J33" s="347"/>
      <c r="K33" s="337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t="15.75" customHeight="1">
      <c r="A34" s="5"/>
      <c r="B34" s="381"/>
      <c r="C34" s="378"/>
      <c r="D34" s="22" t="s">
        <v>60</v>
      </c>
      <c r="E34" s="387"/>
      <c r="F34" s="397"/>
      <c r="G34" s="359"/>
      <c r="H34" s="340"/>
      <c r="I34" s="347"/>
      <c r="J34" s="347"/>
      <c r="K34" s="337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t="15.75" customHeight="1">
      <c r="A35" s="5"/>
      <c r="B35" s="381"/>
      <c r="C35" s="378"/>
      <c r="D35" s="22" t="s">
        <v>61</v>
      </c>
      <c r="E35" s="387"/>
      <c r="F35" s="397"/>
      <c r="G35" s="359"/>
      <c r="H35" s="340"/>
      <c r="I35" s="347"/>
      <c r="J35" s="347"/>
      <c r="K35" s="337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15.75" customHeight="1">
      <c r="A36" s="5"/>
      <c r="B36" s="381"/>
      <c r="C36" s="378"/>
      <c r="D36" s="22" t="s">
        <v>62</v>
      </c>
      <c r="E36" s="387"/>
      <c r="F36" s="397"/>
      <c r="G36" s="359"/>
      <c r="H36" s="340"/>
      <c r="I36" s="347"/>
      <c r="J36" s="347"/>
      <c r="K36" s="337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t="15.75" customHeight="1">
      <c r="A37" s="5"/>
      <c r="B37" s="376">
        <v>10</v>
      </c>
      <c r="C37" s="390" t="s">
        <v>63</v>
      </c>
      <c r="D37" s="22" t="s">
        <v>129</v>
      </c>
      <c r="E37" s="391">
        <v>1</v>
      </c>
      <c r="F37" s="396">
        <v>252000</v>
      </c>
      <c r="G37" s="358">
        <v>230000</v>
      </c>
      <c r="H37" s="339">
        <v>180000</v>
      </c>
      <c r="I37" s="339">
        <v>220000</v>
      </c>
      <c r="J37" s="339">
        <v>235942</v>
      </c>
      <c r="K37" s="336">
        <f>+AVERAGE(F37,G37,H37,I37)</f>
        <v>220500</v>
      </c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ht="15.75" customHeight="1">
      <c r="A38" s="5"/>
      <c r="B38" s="381"/>
      <c r="C38" s="378"/>
      <c r="D38" s="22" t="s">
        <v>64</v>
      </c>
      <c r="E38" s="387"/>
      <c r="F38" s="397"/>
      <c r="G38" s="359"/>
      <c r="H38" s="340"/>
      <c r="I38" s="347"/>
      <c r="J38" s="347"/>
      <c r="K38" s="337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ht="15.75" customHeight="1">
      <c r="A39" s="5"/>
      <c r="B39" s="381"/>
      <c r="C39" s="378"/>
      <c r="D39" s="22" t="s">
        <v>65</v>
      </c>
      <c r="E39" s="387"/>
      <c r="F39" s="397"/>
      <c r="G39" s="359"/>
      <c r="H39" s="340"/>
      <c r="I39" s="347"/>
      <c r="J39" s="347"/>
      <c r="K39" s="337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15.75" customHeight="1">
      <c r="A40" s="6"/>
      <c r="B40" s="376">
        <v>17</v>
      </c>
      <c r="C40" s="377" t="s">
        <v>128</v>
      </c>
      <c r="D40" s="25" t="s">
        <v>130</v>
      </c>
      <c r="E40" s="386">
        <v>1</v>
      </c>
      <c r="F40" s="379">
        <v>550000</v>
      </c>
      <c r="G40" s="363">
        <v>400000</v>
      </c>
      <c r="H40" s="343">
        <v>650000</v>
      </c>
      <c r="I40" s="361">
        <v>550000</v>
      </c>
      <c r="J40" s="361">
        <v>720000</v>
      </c>
      <c r="K40" s="354">
        <f>+AVERAGE(F40,G40,H40,I40)</f>
        <v>537500</v>
      </c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ht="15.75" customHeight="1">
      <c r="A41" s="2"/>
      <c r="B41" s="376"/>
      <c r="C41" s="378"/>
      <c r="D41" s="25" t="s">
        <v>85</v>
      </c>
      <c r="E41" s="387"/>
      <c r="F41" s="380"/>
      <c r="G41" s="359"/>
      <c r="H41" s="344"/>
      <c r="I41" s="362"/>
      <c r="J41" s="362"/>
      <c r="K41" s="351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ht="15.75" customHeight="1">
      <c r="A42" s="2"/>
      <c r="B42" s="376"/>
      <c r="C42" s="378"/>
      <c r="D42" s="22" t="s">
        <v>64</v>
      </c>
      <c r="E42" s="387"/>
      <c r="F42" s="380"/>
      <c r="G42" s="359"/>
      <c r="H42" s="344"/>
      <c r="I42" s="362"/>
      <c r="J42" s="362"/>
      <c r="K42" s="351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ht="15.75" customHeight="1">
      <c r="A43" s="2"/>
      <c r="B43" s="376"/>
      <c r="C43" s="378"/>
      <c r="D43" s="22" t="s">
        <v>65</v>
      </c>
      <c r="E43" s="387"/>
      <c r="F43" s="380"/>
      <c r="G43" s="359"/>
      <c r="H43" s="345"/>
      <c r="I43" s="362"/>
      <c r="J43" s="362"/>
      <c r="K43" s="351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s="16" customFormat="1" ht="18.75" customHeight="1" thickBot="1">
      <c r="A44" s="17"/>
      <c r="B44" s="8">
        <v>19</v>
      </c>
      <c r="C44" s="7" t="s">
        <v>144</v>
      </c>
      <c r="D44" s="58" t="s">
        <v>145</v>
      </c>
      <c r="E44" s="18">
        <v>1</v>
      </c>
      <c r="F44" s="29">
        <v>330000</v>
      </c>
      <c r="G44" s="30">
        <v>400000</v>
      </c>
      <c r="H44" s="31">
        <v>420000</v>
      </c>
      <c r="I44" s="31">
        <v>450000</v>
      </c>
      <c r="J44" s="31">
        <v>420000</v>
      </c>
      <c r="K44" s="35">
        <f>+AVERAGE(F44,G44,H44,I44)</f>
        <v>400000</v>
      </c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</row>
    <row r="45" spans="1:23">
      <c r="A45" s="5"/>
      <c r="B45" s="376">
        <v>4</v>
      </c>
      <c r="C45" s="377" t="s">
        <v>38</v>
      </c>
      <c r="D45" s="23" t="s">
        <v>39</v>
      </c>
      <c r="E45" s="386">
        <v>1</v>
      </c>
      <c r="F45" s="388">
        <v>52000</v>
      </c>
      <c r="G45" s="358">
        <v>22500</v>
      </c>
      <c r="H45" s="346">
        <v>22000</v>
      </c>
      <c r="I45" s="346">
        <v>25000</v>
      </c>
      <c r="J45" s="346">
        <v>22000</v>
      </c>
      <c r="K45" s="341">
        <f>+AVERAGE(G45,H45,I45)</f>
        <v>23166.666666666668</v>
      </c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15.75" customHeight="1">
      <c r="A46" s="5"/>
      <c r="B46" s="381"/>
      <c r="C46" s="378"/>
      <c r="D46" s="23" t="s">
        <v>127</v>
      </c>
      <c r="E46" s="387"/>
      <c r="F46" s="389"/>
      <c r="G46" s="359"/>
      <c r="H46" s="340"/>
      <c r="I46" s="347"/>
      <c r="J46" s="347"/>
      <c r="K46" s="337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ht="15.75" customHeight="1">
      <c r="A47" s="5"/>
      <c r="B47" s="381"/>
      <c r="C47" s="378"/>
      <c r="D47" s="23" t="s">
        <v>40</v>
      </c>
      <c r="E47" s="387"/>
      <c r="F47" s="389"/>
      <c r="G47" s="359"/>
      <c r="H47" s="340"/>
      <c r="I47" s="347"/>
      <c r="J47" s="347"/>
      <c r="K47" s="337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15.75" customHeight="1">
      <c r="A48" s="5"/>
      <c r="B48" s="381"/>
      <c r="C48" s="378"/>
      <c r="D48" s="23" t="s">
        <v>41</v>
      </c>
      <c r="E48" s="387"/>
      <c r="F48" s="389"/>
      <c r="G48" s="359"/>
      <c r="H48" s="340"/>
      <c r="I48" s="347"/>
      <c r="J48" s="347"/>
      <c r="K48" s="337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5.75" customHeight="1">
      <c r="A49" s="5"/>
      <c r="B49" s="381"/>
      <c r="C49" s="378"/>
      <c r="D49" s="23" t="s">
        <v>42</v>
      </c>
      <c r="E49" s="387"/>
      <c r="F49" s="389"/>
      <c r="G49" s="359"/>
      <c r="H49" s="340"/>
      <c r="I49" s="347"/>
      <c r="J49" s="347"/>
      <c r="K49" s="337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5.75" customHeight="1">
      <c r="A50" s="5"/>
      <c r="B50" s="381"/>
      <c r="C50" s="378"/>
      <c r="D50" s="23" t="s">
        <v>31</v>
      </c>
      <c r="E50" s="387"/>
      <c r="F50" s="389"/>
      <c r="G50" s="359"/>
      <c r="H50" s="340"/>
      <c r="I50" s="347"/>
      <c r="J50" s="347"/>
      <c r="K50" s="337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5.75" customHeight="1">
      <c r="A51" s="5"/>
      <c r="B51" s="376">
        <v>5</v>
      </c>
      <c r="C51" s="377" t="s">
        <v>43</v>
      </c>
      <c r="D51" s="23" t="s">
        <v>44</v>
      </c>
      <c r="E51" s="386">
        <v>1</v>
      </c>
      <c r="F51" s="398">
        <v>4900</v>
      </c>
      <c r="G51" s="358">
        <v>5500</v>
      </c>
      <c r="H51" s="346">
        <v>5000</v>
      </c>
      <c r="I51" s="346">
        <v>5250</v>
      </c>
      <c r="J51" s="368">
        <v>14892</v>
      </c>
      <c r="K51" s="341">
        <f>+AVERAGE(F51,G51,H51,I51)</f>
        <v>5162.5</v>
      </c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5.75" customHeight="1">
      <c r="A52" s="5"/>
      <c r="B52" s="376"/>
      <c r="C52" s="377"/>
      <c r="D52" s="23" t="s">
        <v>45</v>
      </c>
      <c r="E52" s="386"/>
      <c r="F52" s="398"/>
      <c r="G52" s="359"/>
      <c r="H52" s="346"/>
      <c r="I52" s="346"/>
      <c r="J52" s="368"/>
      <c r="K52" s="341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5.75" customHeight="1">
      <c r="A53" s="5"/>
      <c r="B53" s="376"/>
      <c r="C53" s="377"/>
      <c r="D53" s="23" t="s">
        <v>46</v>
      </c>
      <c r="E53" s="386"/>
      <c r="F53" s="398"/>
      <c r="G53" s="359"/>
      <c r="H53" s="346"/>
      <c r="I53" s="346"/>
      <c r="J53" s="368"/>
      <c r="K53" s="341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27" customHeight="1">
      <c r="A54" s="5"/>
      <c r="B54" s="376"/>
      <c r="C54" s="377"/>
      <c r="D54" s="24" t="s">
        <v>47</v>
      </c>
      <c r="E54" s="386"/>
      <c r="F54" s="398"/>
      <c r="G54" s="359"/>
      <c r="H54" s="346"/>
      <c r="I54" s="346"/>
      <c r="J54" s="368"/>
      <c r="K54" s="341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5.75" customHeight="1">
      <c r="A55" s="5"/>
      <c r="B55" s="376">
        <v>12</v>
      </c>
      <c r="C55" s="390" t="s">
        <v>76</v>
      </c>
      <c r="D55" s="22" t="s">
        <v>77</v>
      </c>
      <c r="E55" s="391">
        <v>1</v>
      </c>
      <c r="F55" s="392">
        <v>9500000</v>
      </c>
      <c r="G55" s="358">
        <v>32000000</v>
      </c>
      <c r="H55" s="339">
        <v>30900000</v>
      </c>
      <c r="I55" s="339">
        <v>35000000</v>
      </c>
      <c r="J55" s="339">
        <v>28700761</v>
      </c>
      <c r="K55" s="336">
        <f>+AVERAGE(G55,H55,I55)</f>
        <v>32633333.333333332</v>
      </c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15.75" customHeight="1">
      <c r="A56" s="5"/>
      <c r="B56" s="381"/>
      <c r="C56" s="378"/>
      <c r="D56" s="22" t="s">
        <v>78</v>
      </c>
      <c r="E56" s="387"/>
      <c r="F56" s="389"/>
      <c r="G56" s="359"/>
      <c r="H56" s="340"/>
      <c r="I56" s="347"/>
      <c r="J56" s="347"/>
      <c r="K56" s="337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15.75" customHeight="1">
      <c r="A57" s="5"/>
      <c r="B57" s="381"/>
      <c r="C57" s="378"/>
      <c r="D57" s="22" t="s">
        <v>79</v>
      </c>
      <c r="E57" s="387"/>
      <c r="F57" s="389"/>
      <c r="G57" s="359"/>
      <c r="H57" s="340"/>
      <c r="I57" s="347"/>
      <c r="J57" s="347"/>
      <c r="K57" s="337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15.75" customHeight="1">
      <c r="A58" s="5"/>
      <c r="B58" s="381"/>
      <c r="C58" s="378"/>
      <c r="D58" s="22" t="s">
        <v>80</v>
      </c>
      <c r="E58" s="387"/>
      <c r="F58" s="389"/>
      <c r="G58" s="359"/>
      <c r="H58" s="340"/>
      <c r="I58" s="347"/>
      <c r="J58" s="347"/>
      <c r="K58" s="337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5.75" customHeight="1">
      <c r="A59" s="5"/>
      <c r="B59" s="381"/>
      <c r="C59" s="378"/>
      <c r="D59" s="22" t="s">
        <v>81</v>
      </c>
      <c r="E59" s="387"/>
      <c r="F59" s="389"/>
      <c r="G59" s="359"/>
      <c r="H59" s="340"/>
      <c r="I59" s="347"/>
      <c r="J59" s="347"/>
      <c r="K59" s="337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5.75" customHeight="1">
      <c r="A60" s="5"/>
      <c r="B60" s="381"/>
      <c r="C60" s="378"/>
      <c r="D60" s="22" t="s">
        <v>82</v>
      </c>
      <c r="E60" s="387"/>
      <c r="F60" s="389"/>
      <c r="G60" s="359"/>
      <c r="H60" s="340"/>
      <c r="I60" s="347"/>
      <c r="J60" s="347"/>
      <c r="K60" s="337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5.75" customHeight="1">
      <c r="A61" s="5"/>
      <c r="B61" s="381"/>
      <c r="C61" s="378"/>
      <c r="D61" s="22" t="s">
        <v>83</v>
      </c>
      <c r="E61" s="387"/>
      <c r="F61" s="389"/>
      <c r="G61" s="359"/>
      <c r="H61" s="340"/>
      <c r="I61" s="347"/>
      <c r="J61" s="347"/>
      <c r="K61" s="337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5.75" customHeight="1">
      <c r="A62" s="6"/>
      <c r="B62" s="376">
        <v>13</v>
      </c>
      <c r="C62" s="377" t="s">
        <v>138</v>
      </c>
      <c r="D62" s="25" t="s">
        <v>84</v>
      </c>
      <c r="E62" s="386">
        <v>1</v>
      </c>
      <c r="F62" s="394">
        <v>6300</v>
      </c>
      <c r="G62" s="358">
        <v>15000</v>
      </c>
      <c r="H62" s="343">
        <v>25000</v>
      </c>
      <c r="I62" s="346">
        <v>12000</v>
      </c>
      <c r="J62" s="346">
        <v>18000</v>
      </c>
      <c r="K62" s="341">
        <f>+AVERAGE(G62,H62,I62)</f>
        <v>17333.333333333332</v>
      </c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5.75" customHeight="1">
      <c r="A63" s="2"/>
      <c r="B63" s="381"/>
      <c r="C63" s="378"/>
      <c r="D63" s="25" t="s">
        <v>85</v>
      </c>
      <c r="E63" s="387"/>
      <c r="F63" s="395"/>
      <c r="G63" s="359"/>
      <c r="H63" s="344"/>
      <c r="I63" s="348"/>
      <c r="J63" s="348"/>
      <c r="K63" s="342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15.75" customHeight="1">
      <c r="A64" s="2"/>
      <c r="B64" s="381"/>
      <c r="C64" s="378"/>
      <c r="D64" s="25" t="s">
        <v>86</v>
      </c>
      <c r="E64" s="387"/>
      <c r="F64" s="395"/>
      <c r="G64" s="359"/>
      <c r="H64" s="344"/>
      <c r="I64" s="348"/>
      <c r="J64" s="348"/>
      <c r="K64" s="342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4" ht="15.75" customHeight="1">
      <c r="A65" s="2"/>
      <c r="B65" s="381"/>
      <c r="C65" s="378"/>
      <c r="D65" s="25" t="s">
        <v>87</v>
      </c>
      <c r="E65" s="387"/>
      <c r="F65" s="395"/>
      <c r="G65" s="359"/>
      <c r="H65" s="345"/>
      <c r="I65" s="349"/>
      <c r="J65" s="349"/>
      <c r="K65" s="342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4" ht="15.75" customHeight="1">
      <c r="A66" s="2"/>
      <c r="B66" s="376">
        <v>14</v>
      </c>
      <c r="C66" s="382" t="s">
        <v>139</v>
      </c>
      <c r="D66" s="25" t="s">
        <v>140</v>
      </c>
      <c r="E66" s="384"/>
      <c r="F66" s="385">
        <v>8500</v>
      </c>
      <c r="G66" s="358">
        <v>2500</v>
      </c>
      <c r="H66" s="366">
        <v>1350</v>
      </c>
      <c r="I66" s="346">
        <v>3000</v>
      </c>
      <c r="J66" s="346">
        <v>3500</v>
      </c>
      <c r="K66" s="341">
        <f>+AVERAGE(G66,H66,I66)</f>
        <v>2283.3333333333335</v>
      </c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4" ht="15.75" customHeight="1">
      <c r="A67" s="2"/>
      <c r="B67" s="381"/>
      <c r="C67" s="383"/>
      <c r="D67" s="25" t="s">
        <v>141</v>
      </c>
      <c r="E67" s="384"/>
      <c r="F67" s="385"/>
      <c r="G67" s="359"/>
      <c r="H67" s="367"/>
      <c r="I67" s="348"/>
      <c r="J67" s="348"/>
      <c r="K67" s="342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4" ht="15.75" customHeight="1">
      <c r="A68" s="2"/>
      <c r="B68" s="9">
        <v>16</v>
      </c>
      <c r="C68" s="34" t="s">
        <v>142</v>
      </c>
      <c r="D68" s="25" t="s">
        <v>143</v>
      </c>
      <c r="E68" s="14"/>
      <c r="F68" s="26">
        <v>24000</v>
      </c>
      <c r="G68" s="27">
        <v>12000</v>
      </c>
      <c r="H68" s="33">
        <v>18000</v>
      </c>
      <c r="I68" s="32">
        <v>12000</v>
      </c>
      <c r="J68" s="32">
        <v>13000</v>
      </c>
      <c r="K68" s="36">
        <f>+AVERAGE(G68,H68,I68)</f>
        <v>14000</v>
      </c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4" ht="15.75" customHeight="1">
      <c r="A69" s="2"/>
      <c r="B69" s="2"/>
      <c r="D69" s="4"/>
      <c r="E69" s="4"/>
      <c r="F69" s="11"/>
      <c r="G69" s="11"/>
      <c r="H69" s="11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1" spans="1:24" ht="15.75" customHeight="1">
      <c r="A71" s="2"/>
      <c r="B71" s="2"/>
      <c r="C71" s="52"/>
      <c r="D71" s="4"/>
      <c r="E71" s="4"/>
      <c r="F71" s="13"/>
      <c r="G71" s="13"/>
      <c r="H71" s="13"/>
      <c r="I71" s="2"/>
      <c r="J71" s="2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4" ht="15.75" customHeight="1" thickBot="1">
      <c r="A72" s="2"/>
      <c r="B72" s="2"/>
      <c r="C72" s="52"/>
      <c r="D72" s="4"/>
      <c r="E72" s="4"/>
      <c r="F72" s="13"/>
      <c r="G72" s="13"/>
      <c r="H72" s="13"/>
      <c r="I72" s="2"/>
      <c r="J72" s="2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4" s="16" customFormat="1" ht="42.75" customHeight="1">
      <c r="A73" s="37"/>
      <c r="B73" s="44">
        <v>18</v>
      </c>
      <c r="C73" s="45" t="s">
        <v>92</v>
      </c>
      <c r="D73" s="46" t="s">
        <v>146</v>
      </c>
      <c r="E73" s="47">
        <v>1</v>
      </c>
      <c r="F73" s="48">
        <v>8500</v>
      </c>
      <c r="G73" s="49">
        <v>25000</v>
      </c>
      <c r="H73" s="50">
        <v>18000</v>
      </c>
      <c r="I73" s="50">
        <v>23000</v>
      </c>
      <c r="J73" s="50">
        <v>15276</v>
      </c>
      <c r="K73" s="50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9"/>
    </row>
    <row r="74" spans="1:24" ht="15.75" customHeight="1">
      <c r="A74" s="2"/>
      <c r="B74" s="369">
        <v>15</v>
      </c>
      <c r="C74" s="371" t="s">
        <v>88</v>
      </c>
      <c r="D74" s="40" t="s">
        <v>89</v>
      </c>
      <c r="E74" s="393">
        <v>1</v>
      </c>
      <c r="F74" s="374">
        <v>2400</v>
      </c>
      <c r="G74" s="364">
        <v>2500</v>
      </c>
      <c r="H74" s="350">
        <v>1500</v>
      </c>
      <c r="I74" s="350">
        <v>2000</v>
      </c>
      <c r="J74" s="350">
        <v>2000</v>
      </c>
      <c r="K74" s="350">
        <f>+AVERAGE(F74,G74,H74)</f>
        <v>2133.3333333333335</v>
      </c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4" ht="15.75" customHeight="1">
      <c r="A75" s="6"/>
      <c r="B75" s="370"/>
      <c r="C75" s="372"/>
      <c r="D75" s="40" t="s">
        <v>90</v>
      </c>
      <c r="E75" s="387"/>
      <c r="F75" s="375"/>
      <c r="G75" s="356"/>
      <c r="H75" s="351"/>
      <c r="I75" s="351"/>
      <c r="J75" s="351"/>
      <c r="K75" s="351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4" ht="15.75" customHeight="1">
      <c r="A76" s="2"/>
      <c r="B76" s="370"/>
      <c r="C76" s="373"/>
      <c r="D76" s="41" t="s">
        <v>91</v>
      </c>
      <c r="E76" s="387"/>
      <c r="F76" s="375"/>
      <c r="G76" s="365"/>
      <c r="H76" s="351"/>
      <c r="I76" s="351"/>
      <c r="J76" s="351"/>
      <c r="K76" s="351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4" ht="12.75" customHeight="1">
      <c r="A77" s="5"/>
      <c r="B77" s="399">
        <v>11</v>
      </c>
      <c r="C77" s="402" t="s">
        <v>66</v>
      </c>
      <c r="D77" s="42" t="s">
        <v>67</v>
      </c>
      <c r="E77" s="391">
        <v>1</v>
      </c>
      <c r="F77" s="411">
        <v>1120000</v>
      </c>
      <c r="G77" s="355">
        <v>9700000</v>
      </c>
      <c r="H77" s="336">
        <v>8500000</v>
      </c>
      <c r="I77" s="336">
        <v>8900000</v>
      </c>
      <c r="J77" s="336">
        <v>10100000</v>
      </c>
      <c r="K77" s="336">
        <f>+AVERAGE(G77,H77,I77)</f>
        <v>9033333.333333334</v>
      </c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4" ht="12.75" customHeight="1">
      <c r="A78" s="5"/>
      <c r="B78" s="400"/>
      <c r="C78" s="372"/>
      <c r="D78" s="43" t="s">
        <v>68</v>
      </c>
      <c r="E78" s="387"/>
      <c r="F78" s="412"/>
      <c r="G78" s="356"/>
      <c r="H78" s="337"/>
      <c r="I78" s="337"/>
      <c r="J78" s="337"/>
      <c r="K78" s="337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4" ht="21.75" customHeight="1">
      <c r="A79" s="5"/>
      <c r="B79" s="400"/>
      <c r="C79" s="372"/>
      <c r="D79" s="43" t="s">
        <v>69</v>
      </c>
      <c r="E79" s="387"/>
      <c r="F79" s="412"/>
      <c r="G79" s="356"/>
      <c r="H79" s="337"/>
      <c r="I79" s="337"/>
      <c r="J79" s="337"/>
      <c r="K79" s="337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4" ht="14.25" customHeight="1">
      <c r="A80" s="5"/>
      <c r="B80" s="400"/>
      <c r="C80" s="372"/>
      <c r="D80" s="43" t="s">
        <v>70</v>
      </c>
      <c r="E80" s="387"/>
      <c r="F80" s="412"/>
      <c r="G80" s="356"/>
      <c r="H80" s="337"/>
      <c r="I80" s="337"/>
      <c r="J80" s="337"/>
      <c r="K80" s="337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ht="12" customHeight="1">
      <c r="A81" s="5"/>
      <c r="B81" s="400"/>
      <c r="C81" s="372"/>
      <c r="D81" s="43" t="s">
        <v>71</v>
      </c>
      <c r="E81" s="387"/>
      <c r="F81" s="412"/>
      <c r="G81" s="356"/>
      <c r="H81" s="337"/>
      <c r="I81" s="337"/>
      <c r="J81" s="337"/>
      <c r="K81" s="337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ht="24.75" customHeight="1">
      <c r="A82" s="5"/>
      <c r="B82" s="400"/>
      <c r="C82" s="372"/>
      <c r="D82" s="43" t="s">
        <v>72</v>
      </c>
      <c r="E82" s="387"/>
      <c r="F82" s="412"/>
      <c r="G82" s="356"/>
      <c r="H82" s="337"/>
      <c r="I82" s="337"/>
      <c r="J82" s="337"/>
      <c r="K82" s="337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ht="24.75" customHeight="1">
      <c r="A83" s="5"/>
      <c r="B83" s="400"/>
      <c r="C83" s="372"/>
      <c r="D83" s="43" t="s">
        <v>73</v>
      </c>
      <c r="E83" s="387"/>
      <c r="F83" s="412"/>
      <c r="G83" s="356"/>
      <c r="H83" s="337"/>
      <c r="I83" s="337"/>
      <c r="J83" s="337"/>
      <c r="K83" s="337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ht="24.75" customHeight="1">
      <c r="A84" s="5"/>
      <c r="B84" s="400"/>
      <c r="C84" s="372"/>
      <c r="D84" s="43" t="s">
        <v>74</v>
      </c>
      <c r="E84" s="387"/>
      <c r="F84" s="412"/>
      <c r="G84" s="356"/>
      <c r="H84" s="337"/>
      <c r="I84" s="337"/>
      <c r="J84" s="337"/>
      <c r="K84" s="337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ht="24.75" customHeight="1" thickBot="1">
      <c r="A85" s="5"/>
      <c r="B85" s="401"/>
      <c r="C85" s="403"/>
      <c r="D85" s="51" t="s">
        <v>75</v>
      </c>
      <c r="E85" s="410"/>
      <c r="F85" s="413"/>
      <c r="G85" s="357"/>
      <c r="H85" s="338"/>
      <c r="I85" s="338"/>
      <c r="J85" s="338"/>
      <c r="K85" s="338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ht="15.75" customHeight="1">
      <c r="A86" s="2"/>
      <c r="B86" s="2"/>
      <c r="C86" s="56"/>
      <c r="D86" s="4"/>
      <c r="E86" s="4"/>
      <c r="F86" s="11"/>
      <c r="G86" s="11"/>
      <c r="H86" s="11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ht="15.75" customHeight="1">
      <c r="A87" s="2"/>
      <c r="B87" s="2"/>
      <c r="C87" s="56"/>
      <c r="D87" s="4"/>
      <c r="E87" s="4"/>
      <c r="F87" s="11"/>
      <c r="G87" s="11"/>
      <c r="H87" s="11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ht="15.75" customHeight="1">
      <c r="A88" s="2"/>
      <c r="B88" s="2"/>
      <c r="C88" s="56"/>
      <c r="D88" s="4"/>
      <c r="E88" s="4"/>
      <c r="F88" s="11"/>
      <c r="G88" s="11"/>
      <c r="H88" s="11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ht="15.75" customHeight="1">
      <c r="A89" s="2"/>
      <c r="B89" s="2"/>
      <c r="C89" s="56"/>
      <c r="D89" s="4"/>
      <c r="E89" s="4"/>
      <c r="F89" s="11"/>
      <c r="G89" s="11"/>
      <c r="H89" s="11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ht="15.75" customHeight="1">
      <c r="A90" s="2"/>
      <c r="B90" s="2"/>
      <c r="C90" s="56"/>
      <c r="D90" s="4"/>
      <c r="E90" s="4"/>
      <c r="F90" s="11"/>
      <c r="G90" s="11"/>
      <c r="H90" s="11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ht="15.75" customHeight="1">
      <c r="A91" s="2"/>
      <c r="B91" s="2"/>
      <c r="C91" s="56"/>
      <c r="D91" s="4"/>
      <c r="E91" s="4"/>
      <c r="F91" s="11"/>
      <c r="G91" s="11"/>
      <c r="H91" s="11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ht="15.75" customHeight="1">
      <c r="A92" s="2"/>
      <c r="B92" s="2"/>
      <c r="C92" s="56"/>
      <c r="D92" s="4"/>
      <c r="E92" s="4"/>
      <c r="F92" s="11"/>
      <c r="G92" s="11"/>
      <c r="H92" s="11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ht="15.75" customHeight="1">
      <c r="A93" s="2"/>
      <c r="B93" s="2"/>
      <c r="C93" s="56"/>
      <c r="D93" s="4"/>
      <c r="E93" s="4"/>
      <c r="F93" s="11"/>
      <c r="G93" s="11"/>
      <c r="H93" s="11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ht="15.75" customHeight="1">
      <c r="A94" s="2"/>
      <c r="B94" s="2"/>
      <c r="C94" s="56"/>
      <c r="D94" s="4"/>
      <c r="E94" s="4"/>
      <c r="F94" s="11"/>
      <c r="G94" s="11"/>
      <c r="H94" s="11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ht="15.75" customHeight="1">
      <c r="A95" s="2"/>
      <c r="B95" s="2"/>
      <c r="C95" s="56"/>
      <c r="D95" s="4"/>
      <c r="E95" s="4"/>
      <c r="F95" s="11"/>
      <c r="G95" s="11"/>
      <c r="H95" s="11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ht="15.75" customHeight="1">
      <c r="A96" s="2"/>
      <c r="B96" s="2"/>
      <c r="C96" s="56"/>
      <c r="D96" s="4"/>
      <c r="E96" s="4"/>
      <c r="F96" s="11"/>
      <c r="G96" s="11"/>
      <c r="H96" s="11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ht="15.75" customHeight="1">
      <c r="A97" s="2"/>
      <c r="B97" s="2"/>
      <c r="C97" s="56"/>
      <c r="D97" s="4"/>
      <c r="E97" s="4"/>
      <c r="F97" s="11"/>
      <c r="G97" s="11"/>
      <c r="H97" s="11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ht="15.75" customHeight="1">
      <c r="A98" s="2"/>
      <c r="B98" s="2"/>
      <c r="C98" s="56"/>
      <c r="D98" s="4"/>
      <c r="E98" s="4"/>
      <c r="F98" s="11"/>
      <c r="G98" s="11"/>
      <c r="H98" s="11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ht="15.75" customHeight="1">
      <c r="A99" s="2"/>
      <c r="B99" s="2"/>
      <c r="C99" s="56"/>
      <c r="D99" s="4"/>
      <c r="E99" s="4"/>
      <c r="F99" s="11"/>
      <c r="G99" s="11"/>
      <c r="H99" s="11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ht="15.75" customHeight="1">
      <c r="A100" s="2"/>
      <c r="B100" s="2"/>
      <c r="C100" s="56"/>
      <c r="D100" s="4"/>
      <c r="E100" s="4"/>
      <c r="F100" s="11"/>
      <c r="G100" s="11"/>
      <c r="H100" s="11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ht="15.75" customHeight="1">
      <c r="A101" s="2"/>
      <c r="B101" s="2"/>
      <c r="C101" s="56"/>
      <c r="D101" s="4"/>
      <c r="E101" s="4"/>
      <c r="F101" s="11"/>
      <c r="G101" s="11"/>
      <c r="H101" s="11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ht="15.75" customHeight="1">
      <c r="A102" s="2"/>
      <c r="B102" s="2"/>
      <c r="C102" s="56"/>
      <c r="D102" s="4"/>
      <c r="E102" s="4"/>
      <c r="F102" s="11"/>
      <c r="G102" s="11"/>
      <c r="H102" s="11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ht="15.75" customHeight="1">
      <c r="A103" s="2"/>
      <c r="B103" s="2"/>
      <c r="C103" s="56"/>
      <c r="D103" s="4"/>
      <c r="E103" s="4"/>
      <c r="F103" s="11"/>
      <c r="G103" s="11"/>
      <c r="H103" s="11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ht="15.75" customHeight="1">
      <c r="A104" s="2"/>
      <c r="B104" s="2"/>
      <c r="C104" s="56"/>
      <c r="D104" s="4"/>
      <c r="E104" s="4"/>
      <c r="F104" s="11"/>
      <c r="G104" s="11"/>
      <c r="H104" s="11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ht="15.75" customHeight="1">
      <c r="A105" s="2"/>
      <c r="B105" s="2"/>
      <c r="C105" s="56"/>
      <c r="D105" s="4"/>
      <c r="E105" s="4"/>
      <c r="F105" s="11"/>
      <c r="G105" s="11"/>
      <c r="H105" s="11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ht="15.75" customHeight="1">
      <c r="A106" s="2"/>
      <c r="B106" s="2"/>
      <c r="C106" s="56"/>
      <c r="D106" s="4"/>
      <c r="E106" s="4"/>
      <c r="F106" s="11"/>
      <c r="G106" s="11"/>
      <c r="H106" s="11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ht="15.75" customHeight="1">
      <c r="A107" s="2"/>
      <c r="B107" s="2"/>
      <c r="C107" s="56"/>
      <c r="D107" s="4"/>
      <c r="E107" s="4"/>
      <c r="F107" s="11"/>
      <c r="G107" s="11"/>
      <c r="H107" s="11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ht="15.75" customHeight="1">
      <c r="A108" s="2"/>
      <c r="B108" s="2"/>
      <c r="C108" s="56"/>
      <c r="D108" s="4"/>
      <c r="E108" s="4"/>
      <c r="F108" s="11"/>
      <c r="G108" s="11"/>
      <c r="H108" s="11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ht="15.75" customHeight="1">
      <c r="A109" s="2"/>
      <c r="B109" s="2"/>
      <c r="C109" s="56"/>
      <c r="D109" s="4"/>
      <c r="E109" s="4"/>
      <c r="F109" s="11"/>
      <c r="G109" s="11"/>
      <c r="H109" s="11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ht="15.75" customHeight="1">
      <c r="A110" s="2"/>
      <c r="B110" s="2"/>
      <c r="C110" s="56"/>
      <c r="D110" s="4"/>
      <c r="E110" s="4"/>
      <c r="F110" s="11"/>
      <c r="G110" s="11"/>
      <c r="H110" s="11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ht="15.75" customHeight="1">
      <c r="A111" s="2"/>
      <c r="B111" s="2"/>
      <c r="C111" s="56"/>
      <c r="D111" s="4"/>
      <c r="E111" s="4"/>
      <c r="F111" s="11"/>
      <c r="G111" s="11"/>
      <c r="H111" s="11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ht="15.75" customHeight="1">
      <c r="A112" s="2"/>
      <c r="B112" s="2"/>
      <c r="C112" s="56"/>
      <c r="D112" s="4"/>
      <c r="E112" s="4"/>
      <c r="F112" s="11"/>
      <c r="G112" s="11"/>
      <c r="H112" s="11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ht="15.75" customHeight="1">
      <c r="A113" s="2"/>
      <c r="B113" s="2"/>
      <c r="C113" s="56"/>
      <c r="D113" s="4"/>
      <c r="E113" s="4"/>
      <c r="F113" s="11"/>
      <c r="G113" s="11"/>
      <c r="H113" s="11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ht="15.75" customHeight="1">
      <c r="A114" s="2"/>
      <c r="B114" s="2"/>
      <c r="C114" s="56"/>
      <c r="D114" s="4"/>
      <c r="E114" s="4"/>
      <c r="F114" s="11"/>
      <c r="G114" s="11"/>
      <c r="H114" s="11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5.75" customHeight="1">
      <c r="A115" s="2"/>
      <c r="B115" s="2"/>
      <c r="C115" s="56"/>
      <c r="D115" s="4"/>
      <c r="E115" s="4"/>
      <c r="F115" s="11"/>
      <c r="G115" s="11"/>
      <c r="H115" s="11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1:23" ht="15.75" customHeight="1">
      <c r="A116" s="2"/>
      <c r="B116" s="2"/>
      <c r="C116" s="56"/>
      <c r="D116" s="4"/>
      <c r="E116" s="4"/>
      <c r="F116" s="11"/>
      <c r="G116" s="11"/>
      <c r="H116" s="11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1:23" ht="15.75" customHeight="1">
      <c r="A117" s="2"/>
      <c r="B117" s="2"/>
      <c r="C117" s="56"/>
      <c r="D117" s="4"/>
      <c r="E117" s="4"/>
      <c r="F117" s="11"/>
      <c r="G117" s="11"/>
      <c r="H117" s="11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1:23" ht="15.75" customHeight="1">
      <c r="A118" s="2"/>
      <c r="B118" s="2"/>
      <c r="C118" s="56"/>
      <c r="D118" s="4"/>
      <c r="E118" s="4"/>
      <c r="F118" s="11"/>
      <c r="G118" s="11"/>
      <c r="H118" s="11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1:23" ht="15.75" customHeight="1">
      <c r="A119" s="2"/>
      <c r="B119" s="2"/>
      <c r="C119" s="56"/>
      <c r="D119" s="4"/>
      <c r="E119" s="4"/>
      <c r="F119" s="11"/>
      <c r="G119" s="11"/>
      <c r="H119" s="11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1:23" ht="15.75" customHeight="1">
      <c r="A120" s="2"/>
      <c r="B120" s="2"/>
      <c r="C120" s="56"/>
      <c r="D120" s="4"/>
      <c r="E120" s="4"/>
      <c r="F120" s="11"/>
      <c r="G120" s="11"/>
      <c r="H120" s="11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 ht="15.75" customHeight="1">
      <c r="A121" s="2"/>
      <c r="B121" s="2"/>
      <c r="C121" s="56"/>
      <c r="D121" s="4"/>
      <c r="E121" s="4"/>
      <c r="F121" s="11"/>
      <c r="G121" s="11"/>
      <c r="H121" s="11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1:23" ht="15.75" customHeight="1">
      <c r="A122" s="2"/>
      <c r="B122" s="2"/>
      <c r="C122" s="56"/>
      <c r="D122" s="4"/>
      <c r="E122" s="4"/>
      <c r="F122" s="11"/>
      <c r="G122" s="11"/>
      <c r="H122" s="11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1:23" ht="15.75" customHeight="1">
      <c r="A123" s="2"/>
      <c r="B123" s="2"/>
      <c r="C123" s="56"/>
      <c r="D123" s="4"/>
      <c r="E123" s="4"/>
      <c r="F123" s="11"/>
      <c r="G123" s="11"/>
      <c r="H123" s="11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1:23" ht="15.75" customHeight="1">
      <c r="A124" s="2"/>
      <c r="B124" s="2"/>
      <c r="C124" s="56"/>
      <c r="D124" s="4"/>
      <c r="E124" s="4"/>
      <c r="F124" s="11"/>
      <c r="G124" s="11"/>
      <c r="H124" s="11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1:23" ht="15.75" customHeight="1">
      <c r="A125" s="2"/>
      <c r="B125" s="2"/>
      <c r="C125" s="56"/>
      <c r="D125" s="4"/>
      <c r="E125" s="4"/>
      <c r="F125" s="11"/>
      <c r="G125" s="11"/>
      <c r="H125" s="11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1:23" ht="15.75" customHeight="1">
      <c r="A126" s="2"/>
      <c r="B126" s="2"/>
      <c r="C126" s="56"/>
      <c r="D126" s="4"/>
      <c r="E126" s="4"/>
      <c r="F126" s="11"/>
      <c r="G126" s="11"/>
      <c r="H126" s="11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1:23" ht="15.75" customHeight="1">
      <c r="A127" s="2"/>
      <c r="B127" s="2"/>
      <c r="C127" s="56"/>
      <c r="D127" s="4"/>
      <c r="E127" s="4"/>
      <c r="F127" s="11"/>
      <c r="G127" s="11"/>
      <c r="H127" s="11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1:23" ht="15.75" customHeight="1">
      <c r="A128" s="2"/>
      <c r="B128" s="2"/>
      <c r="C128" s="56"/>
      <c r="D128" s="4"/>
      <c r="E128" s="4"/>
      <c r="F128" s="11"/>
      <c r="G128" s="11"/>
      <c r="H128" s="11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1:23" ht="15.75" customHeight="1">
      <c r="A129" s="2"/>
      <c r="B129" s="2"/>
      <c r="C129" s="56"/>
      <c r="D129" s="4"/>
      <c r="E129" s="4"/>
      <c r="F129" s="11"/>
      <c r="G129" s="11"/>
      <c r="H129" s="11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1:23" ht="15.75" customHeight="1">
      <c r="A130" s="2"/>
      <c r="B130" s="2"/>
      <c r="C130" s="56"/>
      <c r="D130" s="4"/>
      <c r="E130" s="4"/>
      <c r="F130" s="11"/>
      <c r="G130" s="11"/>
      <c r="H130" s="11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1:23" ht="15.75" customHeight="1">
      <c r="A131" s="2"/>
      <c r="B131" s="2"/>
      <c r="C131" s="56"/>
      <c r="D131" s="4"/>
      <c r="E131" s="4"/>
      <c r="F131" s="11"/>
      <c r="G131" s="11"/>
      <c r="H131" s="11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ht="15.75" customHeight="1">
      <c r="A132" s="2"/>
      <c r="B132" s="2"/>
      <c r="C132" s="56"/>
      <c r="D132" s="4"/>
      <c r="E132" s="4"/>
      <c r="F132" s="11"/>
      <c r="G132" s="11"/>
      <c r="H132" s="11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ht="15.75" customHeight="1">
      <c r="A133" s="2"/>
      <c r="B133" s="2"/>
      <c r="C133" s="56"/>
      <c r="D133" s="4"/>
      <c r="E133" s="4"/>
      <c r="F133" s="11"/>
      <c r="G133" s="11"/>
      <c r="H133" s="11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ht="15.75" customHeight="1">
      <c r="A134" s="2"/>
      <c r="B134" s="2"/>
      <c r="C134" s="56"/>
      <c r="D134" s="4"/>
      <c r="E134" s="4"/>
      <c r="F134" s="11"/>
      <c r="G134" s="11"/>
      <c r="H134" s="11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ht="15.75" customHeight="1">
      <c r="A135" s="2"/>
      <c r="B135" s="2"/>
      <c r="C135" s="56"/>
      <c r="D135" s="4"/>
      <c r="E135" s="4"/>
      <c r="F135" s="11"/>
      <c r="G135" s="11"/>
      <c r="H135" s="11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ht="15.75" customHeight="1">
      <c r="A136" s="2"/>
      <c r="B136" s="2"/>
      <c r="C136" s="56"/>
      <c r="D136" s="4"/>
      <c r="E136" s="4"/>
      <c r="F136" s="11"/>
      <c r="G136" s="11"/>
      <c r="H136" s="11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ht="15.75" customHeight="1">
      <c r="A137" s="2"/>
      <c r="B137" s="2"/>
      <c r="C137" s="56"/>
      <c r="D137" s="4"/>
      <c r="E137" s="4"/>
      <c r="F137" s="11"/>
      <c r="G137" s="11"/>
      <c r="H137" s="11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ht="15.75" customHeight="1">
      <c r="A138" s="2"/>
      <c r="B138" s="2"/>
      <c r="C138" s="56"/>
      <c r="D138" s="4"/>
      <c r="E138" s="4"/>
      <c r="F138" s="11"/>
      <c r="G138" s="11"/>
      <c r="H138" s="11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ht="15.75" customHeight="1">
      <c r="A139" s="2"/>
      <c r="B139" s="2"/>
      <c r="C139" s="56"/>
      <c r="D139" s="4"/>
      <c r="E139" s="4"/>
      <c r="F139" s="11"/>
      <c r="G139" s="11"/>
      <c r="H139" s="11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ht="15.75" customHeight="1">
      <c r="A140" s="2"/>
      <c r="B140" s="2"/>
      <c r="C140" s="56"/>
      <c r="D140" s="4"/>
      <c r="E140" s="4"/>
      <c r="F140" s="11"/>
      <c r="G140" s="11"/>
      <c r="H140" s="11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ht="15.75" customHeight="1">
      <c r="A141" s="2"/>
      <c r="B141" s="2"/>
      <c r="C141" s="56"/>
      <c r="D141" s="4"/>
      <c r="E141" s="4"/>
      <c r="F141" s="11"/>
      <c r="G141" s="11"/>
      <c r="H141" s="11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ht="15.75" customHeight="1">
      <c r="A142" s="2"/>
      <c r="B142" s="2"/>
      <c r="C142" s="56"/>
      <c r="D142" s="4"/>
      <c r="E142" s="4"/>
      <c r="F142" s="11"/>
      <c r="G142" s="11"/>
      <c r="H142" s="11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ht="15.75" customHeight="1">
      <c r="A143" s="2"/>
      <c r="B143" s="2"/>
      <c r="C143" s="56"/>
      <c r="D143" s="4"/>
      <c r="E143" s="4"/>
      <c r="F143" s="11"/>
      <c r="G143" s="11"/>
      <c r="H143" s="11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ht="15.75" customHeight="1">
      <c r="A144" s="2"/>
      <c r="B144" s="2"/>
      <c r="C144" s="56"/>
      <c r="D144" s="4"/>
      <c r="E144" s="4"/>
      <c r="F144" s="11"/>
      <c r="G144" s="11"/>
      <c r="H144" s="11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ht="15.75" customHeight="1">
      <c r="A145" s="2"/>
      <c r="B145" s="2"/>
      <c r="C145" s="56"/>
      <c r="D145" s="4"/>
      <c r="E145" s="4"/>
      <c r="F145" s="11"/>
      <c r="G145" s="11"/>
      <c r="H145" s="11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ht="15.75" customHeight="1">
      <c r="A146" s="2"/>
      <c r="B146" s="2"/>
      <c r="C146" s="56"/>
      <c r="D146" s="4"/>
      <c r="E146" s="4"/>
      <c r="F146" s="11"/>
      <c r="G146" s="11"/>
      <c r="H146" s="11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ht="15.75" customHeight="1">
      <c r="A147" s="2"/>
      <c r="B147" s="2"/>
      <c r="C147" s="56"/>
      <c r="D147" s="4"/>
      <c r="E147" s="4"/>
      <c r="F147" s="11"/>
      <c r="G147" s="11"/>
      <c r="H147" s="11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ht="15.75" customHeight="1">
      <c r="A148" s="2"/>
      <c r="B148" s="2"/>
      <c r="C148" s="56"/>
      <c r="D148" s="4"/>
      <c r="E148" s="4"/>
      <c r="F148" s="11"/>
      <c r="G148" s="11"/>
      <c r="H148" s="11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ht="15.75" customHeight="1">
      <c r="A149" s="2"/>
      <c r="B149" s="2"/>
      <c r="C149" s="56"/>
      <c r="D149" s="4"/>
      <c r="E149" s="4"/>
      <c r="F149" s="11"/>
      <c r="G149" s="11"/>
      <c r="H149" s="11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ht="15.75" customHeight="1">
      <c r="A150" s="2"/>
      <c r="B150" s="2"/>
      <c r="C150" s="56"/>
      <c r="D150" s="4"/>
      <c r="E150" s="4"/>
      <c r="F150" s="11"/>
      <c r="G150" s="11"/>
      <c r="H150" s="11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ht="15.75" customHeight="1">
      <c r="A151" s="2"/>
      <c r="B151" s="2"/>
      <c r="C151" s="56"/>
      <c r="D151" s="4"/>
      <c r="E151" s="4"/>
      <c r="F151" s="11"/>
      <c r="G151" s="11"/>
      <c r="H151" s="11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ht="15.75" customHeight="1">
      <c r="A152" s="2"/>
      <c r="B152" s="2"/>
      <c r="C152" s="56"/>
      <c r="D152" s="4"/>
      <c r="E152" s="4"/>
      <c r="F152" s="11"/>
      <c r="G152" s="11"/>
      <c r="H152" s="11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ht="15.75" customHeight="1">
      <c r="A153" s="2"/>
      <c r="B153" s="2"/>
      <c r="C153" s="56"/>
      <c r="D153" s="4"/>
      <c r="E153" s="4"/>
      <c r="F153" s="11"/>
      <c r="G153" s="11"/>
      <c r="H153" s="11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ht="15.75" customHeight="1">
      <c r="A154" s="2"/>
      <c r="B154" s="2"/>
      <c r="C154" s="56"/>
      <c r="D154" s="4"/>
      <c r="E154" s="4"/>
      <c r="F154" s="11"/>
      <c r="G154" s="11"/>
      <c r="H154" s="11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ht="15.75" customHeight="1">
      <c r="A155" s="2"/>
      <c r="B155" s="2"/>
      <c r="C155" s="56"/>
      <c r="D155" s="4"/>
      <c r="E155" s="4"/>
      <c r="F155" s="11"/>
      <c r="G155" s="11"/>
      <c r="H155" s="11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ht="15.75" customHeight="1">
      <c r="A156" s="2"/>
      <c r="B156" s="2"/>
      <c r="C156" s="56"/>
      <c r="D156" s="4"/>
      <c r="E156" s="4"/>
      <c r="F156" s="11"/>
      <c r="G156" s="11"/>
      <c r="H156" s="11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ht="15.75" customHeight="1">
      <c r="A157" s="2"/>
      <c r="B157" s="2"/>
      <c r="C157" s="56"/>
      <c r="D157" s="4"/>
      <c r="E157" s="4"/>
      <c r="F157" s="11"/>
      <c r="G157" s="11"/>
      <c r="H157" s="11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ht="15.75" customHeight="1">
      <c r="A158" s="2"/>
      <c r="B158" s="2"/>
      <c r="C158" s="56"/>
      <c r="D158" s="4"/>
      <c r="E158" s="4"/>
      <c r="F158" s="11"/>
      <c r="G158" s="11"/>
      <c r="H158" s="11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ht="15.75" customHeight="1">
      <c r="A159" s="2"/>
      <c r="B159" s="2"/>
      <c r="C159" s="56"/>
      <c r="D159" s="4"/>
      <c r="E159" s="4"/>
      <c r="F159" s="11"/>
      <c r="G159" s="11"/>
      <c r="H159" s="11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ht="15.75" customHeight="1">
      <c r="A160" s="2"/>
      <c r="B160" s="2"/>
      <c r="C160" s="56"/>
      <c r="D160" s="4"/>
      <c r="E160" s="4"/>
      <c r="F160" s="11"/>
      <c r="G160" s="11"/>
      <c r="H160" s="11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ht="15.75" customHeight="1">
      <c r="A161" s="2"/>
      <c r="B161" s="2"/>
      <c r="C161" s="56"/>
      <c r="D161" s="4"/>
      <c r="E161" s="4"/>
      <c r="F161" s="11"/>
      <c r="G161" s="11"/>
      <c r="H161" s="11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ht="15.75" customHeight="1">
      <c r="A162" s="2"/>
      <c r="B162" s="2"/>
      <c r="C162" s="56"/>
      <c r="D162" s="4"/>
      <c r="E162" s="4"/>
      <c r="F162" s="11"/>
      <c r="G162" s="11"/>
      <c r="H162" s="11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ht="15.75" customHeight="1">
      <c r="A163" s="2"/>
      <c r="B163" s="2"/>
      <c r="C163" s="56"/>
      <c r="D163" s="4"/>
      <c r="E163" s="4"/>
      <c r="F163" s="11"/>
      <c r="G163" s="11"/>
      <c r="H163" s="11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ht="15.75" customHeight="1">
      <c r="A164" s="2"/>
      <c r="B164" s="2"/>
      <c r="C164" s="56"/>
      <c r="D164" s="4"/>
      <c r="E164" s="4"/>
      <c r="F164" s="11"/>
      <c r="G164" s="11"/>
      <c r="H164" s="11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ht="15.75" customHeight="1">
      <c r="A165" s="2"/>
      <c r="B165" s="2"/>
      <c r="C165" s="56"/>
      <c r="D165" s="4"/>
      <c r="E165" s="4"/>
      <c r="F165" s="11"/>
      <c r="G165" s="11"/>
      <c r="H165" s="11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ht="15.75" customHeight="1">
      <c r="A166" s="2"/>
      <c r="B166" s="2"/>
      <c r="C166" s="56"/>
      <c r="D166" s="4"/>
      <c r="E166" s="4"/>
      <c r="F166" s="11"/>
      <c r="G166" s="11"/>
      <c r="H166" s="11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ht="15.75" customHeight="1">
      <c r="A167" s="2"/>
      <c r="B167" s="2"/>
      <c r="C167" s="56"/>
      <c r="D167" s="4"/>
      <c r="E167" s="4"/>
      <c r="F167" s="11"/>
      <c r="G167" s="11"/>
      <c r="H167" s="11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ht="15.75" customHeight="1">
      <c r="A168" s="2"/>
      <c r="B168" s="2"/>
      <c r="C168" s="56"/>
      <c r="D168" s="4"/>
      <c r="E168" s="4"/>
      <c r="F168" s="11"/>
      <c r="G168" s="11"/>
      <c r="H168" s="11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ht="15.75" customHeight="1">
      <c r="A169" s="2"/>
      <c r="B169" s="2"/>
      <c r="C169" s="56"/>
      <c r="D169" s="4"/>
      <c r="E169" s="4"/>
      <c r="F169" s="11"/>
      <c r="G169" s="11"/>
      <c r="H169" s="11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ht="15.75" customHeight="1">
      <c r="A170" s="2"/>
      <c r="B170" s="2"/>
      <c r="C170" s="56"/>
      <c r="D170" s="4"/>
      <c r="E170" s="4"/>
      <c r="F170" s="11"/>
      <c r="G170" s="11"/>
      <c r="H170" s="11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ht="15.75" customHeight="1">
      <c r="A171" s="2"/>
      <c r="B171" s="2"/>
      <c r="C171" s="56"/>
      <c r="D171" s="4"/>
      <c r="E171" s="4"/>
      <c r="F171" s="11"/>
      <c r="G171" s="11"/>
      <c r="H171" s="11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ht="15.75" customHeight="1">
      <c r="A172" s="2"/>
      <c r="B172" s="2"/>
      <c r="C172" s="56"/>
      <c r="D172" s="4"/>
      <c r="E172" s="4"/>
      <c r="F172" s="11"/>
      <c r="G172" s="11"/>
      <c r="H172" s="11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ht="15.75" customHeight="1">
      <c r="A173" s="2"/>
      <c r="B173" s="2"/>
      <c r="C173" s="56"/>
      <c r="D173" s="4"/>
      <c r="E173" s="4"/>
      <c r="F173" s="11"/>
      <c r="G173" s="11"/>
      <c r="H173" s="11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ht="15.75" customHeight="1">
      <c r="A174" s="2"/>
      <c r="B174" s="2"/>
      <c r="C174" s="56"/>
      <c r="D174" s="4"/>
      <c r="E174" s="4"/>
      <c r="F174" s="11"/>
      <c r="G174" s="11"/>
      <c r="H174" s="11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ht="15.75" customHeight="1">
      <c r="A175" s="2"/>
      <c r="B175" s="2"/>
      <c r="C175" s="56"/>
      <c r="D175" s="4"/>
      <c r="E175" s="4"/>
      <c r="F175" s="11"/>
      <c r="G175" s="11"/>
      <c r="H175" s="11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ht="15.75" customHeight="1">
      <c r="A176" s="2"/>
      <c r="B176" s="2"/>
      <c r="C176" s="56"/>
      <c r="D176" s="4"/>
      <c r="E176" s="4"/>
      <c r="F176" s="11"/>
      <c r="G176" s="11"/>
      <c r="H176" s="11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ht="15.75" customHeight="1">
      <c r="A177" s="2"/>
      <c r="B177" s="2"/>
      <c r="C177" s="56"/>
      <c r="D177" s="4"/>
      <c r="E177" s="4"/>
      <c r="F177" s="11"/>
      <c r="G177" s="11"/>
      <c r="H177" s="11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ht="15.75" customHeight="1">
      <c r="A178" s="2"/>
      <c r="B178" s="2"/>
      <c r="C178" s="56"/>
      <c r="D178" s="4"/>
      <c r="E178" s="4"/>
      <c r="F178" s="11"/>
      <c r="G178" s="11"/>
      <c r="H178" s="11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ht="15.75" customHeight="1">
      <c r="A179" s="2"/>
      <c r="B179" s="2"/>
      <c r="C179" s="56"/>
      <c r="D179" s="4"/>
      <c r="E179" s="4"/>
      <c r="F179" s="11"/>
      <c r="G179" s="11"/>
      <c r="H179" s="11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ht="15.75" customHeight="1">
      <c r="A180" s="2"/>
      <c r="B180" s="2"/>
      <c r="C180" s="56"/>
      <c r="D180" s="4"/>
      <c r="E180" s="4"/>
      <c r="F180" s="11"/>
      <c r="G180" s="11"/>
      <c r="H180" s="11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ht="15.75" customHeight="1">
      <c r="A181" s="2"/>
      <c r="B181" s="2"/>
      <c r="C181" s="56"/>
      <c r="D181" s="4"/>
      <c r="E181" s="4"/>
      <c r="F181" s="11"/>
      <c r="G181" s="11"/>
      <c r="H181" s="11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ht="15.75" customHeight="1">
      <c r="A182" s="2"/>
      <c r="B182" s="2"/>
      <c r="C182" s="56"/>
      <c r="D182" s="4"/>
      <c r="E182" s="4"/>
      <c r="F182" s="11"/>
      <c r="G182" s="11"/>
      <c r="H182" s="11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ht="15.75" customHeight="1">
      <c r="A183" s="2"/>
      <c r="B183" s="2"/>
      <c r="C183" s="56"/>
      <c r="D183" s="4"/>
      <c r="E183" s="4"/>
      <c r="F183" s="11"/>
      <c r="G183" s="11"/>
      <c r="H183" s="11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ht="15.75" customHeight="1">
      <c r="A184" s="2"/>
      <c r="B184" s="2"/>
      <c r="C184" s="56"/>
      <c r="D184" s="4"/>
      <c r="E184" s="4"/>
      <c r="F184" s="11"/>
      <c r="G184" s="11"/>
      <c r="H184" s="11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ht="15.75" customHeight="1">
      <c r="A185" s="2"/>
      <c r="B185" s="2"/>
      <c r="C185" s="56"/>
      <c r="D185" s="4"/>
      <c r="E185" s="4"/>
      <c r="F185" s="11"/>
      <c r="G185" s="11"/>
      <c r="H185" s="11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ht="15.75" customHeight="1">
      <c r="A186" s="2"/>
      <c r="B186" s="2"/>
      <c r="C186" s="56"/>
      <c r="D186" s="4"/>
      <c r="E186" s="4"/>
      <c r="F186" s="11"/>
      <c r="G186" s="11"/>
      <c r="H186" s="11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ht="15.75" customHeight="1">
      <c r="A187" s="2"/>
      <c r="B187" s="2"/>
      <c r="C187" s="56"/>
      <c r="D187" s="4"/>
      <c r="E187" s="4"/>
      <c r="F187" s="11"/>
      <c r="G187" s="11"/>
      <c r="H187" s="11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ht="15.75" customHeight="1">
      <c r="A188" s="2"/>
      <c r="B188" s="2"/>
      <c r="C188" s="56"/>
      <c r="D188" s="4"/>
      <c r="E188" s="4"/>
      <c r="F188" s="11"/>
      <c r="G188" s="11"/>
      <c r="H188" s="11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ht="15.75" customHeight="1">
      <c r="A189" s="2"/>
      <c r="B189" s="2"/>
      <c r="C189" s="56"/>
      <c r="D189" s="4"/>
      <c r="E189" s="4"/>
      <c r="F189" s="11"/>
      <c r="G189" s="11"/>
      <c r="H189" s="11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ht="15.75" customHeight="1">
      <c r="A190" s="2"/>
      <c r="B190" s="2"/>
      <c r="C190" s="56"/>
      <c r="D190" s="4"/>
      <c r="E190" s="4"/>
      <c r="F190" s="11"/>
      <c r="G190" s="11"/>
      <c r="H190" s="11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ht="15.75" customHeight="1">
      <c r="A191" s="2"/>
      <c r="B191" s="2"/>
      <c r="C191" s="56"/>
      <c r="D191" s="4"/>
      <c r="E191" s="4"/>
      <c r="F191" s="11"/>
      <c r="G191" s="11"/>
      <c r="H191" s="11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ht="15.75" customHeight="1">
      <c r="A192" s="2"/>
      <c r="B192" s="2"/>
      <c r="C192" s="56"/>
      <c r="D192" s="4"/>
      <c r="E192" s="4"/>
      <c r="F192" s="11"/>
      <c r="G192" s="11"/>
      <c r="H192" s="11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ht="15.75" customHeight="1">
      <c r="A193" s="2"/>
      <c r="B193" s="2"/>
      <c r="C193" s="56"/>
      <c r="D193" s="4"/>
      <c r="E193" s="4"/>
      <c r="F193" s="11"/>
      <c r="G193" s="11"/>
      <c r="H193" s="11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ht="15.75" customHeight="1">
      <c r="A194" s="2"/>
      <c r="B194" s="2"/>
      <c r="C194" s="56"/>
      <c r="D194" s="4"/>
      <c r="E194" s="4"/>
      <c r="F194" s="11"/>
      <c r="G194" s="11"/>
      <c r="H194" s="11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ht="15.75" customHeight="1">
      <c r="A195" s="2"/>
      <c r="B195" s="2"/>
      <c r="C195" s="56"/>
      <c r="D195" s="4"/>
      <c r="E195" s="4"/>
      <c r="F195" s="11"/>
      <c r="G195" s="11"/>
      <c r="H195" s="11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ht="15.75" customHeight="1">
      <c r="A196" s="2"/>
      <c r="B196" s="2"/>
      <c r="C196" s="56"/>
      <c r="D196" s="4"/>
      <c r="E196" s="4"/>
      <c r="F196" s="11"/>
      <c r="G196" s="11"/>
      <c r="H196" s="11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ht="15.75" customHeight="1">
      <c r="A197" s="2"/>
      <c r="B197" s="2"/>
      <c r="C197" s="56"/>
      <c r="D197" s="4"/>
      <c r="E197" s="4"/>
      <c r="F197" s="11"/>
      <c r="G197" s="11"/>
      <c r="H197" s="11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ht="15.75" customHeight="1">
      <c r="A198" s="2"/>
      <c r="B198" s="2"/>
      <c r="C198" s="56"/>
      <c r="D198" s="4"/>
      <c r="E198" s="4"/>
      <c r="F198" s="11"/>
      <c r="G198" s="11"/>
      <c r="H198" s="11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ht="15.75" customHeight="1">
      <c r="A199" s="2"/>
      <c r="B199" s="2"/>
      <c r="C199" s="56"/>
      <c r="D199" s="4"/>
      <c r="E199" s="4"/>
      <c r="F199" s="11"/>
      <c r="G199" s="11"/>
      <c r="H199" s="11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ht="15.75" customHeight="1">
      <c r="A200" s="2"/>
      <c r="B200" s="2"/>
      <c r="C200" s="56"/>
      <c r="D200" s="4"/>
      <c r="E200" s="4"/>
      <c r="F200" s="11"/>
      <c r="G200" s="11"/>
      <c r="H200" s="11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ht="15.75" customHeight="1">
      <c r="A201" s="2"/>
      <c r="B201" s="2"/>
      <c r="C201" s="56"/>
      <c r="D201" s="4"/>
      <c r="E201" s="4"/>
      <c r="F201" s="11"/>
      <c r="G201" s="11"/>
      <c r="H201" s="11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ht="15.75" customHeight="1">
      <c r="A202" s="2"/>
      <c r="B202" s="2"/>
      <c r="C202" s="56"/>
      <c r="D202" s="4"/>
      <c r="E202" s="4"/>
      <c r="F202" s="11"/>
      <c r="G202" s="11"/>
      <c r="H202" s="11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ht="15.75" customHeight="1">
      <c r="A203" s="2"/>
      <c r="B203" s="2"/>
      <c r="C203" s="56"/>
      <c r="D203" s="4"/>
      <c r="E203" s="4"/>
      <c r="F203" s="11"/>
      <c r="G203" s="11"/>
      <c r="H203" s="11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ht="15.75" customHeight="1">
      <c r="A204" s="2"/>
      <c r="B204" s="2"/>
      <c r="C204" s="56"/>
      <c r="D204" s="4"/>
      <c r="E204" s="4"/>
      <c r="F204" s="11"/>
      <c r="G204" s="11"/>
      <c r="H204" s="11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ht="15.75" customHeight="1">
      <c r="A205" s="2"/>
      <c r="B205" s="2"/>
      <c r="C205" s="56"/>
      <c r="D205" s="4"/>
      <c r="E205" s="4"/>
      <c r="F205" s="11"/>
      <c r="G205" s="11"/>
      <c r="H205" s="11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ht="15.75" customHeight="1">
      <c r="A206" s="2"/>
      <c r="B206" s="2"/>
      <c r="C206" s="56"/>
      <c r="D206" s="4"/>
      <c r="E206" s="4"/>
      <c r="F206" s="11"/>
      <c r="G206" s="11"/>
      <c r="H206" s="11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ht="15.75" customHeight="1">
      <c r="A207" s="2"/>
      <c r="B207" s="2"/>
      <c r="C207" s="56"/>
      <c r="D207" s="4"/>
      <c r="E207" s="4"/>
      <c r="F207" s="11"/>
      <c r="G207" s="11"/>
      <c r="H207" s="11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customHeight="1">
      <c r="A208" s="2"/>
      <c r="B208" s="2"/>
      <c r="C208" s="56"/>
      <c r="D208" s="4"/>
      <c r="E208" s="4"/>
      <c r="F208" s="11"/>
      <c r="G208" s="11"/>
      <c r="H208" s="11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ht="15.75" customHeight="1">
      <c r="A209" s="2"/>
      <c r="B209" s="2"/>
      <c r="C209" s="56"/>
      <c r="D209" s="4"/>
      <c r="E209" s="4"/>
      <c r="F209" s="11"/>
      <c r="G209" s="11"/>
      <c r="H209" s="11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customHeight="1">
      <c r="A210" s="2"/>
      <c r="B210" s="2"/>
      <c r="C210" s="56"/>
      <c r="D210" s="4"/>
      <c r="E210" s="4"/>
      <c r="F210" s="11"/>
      <c r="G210" s="11"/>
      <c r="H210" s="11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ht="15.75" customHeight="1">
      <c r="A211" s="2"/>
      <c r="B211" s="2"/>
      <c r="C211" s="56"/>
      <c r="D211" s="4"/>
      <c r="E211" s="4"/>
      <c r="F211" s="11"/>
      <c r="G211" s="11"/>
      <c r="H211" s="11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ht="15.75" customHeight="1">
      <c r="A212" s="2"/>
      <c r="B212" s="2"/>
      <c r="C212" s="56"/>
      <c r="D212" s="4"/>
      <c r="E212" s="4"/>
      <c r="F212" s="11"/>
      <c r="G212" s="11"/>
      <c r="H212" s="11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ht="15.75" customHeight="1">
      <c r="A213" s="2"/>
      <c r="B213" s="2"/>
      <c r="C213" s="56"/>
      <c r="D213" s="4"/>
      <c r="E213" s="4"/>
      <c r="F213" s="11"/>
      <c r="G213" s="11"/>
      <c r="H213" s="11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 ht="15.75" customHeight="1">
      <c r="A214" s="2"/>
      <c r="B214" s="2"/>
      <c r="C214" s="56"/>
      <c r="D214" s="4"/>
      <c r="E214" s="4"/>
      <c r="F214" s="11"/>
      <c r="G214" s="11"/>
      <c r="H214" s="11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 ht="15.75" customHeight="1">
      <c r="A215" s="2"/>
      <c r="B215" s="2"/>
      <c r="C215" s="56"/>
      <c r="D215" s="4"/>
      <c r="E215" s="4"/>
      <c r="F215" s="11"/>
      <c r="G215" s="11"/>
      <c r="H215" s="11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 ht="15.75" customHeight="1">
      <c r="A216" s="2"/>
      <c r="B216" s="2"/>
      <c r="C216" s="56"/>
      <c r="D216" s="4"/>
      <c r="E216" s="4"/>
      <c r="F216" s="11"/>
      <c r="G216" s="11"/>
      <c r="H216" s="11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 ht="15.75" customHeight="1">
      <c r="A217" s="2"/>
      <c r="B217" s="2"/>
      <c r="C217" s="56"/>
      <c r="D217" s="4"/>
      <c r="E217" s="4"/>
      <c r="F217" s="11"/>
      <c r="G217" s="11"/>
      <c r="H217" s="11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 ht="15.75" customHeight="1">
      <c r="A218" s="2"/>
      <c r="B218" s="2"/>
      <c r="C218" s="56"/>
      <c r="D218" s="4"/>
      <c r="E218" s="4"/>
      <c r="F218" s="11"/>
      <c r="G218" s="11"/>
      <c r="H218" s="11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 ht="15.75" customHeight="1">
      <c r="A219" s="2"/>
      <c r="B219" s="2"/>
      <c r="C219" s="56"/>
      <c r="D219" s="4"/>
      <c r="E219" s="4"/>
      <c r="F219" s="11"/>
      <c r="G219" s="11"/>
      <c r="H219" s="11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1:23" ht="15.75" customHeight="1">
      <c r="A220" s="2"/>
      <c r="B220" s="2"/>
      <c r="C220" s="56"/>
      <c r="D220" s="4"/>
      <c r="E220" s="4"/>
      <c r="F220" s="11"/>
      <c r="G220" s="11"/>
      <c r="H220" s="11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1:23" ht="15.75" customHeight="1">
      <c r="A221" s="2"/>
      <c r="B221" s="2"/>
      <c r="C221" s="56"/>
      <c r="D221" s="4"/>
      <c r="E221" s="4"/>
      <c r="F221" s="11"/>
      <c r="G221" s="11"/>
      <c r="H221" s="11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1:23" ht="15.75" customHeight="1">
      <c r="A222" s="2"/>
      <c r="B222" s="2"/>
      <c r="C222" s="56"/>
      <c r="D222" s="4"/>
      <c r="E222" s="4"/>
      <c r="F222" s="11"/>
      <c r="G222" s="11"/>
      <c r="H222" s="11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1:23" ht="15.75" customHeight="1">
      <c r="A223" s="2"/>
      <c r="B223" s="2"/>
      <c r="C223" s="56"/>
      <c r="D223" s="4"/>
      <c r="E223" s="4"/>
      <c r="F223" s="11"/>
      <c r="G223" s="11"/>
      <c r="H223" s="11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 ht="15.75" customHeight="1">
      <c r="A224" s="2"/>
      <c r="B224" s="2"/>
      <c r="C224" s="56"/>
      <c r="D224" s="4"/>
      <c r="E224" s="4"/>
      <c r="F224" s="11"/>
      <c r="G224" s="11"/>
      <c r="H224" s="11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 ht="15.75" customHeight="1">
      <c r="A225" s="2"/>
      <c r="B225" s="2"/>
      <c r="C225" s="56"/>
      <c r="D225" s="4"/>
      <c r="E225" s="4"/>
      <c r="F225" s="11"/>
      <c r="G225" s="11"/>
      <c r="H225" s="11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1:23" ht="15.75" customHeight="1">
      <c r="A226" s="2"/>
      <c r="B226" s="2"/>
      <c r="C226" s="56"/>
      <c r="D226" s="4"/>
      <c r="E226" s="4"/>
      <c r="F226" s="11"/>
      <c r="G226" s="11"/>
      <c r="H226" s="11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 ht="15.75" customHeight="1">
      <c r="A227" s="2"/>
      <c r="B227" s="2"/>
      <c r="C227" s="56"/>
      <c r="D227" s="4"/>
      <c r="E227" s="4"/>
      <c r="F227" s="11"/>
      <c r="G227" s="11"/>
      <c r="H227" s="11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1:23" ht="15.75" customHeight="1">
      <c r="A228" s="2"/>
      <c r="B228" s="2"/>
      <c r="C228" s="56"/>
      <c r="D228" s="4"/>
      <c r="E228" s="4"/>
      <c r="F228" s="11"/>
      <c r="G228" s="11"/>
      <c r="H228" s="11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 ht="15.75" customHeight="1">
      <c r="A229" s="2"/>
      <c r="B229" s="2"/>
      <c r="C229" s="56"/>
      <c r="D229" s="4"/>
      <c r="E229" s="4"/>
      <c r="F229" s="11"/>
      <c r="G229" s="11"/>
      <c r="H229" s="11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 ht="15.75" customHeight="1">
      <c r="A230" s="2"/>
      <c r="B230" s="2"/>
      <c r="C230" s="56"/>
      <c r="D230" s="4"/>
      <c r="E230" s="4"/>
      <c r="F230" s="11"/>
      <c r="G230" s="11"/>
      <c r="H230" s="11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1:23" ht="15.75" customHeight="1">
      <c r="A231" s="2"/>
      <c r="B231" s="2"/>
      <c r="C231" s="56"/>
      <c r="D231" s="4"/>
      <c r="E231" s="4"/>
      <c r="F231" s="11"/>
      <c r="G231" s="11"/>
      <c r="H231" s="11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1:23" ht="15.75" customHeight="1">
      <c r="A232" s="2"/>
      <c r="B232" s="2"/>
      <c r="C232" s="56"/>
      <c r="D232" s="4"/>
      <c r="E232" s="4"/>
      <c r="F232" s="11"/>
      <c r="G232" s="11"/>
      <c r="H232" s="11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1:23" ht="15.75" customHeight="1">
      <c r="A233" s="2"/>
      <c r="B233" s="2"/>
      <c r="C233" s="56"/>
      <c r="D233" s="4"/>
      <c r="E233" s="4"/>
      <c r="F233" s="11"/>
      <c r="G233" s="11"/>
      <c r="H233" s="11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1:23" ht="15.75" customHeight="1">
      <c r="A234" s="2"/>
      <c r="B234" s="2"/>
      <c r="C234" s="56"/>
      <c r="D234" s="4"/>
      <c r="E234" s="4"/>
      <c r="F234" s="11"/>
      <c r="G234" s="11"/>
      <c r="H234" s="11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1:23" ht="15.75" customHeight="1">
      <c r="A235" s="2"/>
      <c r="B235" s="2"/>
      <c r="C235" s="56"/>
      <c r="D235" s="4"/>
      <c r="E235" s="4"/>
      <c r="F235" s="11"/>
      <c r="G235" s="11"/>
      <c r="H235" s="11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1:23" ht="15.75" customHeight="1">
      <c r="A236" s="2"/>
      <c r="B236" s="2"/>
      <c r="C236" s="56"/>
      <c r="D236" s="4"/>
      <c r="E236" s="4"/>
      <c r="F236" s="11"/>
      <c r="G236" s="11"/>
      <c r="H236" s="11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1:23" ht="15.75" customHeight="1">
      <c r="A237" s="2"/>
      <c r="B237" s="2"/>
      <c r="C237" s="56"/>
      <c r="D237" s="4"/>
      <c r="E237" s="4"/>
      <c r="F237" s="11"/>
      <c r="G237" s="11"/>
      <c r="H237" s="11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1:23" ht="15.75" customHeight="1">
      <c r="A238" s="2"/>
      <c r="B238" s="2"/>
      <c r="C238" s="56"/>
      <c r="D238" s="4"/>
      <c r="E238" s="4"/>
      <c r="F238" s="11"/>
      <c r="G238" s="11"/>
      <c r="H238" s="11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1:23" ht="15.75" customHeight="1">
      <c r="A239" s="2"/>
      <c r="B239" s="2"/>
      <c r="C239" s="56"/>
      <c r="D239" s="4"/>
      <c r="E239" s="4"/>
      <c r="F239" s="11"/>
      <c r="G239" s="11"/>
      <c r="H239" s="11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1:23" ht="15.75" customHeight="1">
      <c r="A240" s="2"/>
      <c r="B240" s="2"/>
      <c r="C240" s="56"/>
      <c r="D240" s="4"/>
      <c r="E240" s="4"/>
      <c r="F240" s="11"/>
      <c r="G240" s="11"/>
      <c r="H240" s="11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1:23" ht="15.75" customHeight="1">
      <c r="A241" s="2"/>
      <c r="B241" s="2"/>
      <c r="C241" s="56"/>
      <c r="D241" s="4"/>
      <c r="E241" s="4"/>
      <c r="F241" s="11"/>
      <c r="G241" s="11"/>
      <c r="H241" s="11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1:23" ht="15.75" customHeight="1">
      <c r="A242" s="2"/>
      <c r="B242" s="2"/>
      <c r="C242" s="56"/>
      <c r="D242" s="4"/>
      <c r="E242" s="4"/>
      <c r="F242" s="11"/>
      <c r="G242" s="11"/>
      <c r="H242" s="11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1:23" ht="15.75" customHeight="1">
      <c r="A243" s="2"/>
      <c r="B243" s="2"/>
      <c r="C243" s="56"/>
      <c r="D243" s="4"/>
      <c r="E243" s="4"/>
      <c r="F243" s="11"/>
      <c r="G243" s="11"/>
      <c r="H243" s="11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1:23" ht="15.75" customHeight="1">
      <c r="A244" s="2"/>
      <c r="B244" s="2"/>
      <c r="C244" s="56"/>
      <c r="D244" s="4"/>
      <c r="E244" s="4"/>
      <c r="F244" s="11"/>
      <c r="G244" s="11"/>
      <c r="H244" s="11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1:23" ht="15.75" customHeight="1">
      <c r="A245" s="2"/>
      <c r="B245" s="2"/>
      <c r="C245" s="56"/>
      <c r="D245" s="4"/>
      <c r="E245" s="4"/>
      <c r="F245" s="11"/>
      <c r="G245" s="11"/>
      <c r="H245" s="11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1:23" ht="15.75" customHeight="1">
      <c r="A246" s="2"/>
      <c r="B246" s="2"/>
      <c r="C246" s="56"/>
      <c r="D246" s="4"/>
      <c r="E246" s="4"/>
      <c r="F246" s="11"/>
      <c r="G246" s="11"/>
      <c r="H246" s="11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1:23" ht="15.75" customHeight="1">
      <c r="A247" s="2"/>
      <c r="B247" s="2"/>
      <c r="C247" s="56"/>
      <c r="D247" s="4"/>
      <c r="E247" s="4"/>
      <c r="F247" s="11"/>
      <c r="G247" s="11"/>
      <c r="H247" s="11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 ht="15.75" customHeight="1">
      <c r="A248" s="2"/>
      <c r="B248" s="2"/>
      <c r="C248" s="56"/>
      <c r="D248" s="4"/>
      <c r="E248" s="4"/>
      <c r="F248" s="11"/>
      <c r="G248" s="11"/>
      <c r="H248" s="11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1:23" ht="15.75" customHeight="1">
      <c r="A249" s="2"/>
      <c r="B249" s="2"/>
      <c r="C249" s="56"/>
      <c r="D249" s="4"/>
      <c r="E249" s="4"/>
      <c r="F249" s="11"/>
      <c r="G249" s="11"/>
      <c r="H249" s="11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1:23" ht="15.75" customHeight="1">
      <c r="A250" s="2"/>
      <c r="B250" s="2"/>
      <c r="C250" s="56"/>
      <c r="D250" s="4"/>
      <c r="E250" s="4"/>
      <c r="F250" s="11"/>
      <c r="G250" s="11"/>
      <c r="H250" s="11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 ht="15.75" customHeight="1">
      <c r="A251" s="2"/>
      <c r="B251" s="2"/>
      <c r="C251" s="56"/>
      <c r="D251" s="4"/>
      <c r="E251" s="4"/>
      <c r="F251" s="11"/>
      <c r="G251" s="11"/>
      <c r="H251" s="11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1:23" ht="15.75" customHeight="1">
      <c r="A252" s="2"/>
      <c r="B252" s="2"/>
      <c r="C252" s="56"/>
      <c r="D252" s="4"/>
      <c r="E252" s="4"/>
      <c r="F252" s="11"/>
      <c r="G252" s="11"/>
      <c r="H252" s="11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1:23" ht="15.75" customHeight="1">
      <c r="A253" s="2"/>
      <c r="B253" s="2"/>
      <c r="C253" s="56"/>
      <c r="D253" s="4"/>
      <c r="E253" s="4"/>
      <c r="F253" s="11"/>
      <c r="G253" s="11"/>
      <c r="H253" s="11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1:23" ht="15.75" customHeight="1"/>
    <row r="255" spans="1:23" ht="15.75" customHeight="1"/>
    <row r="256" spans="1:23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</sheetData>
  <mergeCells count="144">
    <mergeCell ref="B77:B85"/>
    <mergeCell ref="C77:C85"/>
    <mergeCell ref="B4:B8"/>
    <mergeCell ref="C4:C8"/>
    <mergeCell ref="E4:E8"/>
    <mergeCell ref="F4:F8"/>
    <mergeCell ref="C9:C14"/>
    <mergeCell ref="E9:E14"/>
    <mergeCell ref="F9:F14"/>
    <mergeCell ref="E77:E85"/>
    <mergeCell ref="F77:F85"/>
    <mergeCell ref="B9:B14"/>
    <mergeCell ref="B15:B20"/>
    <mergeCell ref="C15:C20"/>
    <mergeCell ref="E15:E20"/>
    <mergeCell ref="F15:F20"/>
    <mergeCell ref="B51:B54"/>
    <mergeCell ref="C51:C54"/>
    <mergeCell ref="B21:B24"/>
    <mergeCell ref="C21:C24"/>
    <mergeCell ref="E21:E24"/>
    <mergeCell ref="F21:F24"/>
    <mergeCell ref="C25:C28"/>
    <mergeCell ref="E25:E28"/>
    <mergeCell ref="F25:F28"/>
    <mergeCell ref="E51:E54"/>
    <mergeCell ref="F51:F54"/>
    <mergeCell ref="B25:B28"/>
    <mergeCell ref="B32:B36"/>
    <mergeCell ref="C32:C36"/>
    <mergeCell ref="E32:E36"/>
    <mergeCell ref="F32:F36"/>
    <mergeCell ref="B37:B39"/>
    <mergeCell ref="C37:C39"/>
    <mergeCell ref="B29:B31"/>
    <mergeCell ref="C29:C31"/>
    <mergeCell ref="E29:E31"/>
    <mergeCell ref="F29:F31"/>
    <mergeCell ref="E37:E39"/>
    <mergeCell ref="F37:F39"/>
    <mergeCell ref="B74:B76"/>
    <mergeCell ref="C74:C76"/>
    <mergeCell ref="F74:F76"/>
    <mergeCell ref="B40:B43"/>
    <mergeCell ref="C40:C43"/>
    <mergeCell ref="F40:F43"/>
    <mergeCell ref="B66:B67"/>
    <mergeCell ref="C66:C67"/>
    <mergeCell ref="E66:E67"/>
    <mergeCell ref="F66:F67"/>
    <mergeCell ref="B45:B50"/>
    <mergeCell ref="C45:C50"/>
    <mergeCell ref="E45:E50"/>
    <mergeCell ref="F45:F50"/>
    <mergeCell ref="C55:C61"/>
    <mergeCell ref="E55:E61"/>
    <mergeCell ref="F55:F61"/>
    <mergeCell ref="B55:B61"/>
    <mergeCell ref="B62:B65"/>
    <mergeCell ref="C62:C65"/>
    <mergeCell ref="E74:E76"/>
    <mergeCell ref="E40:E43"/>
    <mergeCell ref="E62:E65"/>
    <mergeCell ref="F62:F65"/>
    <mergeCell ref="G25:G28"/>
    <mergeCell ref="G29:G31"/>
    <mergeCell ref="G32:G36"/>
    <mergeCell ref="G45:G50"/>
    <mergeCell ref="G74:G76"/>
    <mergeCell ref="G62:G65"/>
    <mergeCell ref="G66:G67"/>
    <mergeCell ref="K66:K67"/>
    <mergeCell ref="G37:G39"/>
    <mergeCell ref="K29:K31"/>
    <mergeCell ref="K32:K36"/>
    <mergeCell ref="K37:K39"/>
    <mergeCell ref="H66:H67"/>
    <mergeCell ref="K74:K76"/>
    <mergeCell ref="H74:H76"/>
    <mergeCell ref="J51:J54"/>
    <mergeCell ref="J25:J28"/>
    <mergeCell ref="J29:J31"/>
    <mergeCell ref="J32:J36"/>
    <mergeCell ref="J37:J39"/>
    <mergeCell ref="J40:J43"/>
    <mergeCell ref="J45:J50"/>
    <mergeCell ref="G77:G85"/>
    <mergeCell ref="G55:G61"/>
    <mergeCell ref="G4:G8"/>
    <mergeCell ref="G9:G14"/>
    <mergeCell ref="G15:G20"/>
    <mergeCell ref="G51:G54"/>
    <mergeCell ref="G21:G24"/>
    <mergeCell ref="I37:I39"/>
    <mergeCell ref="I77:I85"/>
    <mergeCell ref="I55:I61"/>
    <mergeCell ref="I62:I65"/>
    <mergeCell ref="I66:I67"/>
    <mergeCell ref="I74:I76"/>
    <mergeCell ref="I40:I43"/>
    <mergeCell ref="I4:I8"/>
    <mergeCell ref="I9:I14"/>
    <mergeCell ref="I15:I20"/>
    <mergeCell ref="I45:I50"/>
    <mergeCell ref="I51:I54"/>
    <mergeCell ref="I21:I24"/>
    <mergeCell ref="H29:H31"/>
    <mergeCell ref="H32:H36"/>
    <mergeCell ref="H37:H39"/>
    <mergeCell ref="G40:G43"/>
    <mergeCell ref="K4:K8"/>
    <mergeCell ref="H4:H8"/>
    <mergeCell ref="K9:K14"/>
    <mergeCell ref="H9:H14"/>
    <mergeCell ref="K15:K20"/>
    <mergeCell ref="H15:H20"/>
    <mergeCell ref="K51:K54"/>
    <mergeCell ref="H51:H54"/>
    <mergeCell ref="K21:K24"/>
    <mergeCell ref="H21:H24"/>
    <mergeCell ref="K25:K28"/>
    <mergeCell ref="H25:H28"/>
    <mergeCell ref="I25:I28"/>
    <mergeCell ref="I29:I31"/>
    <mergeCell ref="I32:I36"/>
    <mergeCell ref="J4:J8"/>
    <mergeCell ref="J9:J14"/>
    <mergeCell ref="K40:K43"/>
    <mergeCell ref="H40:H43"/>
    <mergeCell ref="J15:J20"/>
    <mergeCell ref="J21:J24"/>
    <mergeCell ref="K77:K85"/>
    <mergeCell ref="H77:H85"/>
    <mergeCell ref="K55:K61"/>
    <mergeCell ref="H55:H61"/>
    <mergeCell ref="K62:K65"/>
    <mergeCell ref="H62:H65"/>
    <mergeCell ref="K45:K50"/>
    <mergeCell ref="H45:H50"/>
    <mergeCell ref="J55:J61"/>
    <mergeCell ref="J62:J65"/>
    <mergeCell ref="J66:J67"/>
    <mergeCell ref="J74:J76"/>
    <mergeCell ref="J77:J85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</sheetPr>
  <dimension ref="A1:DW945"/>
  <sheetViews>
    <sheetView tabSelected="1" topLeftCell="A11" zoomScale="130" zoomScaleNormal="130" zoomScaleSheetLayoutView="70" workbookViewId="0">
      <selection activeCell="DO35" sqref="DO35"/>
    </sheetView>
  </sheetViews>
  <sheetFormatPr baseColWidth="10" defaultColWidth="12.6640625" defaultRowHeight="15" customHeight="1"/>
  <cols>
    <col min="1" max="1" width="2.33203125" style="68" customWidth="1"/>
    <col min="2" max="2" width="37.1640625" style="68" customWidth="1"/>
    <col min="3" max="3" width="10.6640625" style="68" customWidth="1"/>
    <col min="4" max="4" width="10.6640625" style="68" hidden="1" customWidth="1"/>
    <col min="5" max="6" width="5.1640625" style="68" hidden="1" customWidth="1"/>
    <col min="7" max="7" width="8.1640625" style="68" hidden="1" customWidth="1"/>
    <col min="8" max="8" width="13" style="68" hidden="1" customWidth="1"/>
    <col min="9" max="9" width="15.83203125" style="68" hidden="1" customWidth="1"/>
    <col min="10" max="10" width="14" style="68" hidden="1" customWidth="1"/>
    <col min="11" max="12" width="5.6640625" style="68" hidden="1" customWidth="1"/>
    <col min="13" max="13" width="7.6640625" style="68" hidden="1" customWidth="1"/>
    <col min="14" max="14" width="14" style="68" hidden="1" customWidth="1"/>
    <col min="15" max="15" width="17.83203125" style="68" hidden="1" customWidth="1"/>
    <col min="16" max="16" width="12.6640625" style="68" hidden="1" customWidth="1"/>
    <col min="17" max="18" width="3.5" style="68" hidden="1" customWidth="1"/>
    <col min="19" max="19" width="8.6640625" style="68" hidden="1" customWidth="1"/>
    <col min="20" max="20" width="10.1640625" style="68" hidden="1" customWidth="1"/>
    <col min="21" max="21" width="20.5" style="68" hidden="1" customWidth="1"/>
    <col min="22" max="22" width="5.1640625" style="68" hidden="1" customWidth="1"/>
    <col min="23" max="23" width="12.6640625" style="68" hidden="1" customWidth="1"/>
    <col min="24" max="25" width="3.6640625" style="68" hidden="1" customWidth="1"/>
    <col min="26" max="29" width="12.6640625" style="68" hidden="1" customWidth="1"/>
    <col min="30" max="31" width="3.6640625" style="68" hidden="1" customWidth="1"/>
    <col min="32" max="35" width="12.6640625" style="68" hidden="1" customWidth="1"/>
    <col min="36" max="37" width="3.6640625" style="68" hidden="1" customWidth="1"/>
    <col min="38" max="40" width="12.6640625" style="68" hidden="1" customWidth="1"/>
    <col min="41" max="41" width="5.1640625" style="68" hidden="1" customWidth="1"/>
    <col min="42" max="42" width="12.6640625" style="68" hidden="1" customWidth="1"/>
    <col min="43" max="44" width="3.33203125" style="68" hidden="1" customWidth="1"/>
    <col min="45" max="48" width="12.6640625" style="68" hidden="1" customWidth="1"/>
    <col min="49" max="50" width="3.33203125" style="68" hidden="1" customWidth="1"/>
    <col min="51" max="54" width="12.6640625" style="68" hidden="1" customWidth="1"/>
    <col min="55" max="56" width="3.33203125" style="68" hidden="1" customWidth="1"/>
    <col min="57" max="59" width="12.6640625" style="68" hidden="1" customWidth="1"/>
    <col min="60" max="60" width="5.1640625" style="68" hidden="1" customWidth="1"/>
    <col min="61" max="61" width="12.6640625" style="68" hidden="1" customWidth="1"/>
    <col min="62" max="63" width="3.6640625" style="68" hidden="1" customWidth="1"/>
    <col min="64" max="64" width="12.6640625" style="68" hidden="1" customWidth="1"/>
    <col min="65" max="65" width="11.6640625" style="68" hidden="1" customWidth="1"/>
    <col min="66" max="67" width="12.6640625" style="68" hidden="1" customWidth="1"/>
    <col min="68" max="69" width="3.6640625" style="68" hidden="1" customWidth="1"/>
    <col min="70" max="73" width="12.6640625" style="68" hidden="1" customWidth="1"/>
    <col min="74" max="75" width="3.6640625" style="68" hidden="1" customWidth="1"/>
    <col min="76" max="78" width="12.6640625" style="68" hidden="1" customWidth="1"/>
    <col min="79" max="79" width="5.1640625" style="68" hidden="1" customWidth="1"/>
    <col min="80" max="80" width="12.6640625" style="68" hidden="1" customWidth="1"/>
    <col min="81" max="82" width="2.6640625" style="68" hidden="1" customWidth="1"/>
    <col min="83" max="86" width="12.6640625" style="68" hidden="1" customWidth="1"/>
    <col min="87" max="88" width="3.6640625" style="68" hidden="1" customWidth="1"/>
    <col min="89" max="92" width="12.6640625" style="68" hidden="1" customWidth="1"/>
    <col min="93" max="94" width="3.6640625" style="68" hidden="1" customWidth="1"/>
    <col min="95" max="97" width="12.6640625" style="68" hidden="1" customWidth="1"/>
    <col min="98" max="98" width="3.33203125" style="68" hidden="1" customWidth="1"/>
    <col min="99" max="99" width="12.6640625" style="68" hidden="1" customWidth="1"/>
    <col min="100" max="101" width="3.6640625" style="68" hidden="1" customWidth="1"/>
    <col min="102" max="105" width="12.6640625" style="68" hidden="1" customWidth="1"/>
    <col min="106" max="107" width="3.6640625" style="68" hidden="1" customWidth="1"/>
    <col min="108" max="111" width="12.6640625" style="68" hidden="1" customWidth="1"/>
    <col min="112" max="113" width="3.6640625" style="68" hidden="1" customWidth="1"/>
    <col min="114" max="116" width="12.6640625" style="68" hidden="1" customWidth="1"/>
    <col min="117" max="117" width="3.33203125" style="68" hidden="1" customWidth="1"/>
    <col min="118" max="118" width="26.33203125" style="68" customWidth="1"/>
    <col min="119" max="119" width="15.83203125" style="68" customWidth="1"/>
    <col min="120" max="120" width="28.6640625" style="68" customWidth="1"/>
    <col min="121" max="121" width="14.83203125" style="68" customWidth="1"/>
    <col min="122" max="122" width="23.5" style="68" customWidth="1"/>
    <col min="123" max="123" width="14.83203125" style="68" customWidth="1"/>
    <col min="124" max="16384" width="12.6640625" style="68"/>
  </cols>
  <sheetData>
    <row r="1" spans="1:123" ht="15" customHeight="1" thickBot="1"/>
    <row r="2" spans="1:123" ht="15" customHeight="1" thickBot="1">
      <c r="A2" s="481"/>
      <c r="B2" s="420" t="s">
        <v>229</v>
      </c>
      <c r="C2" s="421"/>
      <c r="D2" s="298" t="s">
        <v>208</v>
      </c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300"/>
      <c r="V2" s="311"/>
      <c r="W2" s="298" t="s">
        <v>214</v>
      </c>
      <c r="X2" s="299"/>
      <c r="Y2" s="299"/>
      <c r="Z2" s="299"/>
      <c r="AA2" s="299"/>
      <c r="AB2" s="299"/>
      <c r="AC2" s="299"/>
      <c r="AD2" s="299"/>
      <c r="AE2" s="299"/>
      <c r="AF2" s="299"/>
      <c r="AG2" s="299"/>
      <c r="AH2" s="299"/>
      <c r="AI2" s="299"/>
      <c r="AJ2" s="299"/>
      <c r="AK2" s="299"/>
      <c r="AL2" s="299"/>
      <c r="AM2" s="299"/>
      <c r="AN2" s="300"/>
      <c r="AO2" s="311"/>
      <c r="AP2" s="298" t="s">
        <v>215</v>
      </c>
      <c r="AQ2" s="299"/>
      <c r="AR2" s="299"/>
      <c r="AS2" s="299"/>
      <c r="AT2" s="299"/>
      <c r="AU2" s="299"/>
      <c r="AV2" s="299"/>
      <c r="AW2" s="299"/>
      <c r="AX2" s="299"/>
      <c r="AY2" s="299"/>
      <c r="AZ2" s="299"/>
      <c r="BA2" s="299"/>
      <c r="BB2" s="299"/>
      <c r="BC2" s="299"/>
      <c r="BD2" s="299"/>
      <c r="BE2" s="299"/>
      <c r="BF2" s="299"/>
      <c r="BG2" s="300"/>
      <c r="BH2" s="311"/>
      <c r="BI2" s="298" t="s">
        <v>216</v>
      </c>
      <c r="BJ2" s="299"/>
      <c r="BK2" s="299"/>
      <c r="BL2" s="299"/>
      <c r="BM2" s="299"/>
      <c r="BN2" s="299"/>
      <c r="BO2" s="299"/>
      <c r="BP2" s="299"/>
      <c r="BQ2" s="299"/>
      <c r="BR2" s="299"/>
      <c r="BS2" s="299"/>
      <c r="BT2" s="299"/>
      <c r="BU2" s="299"/>
      <c r="BV2" s="299"/>
      <c r="BW2" s="299"/>
      <c r="BX2" s="299"/>
      <c r="BY2" s="299"/>
      <c r="BZ2" s="300"/>
      <c r="CA2" s="311"/>
      <c r="CB2" s="422" t="s">
        <v>217</v>
      </c>
      <c r="CC2" s="423"/>
      <c r="CD2" s="423"/>
      <c r="CE2" s="423"/>
      <c r="CF2" s="423"/>
      <c r="CG2" s="423"/>
      <c r="CH2" s="423"/>
      <c r="CI2" s="423"/>
      <c r="CJ2" s="423"/>
      <c r="CK2" s="423"/>
      <c r="CL2" s="423"/>
      <c r="CM2" s="423"/>
      <c r="CN2" s="423"/>
      <c r="CO2" s="423"/>
      <c r="CP2" s="423"/>
      <c r="CQ2" s="423"/>
      <c r="CR2" s="423"/>
      <c r="CS2" s="424"/>
      <c r="CT2" s="311"/>
      <c r="CU2" s="422" t="s">
        <v>220</v>
      </c>
      <c r="CV2" s="423"/>
      <c r="CW2" s="423"/>
      <c r="CX2" s="423"/>
      <c r="CY2" s="423"/>
      <c r="CZ2" s="423"/>
      <c r="DA2" s="423"/>
      <c r="DB2" s="423"/>
      <c r="DC2" s="423"/>
      <c r="DD2" s="423"/>
      <c r="DE2" s="423"/>
      <c r="DF2" s="423"/>
      <c r="DG2" s="423"/>
      <c r="DH2" s="423"/>
      <c r="DI2" s="423"/>
      <c r="DJ2" s="423"/>
      <c r="DK2" s="423"/>
      <c r="DL2" s="424"/>
      <c r="DM2" s="311"/>
      <c r="DN2" s="416" t="s">
        <v>223</v>
      </c>
      <c r="DO2" s="417"/>
      <c r="DP2" s="417"/>
      <c r="DQ2" s="417"/>
      <c r="DR2" s="417"/>
      <c r="DS2" s="418"/>
    </row>
    <row r="3" spans="1:123" ht="22.5" customHeight="1" thickBot="1">
      <c r="A3" s="481"/>
      <c r="B3" s="455" t="s">
        <v>190</v>
      </c>
      <c r="C3" s="455" t="s">
        <v>1</v>
      </c>
      <c r="D3" s="461" t="s">
        <v>2</v>
      </c>
      <c r="E3" s="462"/>
      <c r="F3" s="462"/>
      <c r="G3" s="462"/>
      <c r="H3" s="462"/>
      <c r="I3" s="463"/>
      <c r="J3" s="458" t="s">
        <v>187</v>
      </c>
      <c r="K3" s="458"/>
      <c r="L3" s="458"/>
      <c r="M3" s="458"/>
      <c r="N3" s="458"/>
      <c r="O3" s="458"/>
      <c r="P3" s="458" t="s">
        <v>188</v>
      </c>
      <c r="Q3" s="458"/>
      <c r="R3" s="458"/>
      <c r="S3" s="458"/>
      <c r="T3" s="458"/>
      <c r="U3" s="459"/>
      <c r="V3" s="72"/>
      <c r="W3" s="461" t="s">
        <v>2</v>
      </c>
      <c r="X3" s="462"/>
      <c r="Y3" s="462"/>
      <c r="Z3" s="462"/>
      <c r="AA3" s="462"/>
      <c r="AB3" s="463"/>
      <c r="AC3" s="458" t="s">
        <v>187</v>
      </c>
      <c r="AD3" s="458"/>
      <c r="AE3" s="458"/>
      <c r="AF3" s="458"/>
      <c r="AG3" s="458"/>
      <c r="AH3" s="458"/>
      <c r="AI3" s="458" t="s">
        <v>188</v>
      </c>
      <c r="AJ3" s="458"/>
      <c r="AK3" s="458"/>
      <c r="AL3" s="458"/>
      <c r="AM3" s="458"/>
      <c r="AN3" s="459"/>
      <c r="AO3" s="72"/>
      <c r="AP3" s="489" t="s">
        <v>2</v>
      </c>
      <c r="AQ3" s="486"/>
      <c r="AR3" s="486"/>
      <c r="AS3" s="486"/>
      <c r="AT3" s="486"/>
      <c r="AU3" s="487"/>
      <c r="AV3" s="485" t="s">
        <v>187</v>
      </c>
      <c r="AW3" s="486"/>
      <c r="AX3" s="486"/>
      <c r="AY3" s="486"/>
      <c r="AZ3" s="486"/>
      <c r="BA3" s="487"/>
      <c r="BB3" s="485" t="s">
        <v>188</v>
      </c>
      <c r="BC3" s="486"/>
      <c r="BD3" s="486"/>
      <c r="BE3" s="486"/>
      <c r="BF3" s="486"/>
      <c r="BG3" s="488"/>
      <c r="BH3" s="72"/>
      <c r="BI3" s="489" t="s">
        <v>2</v>
      </c>
      <c r="BJ3" s="486"/>
      <c r="BK3" s="486"/>
      <c r="BL3" s="486"/>
      <c r="BM3" s="486"/>
      <c r="BN3" s="487"/>
      <c r="BO3" s="485" t="s">
        <v>187</v>
      </c>
      <c r="BP3" s="486"/>
      <c r="BQ3" s="486"/>
      <c r="BR3" s="486"/>
      <c r="BS3" s="486"/>
      <c r="BT3" s="487"/>
      <c r="BU3" s="485" t="s">
        <v>188</v>
      </c>
      <c r="BV3" s="486"/>
      <c r="BW3" s="486"/>
      <c r="BX3" s="486"/>
      <c r="BY3" s="486"/>
      <c r="BZ3" s="488"/>
      <c r="CA3" s="72"/>
      <c r="CB3" s="482" t="s">
        <v>2</v>
      </c>
      <c r="CC3" s="483"/>
      <c r="CD3" s="483"/>
      <c r="CE3" s="483"/>
      <c r="CF3" s="483"/>
      <c r="CG3" s="484"/>
      <c r="CH3" s="429" t="s">
        <v>187</v>
      </c>
      <c r="CI3" s="429"/>
      <c r="CJ3" s="429"/>
      <c r="CK3" s="429"/>
      <c r="CL3" s="429"/>
      <c r="CM3" s="429"/>
      <c r="CN3" s="429" t="s">
        <v>188</v>
      </c>
      <c r="CO3" s="429"/>
      <c r="CP3" s="429"/>
      <c r="CQ3" s="429"/>
      <c r="CR3" s="429"/>
      <c r="CS3" s="431"/>
      <c r="CT3" s="72"/>
      <c r="CU3" s="428" t="s">
        <v>2</v>
      </c>
      <c r="CV3" s="429"/>
      <c r="CW3" s="429"/>
      <c r="CX3" s="429"/>
      <c r="CY3" s="429"/>
      <c r="CZ3" s="429"/>
      <c r="DA3" s="429" t="s">
        <v>187</v>
      </c>
      <c r="DB3" s="429"/>
      <c r="DC3" s="429"/>
      <c r="DD3" s="429"/>
      <c r="DE3" s="429"/>
      <c r="DF3" s="429"/>
      <c r="DG3" s="429" t="s">
        <v>188</v>
      </c>
      <c r="DH3" s="429"/>
      <c r="DI3" s="429"/>
      <c r="DJ3" s="429"/>
      <c r="DK3" s="429"/>
      <c r="DL3" s="431"/>
      <c r="DM3" s="72"/>
      <c r="DN3" s="451" t="s">
        <v>2</v>
      </c>
      <c r="DO3" s="452"/>
      <c r="DP3" s="451" t="s">
        <v>187</v>
      </c>
      <c r="DQ3" s="452"/>
      <c r="DR3" s="451" t="s">
        <v>188</v>
      </c>
      <c r="DS3" s="452"/>
    </row>
    <row r="4" spans="1:123" ht="56.25" customHeight="1">
      <c r="A4" s="481"/>
      <c r="B4" s="456"/>
      <c r="C4" s="456"/>
      <c r="D4" s="430" t="s">
        <v>194</v>
      </c>
      <c r="E4" s="419" t="s">
        <v>182</v>
      </c>
      <c r="F4" s="419"/>
      <c r="G4" s="419"/>
      <c r="H4" s="293" t="s">
        <v>184</v>
      </c>
      <c r="I4" s="293" t="s">
        <v>195</v>
      </c>
      <c r="J4" s="419" t="s">
        <v>197</v>
      </c>
      <c r="K4" s="426" t="s">
        <v>182</v>
      </c>
      <c r="L4" s="419"/>
      <c r="M4" s="427"/>
      <c r="N4" s="293" t="s">
        <v>184</v>
      </c>
      <c r="O4" s="293" t="s">
        <v>195</v>
      </c>
      <c r="P4" s="419" t="s">
        <v>183</v>
      </c>
      <c r="Q4" s="419" t="s">
        <v>182</v>
      </c>
      <c r="R4" s="419"/>
      <c r="S4" s="419"/>
      <c r="T4" s="293" t="s">
        <v>184</v>
      </c>
      <c r="U4" s="297" t="s">
        <v>195</v>
      </c>
      <c r="V4" s="72"/>
      <c r="W4" s="430" t="s">
        <v>194</v>
      </c>
      <c r="X4" s="419" t="s">
        <v>182</v>
      </c>
      <c r="Y4" s="419"/>
      <c r="Z4" s="419"/>
      <c r="AA4" s="293" t="s">
        <v>184</v>
      </c>
      <c r="AB4" s="293" t="s">
        <v>195</v>
      </c>
      <c r="AC4" s="419" t="s">
        <v>197</v>
      </c>
      <c r="AD4" s="426" t="s">
        <v>182</v>
      </c>
      <c r="AE4" s="419"/>
      <c r="AF4" s="427"/>
      <c r="AG4" s="293" t="s">
        <v>184</v>
      </c>
      <c r="AH4" s="293" t="s">
        <v>195</v>
      </c>
      <c r="AI4" s="419" t="s">
        <v>183</v>
      </c>
      <c r="AJ4" s="419" t="s">
        <v>182</v>
      </c>
      <c r="AK4" s="419"/>
      <c r="AL4" s="419"/>
      <c r="AM4" s="293" t="s">
        <v>184</v>
      </c>
      <c r="AN4" s="297" t="s">
        <v>195</v>
      </c>
      <c r="AO4" s="72"/>
      <c r="AP4" s="470" t="s">
        <v>194</v>
      </c>
      <c r="AQ4" s="465" t="s">
        <v>182</v>
      </c>
      <c r="AR4" s="466"/>
      <c r="AS4" s="467"/>
      <c r="AT4" s="134" t="s">
        <v>184</v>
      </c>
      <c r="AU4" s="134" t="s">
        <v>195</v>
      </c>
      <c r="AV4" s="478" t="s">
        <v>197</v>
      </c>
      <c r="AW4" s="480" t="s">
        <v>182</v>
      </c>
      <c r="AX4" s="466"/>
      <c r="AY4" s="466"/>
      <c r="AZ4" s="134" t="s">
        <v>184</v>
      </c>
      <c r="BA4" s="134" t="s">
        <v>195</v>
      </c>
      <c r="BB4" s="478" t="s">
        <v>183</v>
      </c>
      <c r="BC4" s="465" t="s">
        <v>182</v>
      </c>
      <c r="BD4" s="466"/>
      <c r="BE4" s="467"/>
      <c r="BF4" s="134" t="s">
        <v>184</v>
      </c>
      <c r="BG4" s="146" t="s">
        <v>195</v>
      </c>
      <c r="BH4" s="72"/>
      <c r="BI4" s="470" t="s">
        <v>194</v>
      </c>
      <c r="BJ4" s="465" t="s">
        <v>182</v>
      </c>
      <c r="BK4" s="466"/>
      <c r="BL4" s="467"/>
      <c r="BM4" s="134" t="s">
        <v>184</v>
      </c>
      <c r="BN4" s="134" t="s">
        <v>195</v>
      </c>
      <c r="BO4" s="478" t="s">
        <v>197</v>
      </c>
      <c r="BP4" s="480" t="s">
        <v>182</v>
      </c>
      <c r="BQ4" s="466"/>
      <c r="BR4" s="466"/>
      <c r="BS4" s="134" t="s">
        <v>184</v>
      </c>
      <c r="BT4" s="134" t="s">
        <v>195</v>
      </c>
      <c r="BU4" s="478" t="s">
        <v>183</v>
      </c>
      <c r="BV4" s="465" t="s">
        <v>182</v>
      </c>
      <c r="BW4" s="466"/>
      <c r="BX4" s="467"/>
      <c r="BY4" s="134" t="s">
        <v>184</v>
      </c>
      <c r="BZ4" s="146" t="s">
        <v>195</v>
      </c>
      <c r="CA4" s="72"/>
      <c r="CB4" s="430" t="s">
        <v>194</v>
      </c>
      <c r="CC4" s="419" t="s">
        <v>182</v>
      </c>
      <c r="CD4" s="419"/>
      <c r="CE4" s="419"/>
      <c r="CF4" s="293" t="s">
        <v>184</v>
      </c>
      <c r="CG4" s="293" t="s">
        <v>195</v>
      </c>
      <c r="CH4" s="419" t="s">
        <v>197</v>
      </c>
      <c r="CI4" s="426" t="s">
        <v>182</v>
      </c>
      <c r="CJ4" s="419"/>
      <c r="CK4" s="427"/>
      <c r="CL4" s="293" t="s">
        <v>184</v>
      </c>
      <c r="CM4" s="293" t="s">
        <v>195</v>
      </c>
      <c r="CN4" s="419" t="s">
        <v>183</v>
      </c>
      <c r="CO4" s="419" t="s">
        <v>182</v>
      </c>
      <c r="CP4" s="419"/>
      <c r="CQ4" s="419"/>
      <c r="CR4" s="293" t="s">
        <v>184</v>
      </c>
      <c r="CS4" s="297" t="s">
        <v>195</v>
      </c>
      <c r="CT4" s="72"/>
      <c r="CU4" s="430" t="s">
        <v>194</v>
      </c>
      <c r="CV4" s="419" t="s">
        <v>182</v>
      </c>
      <c r="CW4" s="419"/>
      <c r="CX4" s="419"/>
      <c r="CY4" s="293" t="s">
        <v>184</v>
      </c>
      <c r="CZ4" s="293" t="s">
        <v>195</v>
      </c>
      <c r="DA4" s="419" t="s">
        <v>197</v>
      </c>
      <c r="DB4" s="419" t="s">
        <v>182</v>
      </c>
      <c r="DC4" s="419"/>
      <c r="DD4" s="419"/>
      <c r="DE4" s="293" t="s">
        <v>184</v>
      </c>
      <c r="DF4" s="293" t="s">
        <v>195</v>
      </c>
      <c r="DG4" s="419" t="s">
        <v>183</v>
      </c>
      <c r="DH4" s="419" t="s">
        <v>182</v>
      </c>
      <c r="DI4" s="419"/>
      <c r="DJ4" s="419"/>
      <c r="DK4" s="293" t="s">
        <v>184</v>
      </c>
      <c r="DL4" s="297" t="s">
        <v>195</v>
      </c>
      <c r="DM4" s="72"/>
      <c r="DN4" s="432" t="s">
        <v>226</v>
      </c>
      <c r="DO4" s="453" t="s">
        <v>225</v>
      </c>
      <c r="DP4" s="432" t="s">
        <v>226</v>
      </c>
      <c r="DQ4" s="453" t="s">
        <v>225</v>
      </c>
      <c r="DR4" s="432" t="s">
        <v>228</v>
      </c>
      <c r="DS4" s="453" t="s">
        <v>225</v>
      </c>
    </row>
    <row r="5" spans="1:123" ht="15" customHeight="1" thickBot="1">
      <c r="A5" s="481"/>
      <c r="B5" s="457"/>
      <c r="C5" s="457"/>
      <c r="D5" s="464"/>
      <c r="E5" s="94">
        <v>0</v>
      </c>
      <c r="F5" s="94">
        <v>0.05</v>
      </c>
      <c r="G5" s="94">
        <v>0.19</v>
      </c>
      <c r="H5" s="94">
        <v>0.08</v>
      </c>
      <c r="I5" s="294"/>
      <c r="J5" s="460"/>
      <c r="K5" s="129">
        <v>0</v>
      </c>
      <c r="L5" s="94">
        <v>0.05</v>
      </c>
      <c r="M5" s="130">
        <v>0.19</v>
      </c>
      <c r="N5" s="94">
        <v>0.08</v>
      </c>
      <c r="O5" s="294"/>
      <c r="P5" s="460"/>
      <c r="Q5" s="94">
        <v>0</v>
      </c>
      <c r="R5" s="94">
        <v>0.05</v>
      </c>
      <c r="S5" s="94">
        <v>0.19</v>
      </c>
      <c r="T5" s="94">
        <v>0.08</v>
      </c>
      <c r="U5" s="95"/>
      <c r="V5" s="72"/>
      <c r="W5" s="464"/>
      <c r="X5" s="94">
        <v>0</v>
      </c>
      <c r="Y5" s="94">
        <v>0.05</v>
      </c>
      <c r="Z5" s="94">
        <v>0.19</v>
      </c>
      <c r="AA5" s="94">
        <v>0.08</v>
      </c>
      <c r="AB5" s="294"/>
      <c r="AC5" s="460"/>
      <c r="AD5" s="129">
        <v>0</v>
      </c>
      <c r="AE5" s="94">
        <v>0.05</v>
      </c>
      <c r="AF5" s="130">
        <v>0.19</v>
      </c>
      <c r="AG5" s="94">
        <v>0.08</v>
      </c>
      <c r="AH5" s="294"/>
      <c r="AI5" s="460"/>
      <c r="AJ5" s="94">
        <v>0</v>
      </c>
      <c r="AK5" s="94">
        <v>0.05</v>
      </c>
      <c r="AL5" s="94">
        <v>0.19</v>
      </c>
      <c r="AM5" s="94">
        <v>0.08</v>
      </c>
      <c r="AN5" s="95"/>
      <c r="AO5" s="72"/>
      <c r="AP5" s="471"/>
      <c r="AQ5" s="147">
        <v>0</v>
      </c>
      <c r="AR5" s="147">
        <v>0.05</v>
      </c>
      <c r="AS5" s="147">
        <v>0.19</v>
      </c>
      <c r="AT5" s="147">
        <v>0.08</v>
      </c>
      <c r="AU5" s="148"/>
      <c r="AV5" s="479"/>
      <c r="AW5" s="149">
        <v>0</v>
      </c>
      <c r="AX5" s="147">
        <v>0.05</v>
      </c>
      <c r="AY5" s="150">
        <v>0.19</v>
      </c>
      <c r="AZ5" s="147">
        <v>0.08</v>
      </c>
      <c r="BA5" s="148"/>
      <c r="BB5" s="479"/>
      <c r="BC5" s="147">
        <v>0</v>
      </c>
      <c r="BD5" s="147">
        <v>0.05</v>
      </c>
      <c r="BE5" s="147">
        <v>0.19</v>
      </c>
      <c r="BF5" s="147">
        <v>0.08</v>
      </c>
      <c r="BG5" s="151"/>
      <c r="BH5" s="72"/>
      <c r="BI5" s="490"/>
      <c r="BJ5" s="147">
        <v>0</v>
      </c>
      <c r="BK5" s="147">
        <v>0.05</v>
      </c>
      <c r="BL5" s="147">
        <v>0.19</v>
      </c>
      <c r="BM5" s="147">
        <v>0.08</v>
      </c>
      <c r="BN5" s="148"/>
      <c r="BO5" s="479"/>
      <c r="BP5" s="149">
        <v>0</v>
      </c>
      <c r="BQ5" s="147">
        <v>0.05</v>
      </c>
      <c r="BR5" s="150">
        <v>0.19</v>
      </c>
      <c r="BS5" s="147">
        <v>0.08</v>
      </c>
      <c r="BT5" s="148"/>
      <c r="BU5" s="479"/>
      <c r="BV5" s="147">
        <v>0</v>
      </c>
      <c r="BW5" s="147">
        <v>0.05</v>
      </c>
      <c r="BX5" s="147">
        <v>0.19</v>
      </c>
      <c r="BY5" s="147">
        <v>0.08</v>
      </c>
      <c r="BZ5" s="151"/>
      <c r="CA5" s="72"/>
      <c r="CB5" s="491"/>
      <c r="CC5" s="86">
        <v>0</v>
      </c>
      <c r="CD5" s="86">
        <v>0.05</v>
      </c>
      <c r="CE5" s="86">
        <v>0.19</v>
      </c>
      <c r="CF5" s="86">
        <v>0.08</v>
      </c>
      <c r="CG5" s="295"/>
      <c r="CH5" s="425"/>
      <c r="CI5" s="113">
        <v>0</v>
      </c>
      <c r="CJ5" s="86">
        <v>0.05</v>
      </c>
      <c r="CK5" s="114">
        <v>0.19</v>
      </c>
      <c r="CL5" s="86">
        <v>0.08</v>
      </c>
      <c r="CM5" s="295"/>
      <c r="CN5" s="425"/>
      <c r="CO5" s="86">
        <v>0</v>
      </c>
      <c r="CP5" s="86">
        <v>0.05</v>
      </c>
      <c r="CQ5" s="86">
        <v>0.19</v>
      </c>
      <c r="CR5" s="86">
        <v>0.08</v>
      </c>
      <c r="CS5" s="115"/>
      <c r="CT5" s="72"/>
      <c r="CU5" s="430"/>
      <c r="CV5" s="175">
        <v>0</v>
      </c>
      <c r="CW5" s="175">
        <v>0.05</v>
      </c>
      <c r="CX5" s="175">
        <v>0.19</v>
      </c>
      <c r="CY5" s="175">
        <v>0.08</v>
      </c>
      <c r="CZ5" s="293"/>
      <c r="DA5" s="419"/>
      <c r="DB5" s="175">
        <v>0</v>
      </c>
      <c r="DC5" s="175">
        <v>0.05</v>
      </c>
      <c r="DD5" s="175">
        <v>0.19</v>
      </c>
      <c r="DE5" s="175">
        <v>0.08</v>
      </c>
      <c r="DF5" s="293"/>
      <c r="DG5" s="419"/>
      <c r="DH5" s="175">
        <v>0</v>
      </c>
      <c r="DI5" s="175">
        <v>0.05</v>
      </c>
      <c r="DJ5" s="175">
        <v>0.19</v>
      </c>
      <c r="DK5" s="175">
        <v>0.08</v>
      </c>
      <c r="DL5" s="297"/>
      <c r="DM5" s="72"/>
      <c r="DN5" s="433"/>
      <c r="DO5" s="454"/>
      <c r="DP5" s="433"/>
      <c r="DQ5" s="454"/>
      <c r="DR5" s="433"/>
      <c r="DS5" s="454"/>
    </row>
    <row r="6" spans="1:123" ht="14.25" customHeight="1">
      <c r="A6" s="481"/>
      <c r="B6" s="474" t="s">
        <v>125</v>
      </c>
      <c r="C6" s="124" t="s">
        <v>3</v>
      </c>
      <c r="D6" s="165">
        <v>280000</v>
      </c>
      <c r="E6" s="107"/>
      <c r="F6" s="107"/>
      <c r="G6" s="107">
        <f>D6*19%</f>
        <v>53200</v>
      </c>
      <c r="H6" s="107"/>
      <c r="I6" s="125">
        <f>D6+G6</f>
        <v>333200</v>
      </c>
      <c r="J6" s="126">
        <v>294000</v>
      </c>
      <c r="K6" s="126"/>
      <c r="L6" s="126"/>
      <c r="M6" s="126">
        <f>J6*19%</f>
        <v>55860</v>
      </c>
      <c r="N6" s="107">
        <f t="shared" ref="N6:N41" si="0">J6*8%</f>
        <v>23520</v>
      </c>
      <c r="O6" s="126">
        <f>J6+M6</f>
        <v>349860</v>
      </c>
      <c r="P6" s="126">
        <v>317500</v>
      </c>
      <c r="Q6" s="127"/>
      <c r="R6" s="127"/>
      <c r="S6" s="107">
        <f>P6*19%</f>
        <v>60325</v>
      </c>
      <c r="T6" s="107">
        <f>P6*8%</f>
        <v>25400</v>
      </c>
      <c r="U6" s="166">
        <f>P6+S6</f>
        <v>377825</v>
      </c>
      <c r="V6" s="216"/>
      <c r="W6" s="165">
        <v>380000</v>
      </c>
      <c r="X6" s="107"/>
      <c r="Y6" s="107"/>
      <c r="Z6" s="107">
        <f>W6*19%</f>
        <v>72200</v>
      </c>
      <c r="AA6" s="107"/>
      <c r="AB6" s="125">
        <f>W6+Z6</f>
        <v>452200</v>
      </c>
      <c r="AC6" s="126">
        <v>437000</v>
      </c>
      <c r="AD6" s="126"/>
      <c r="AE6" s="126"/>
      <c r="AF6" s="126">
        <f>AC6*19%</f>
        <v>83030</v>
      </c>
      <c r="AG6" s="107">
        <f t="shared" ref="AG6:AG41" si="1">AC6*8%</f>
        <v>34960</v>
      </c>
      <c r="AH6" s="126">
        <f>AC6+AF6</f>
        <v>520030</v>
      </c>
      <c r="AI6" s="128">
        <f t="shared" ref="AI6:AI41" si="2">(W6*20%)+W6</f>
        <v>456000</v>
      </c>
      <c r="AJ6" s="127"/>
      <c r="AK6" s="127"/>
      <c r="AL6" s="107">
        <f>AI6*19%</f>
        <v>86640</v>
      </c>
      <c r="AM6" s="107">
        <f>AI6*8%</f>
        <v>36480</v>
      </c>
      <c r="AN6" s="166">
        <f>AI6+AL6</f>
        <v>542640</v>
      </c>
      <c r="AO6" s="216"/>
      <c r="AP6" s="160">
        <v>380000</v>
      </c>
      <c r="AQ6" s="152"/>
      <c r="AR6" s="152"/>
      <c r="AS6" s="152">
        <f t="shared" ref="AS6:AS41" si="3">AP6*19%</f>
        <v>72200</v>
      </c>
      <c r="AT6" s="152"/>
      <c r="AU6" s="153">
        <f t="shared" ref="AU6:AU41" si="4">AP6+AS6</f>
        <v>452200</v>
      </c>
      <c r="AV6" s="152">
        <v>380000</v>
      </c>
      <c r="AW6" s="154"/>
      <c r="AX6" s="154"/>
      <c r="AY6" s="154">
        <f>AV6*19%</f>
        <v>72200</v>
      </c>
      <c r="AZ6" s="152"/>
      <c r="BA6" s="154">
        <f>AV6+AY6</f>
        <v>452200</v>
      </c>
      <c r="BB6" s="152">
        <v>380000</v>
      </c>
      <c r="BC6" s="155"/>
      <c r="BD6" s="155"/>
      <c r="BE6" s="152">
        <f t="shared" ref="BE6:BE41" si="5">BB6*19%</f>
        <v>72200</v>
      </c>
      <c r="BF6" s="152"/>
      <c r="BG6" s="161">
        <f>BB6+BE6</f>
        <v>452200</v>
      </c>
      <c r="BH6" s="216"/>
      <c r="BI6" s="160">
        <v>320000</v>
      </c>
      <c r="BJ6" s="152"/>
      <c r="BK6" s="152"/>
      <c r="BL6" s="152">
        <f t="shared" ref="BL6:BL41" si="6">BI6*19%</f>
        <v>60800</v>
      </c>
      <c r="BM6" s="152"/>
      <c r="BN6" s="153">
        <f t="shared" ref="BN6:BN13" si="7">BI6+BL6</f>
        <v>380800</v>
      </c>
      <c r="BO6" s="152">
        <v>286500</v>
      </c>
      <c r="BP6" s="154"/>
      <c r="BQ6" s="154"/>
      <c r="BR6" s="154">
        <f>BO6*19%</f>
        <v>54435</v>
      </c>
      <c r="BS6" s="152"/>
      <c r="BT6" s="154">
        <f>BO6+BR6</f>
        <v>340935</v>
      </c>
      <c r="BU6" s="152">
        <v>185000</v>
      </c>
      <c r="BV6" s="155"/>
      <c r="BW6" s="155"/>
      <c r="BX6" s="152">
        <f t="shared" ref="BX6:BX41" si="8">BU6*19%</f>
        <v>35150</v>
      </c>
      <c r="BY6" s="152"/>
      <c r="BZ6" s="161">
        <f>BU6+BX6</f>
        <v>220150</v>
      </c>
      <c r="CA6" s="216"/>
      <c r="CB6" s="167">
        <v>320000</v>
      </c>
      <c r="CC6" s="103"/>
      <c r="CD6" s="103"/>
      <c r="CE6" s="103">
        <f>CB6*19%</f>
        <v>60800</v>
      </c>
      <c r="CF6" s="103"/>
      <c r="CG6" s="112">
        <f>CB6+CE6</f>
        <v>380800</v>
      </c>
      <c r="CH6" s="70">
        <v>350000</v>
      </c>
      <c r="CI6" s="70"/>
      <c r="CJ6" s="70"/>
      <c r="CK6" s="70">
        <f>CH6*19%</f>
        <v>66500</v>
      </c>
      <c r="CL6" s="103">
        <f t="shared" ref="CL6:CL41" si="9">CH6*8%</f>
        <v>28000</v>
      </c>
      <c r="CM6" s="70">
        <f>CH6+CK6</f>
        <v>416500</v>
      </c>
      <c r="CN6" s="111">
        <v>350000</v>
      </c>
      <c r="CO6" s="71"/>
      <c r="CP6" s="71"/>
      <c r="CQ6" s="103">
        <f>CN6*19%</f>
        <v>66500</v>
      </c>
      <c r="CR6" s="103">
        <f>CN6*8%</f>
        <v>28000</v>
      </c>
      <c r="CS6" s="168">
        <f>CN6+CQ6</f>
        <v>416500</v>
      </c>
      <c r="CT6" s="216"/>
      <c r="CU6" s="167">
        <v>457600</v>
      </c>
      <c r="CV6" s="103"/>
      <c r="CW6" s="103"/>
      <c r="CX6" s="103">
        <f>CU6*19%</f>
        <v>86944</v>
      </c>
      <c r="CY6" s="103"/>
      <c r="CZ6" s="112">
        <f>CU6+CX6</f>
        <v>544544</v>
      </c>
      <c r="DA6" s="70">
        <v>377000</v>
      </c>
      <c r="DB6" s="70"/>
      <c r="DC6" s="70"/>
      <c r="DD6" s="70">
        <f>DA6*19%</f>
        <v>71630</v>
      </c>
      <c r="DE6" s="103">
        <v>0</v>
      </c>
      <c r="DF6" s="70">
        <f>DA6+DD6</f>
        <v>448630</v>
      </c>
      <c r="DG6" s="111">
        <v>234000</v>
      </c>
      <c r="DH6" s="71"/>
      <c r="DI6" s="71"/>
      <c r="DJ6" s="103">
        <f>DG6*19%</f>
        <v>44460</v>
      </c>
      <c r="DK6" s="103">
        <v>0</v>
      </c>
      <c r="DL6" s="168">
        <f>DG6+DJ6</f>
        <v>278460</v>
      </c>
      <c r="DM6" s="216"/>
      <c r="DN6" s="112">
        <f t="shared" ref="DN6:DN41" si="10">AVERAGE(I6,W6,AP6,BI6,CB6,CZ6)</f>
        <v>379624</v>
      </c>
      <c r="DO6" s="126">
        <f t="shared" ref="DO6:DO41" si="11">MEDIAN(I6,W6,AP6,BI6,CB6,CZ6)</f>
        <v>356600</v>
      </c>
      <c r="DP6" s="112">
        <f t="shared" ref="DP6:DP41" si="12">AVERAGE(O6,AH6,BA6,BT6,CM6,DF6)</f>
        <v>421359.16666666669</v>
      </c>
      <c r="DQ6" s="125">
        <f>MEDIAN(O6,AH6,BA6,BT6,CM6,DF6)</f>
        <v>432565</v>
      </c>
      <c r="DR6" s="112">
        <f t="shared" ref="DR6:DR41" si="13">AVERAGE(U6,AN6,BG6,BZ6,CS6,DL6)</f>
        <v>381295.83333333331</v>
      </c>
      <c r="DS6" s="166">
        <f t="shared" ref="DS6:DS41" si="14">MEDIAN(Q6,AJ6,BC6,BW6,CO6,DL6)</f>
        <v>278460</v>
      </c>
    </row>
    <row r="7" spans="1:123" ht="12">
      <c r="A7" s="481"/>
      <c r="B7" s="475"/>
      <c r="C7" s="74" t="s">
        <v>4</v>
      </c>
      <c r="D7" s="167">
        <v>420000</v>
      </c>
      <c r="E7" s="103"/>
      <c r="F7" s="103"/>
      <c r="G7" s="103">
        <f t="shared" ref="G7:G41" si="15">D7*19%</f>
        <v>79800</v>
      </c>
      <c r="H7" s="103"/>
      <c r="I7" s="112">
        <f t="shared" ref="I7:I41" si="16">D7+G7</f>
        <v>499800</v>
      </c>
      <c r="J7" s="70">
        <v>441000</v>
      </c>
      <c r="K7" s="70"/>
      <c r="L7" s="70"/>
      <c r="M7" s="70">
        <f t="shared" ref="M7:M16" si="17">J7*19%</f>
        <v>83790</v>
      </c>
      <c r="N7" s="103">
        <f t="shared" si="0"/>
        <v>35280</v>
      </c>
      <c r="O7" s="70">
        <f>J7+M7</f>
        <v>524790</v>
      </c>
      <c r="P7" s="70">
        <v>476300</v>
      </c>
      <c r="Q7" s="71"/>
      <c r="R7" s="71"/>
      <c r="S7" s="103">
        <f t="shared" ref="S7:S41" si="18">P7*19%</f>
        <v>90497</v>
      </c>
      <c r="T7" s="103">
        <f>P7*8%</f>
        <v>38104</v>
      </c>
      <c r="U7" s="168">
        <f>P7+S7</f>
        <v>566797</v>
      </c>
      <c r="V7" s="216"/>
      <c r="W7" s="167">
        <v>520000</v>
      </c>
      <c r="X7" s="103"/>
      <c r="Y7" s="103"/>
      <c r="Z7" s="103">
        <f t="shared" ref="Z7:Z41" si="19">W7*19%</f>
        <v>98800</v>
      </c>
      <c r="AA7" s="103"/>
      <c r="AB7" s="112">
        <f t="shared" ref="AB7:AB41" si="20">W7+Z7</f>
        <v>618800</v>
      </c>
      <c r="AC7" s="70">
        <f t="shared" ref="AC7:AC41" si="21">(W7*15%)+W7</f>
        <v>598000</v>
      </c>
      <c r="AD7" s="70"/>
      <c r="AE7" s="70"/>
      <c r="AF7" s="70">
        <f t="shared" ref="AF7:AF16" si="22">AC7*19%</f>
        <v>113620</v>
      </c>
      <c r="AG7" s="103">
        <f t="shared" si="1"/>
        <v>47840</v>
      </c>
      <c r="AH7" s="70">
        <f>AC7+AF7</f>
        <v>711620</v>
      </c>
      <c r="AI7" s="111">
        <f t="shared" si="2"/>
        <v>624000</v>
      </c>
      <c r="AJ7" s="71"/>
      <c r="AK7" s="71"/>
      <c r="AL7" s="103">
        <f t="shared" ref="AL7:AL41" si="23">AI7*19%</f>
        <v>118560</v>
      </c>
      <c r="AM7" s="103">
        <f>AI7*8%</f>
        <v>49920</v>
      </c>
      <c r="AN7" s="168">
        <f>AI7+AL7</f>
        <v>742560</v>
      </c>
      <c r="AO7" s="216"/>
      <c r="AP7" s="162">
        <v>420000</v>
      </c>
      <c r="AQ7" s="138"/>
      <c r="AR7" s="138"/>
      <c r="AS7" s="138">
        <f t="shared" si="3"/>
        <v>79800</v>
      </c>
      <c r="AT7" s="138"/>
      <c r="AU7" s="156">
        <f t="shared" si="4"/>
        <v>499800</v>
      </c>
      <c r="AV7" s="138">
        <v>420000</v>
      </c>
      <c r="AW7" s="157"/>
      <c r="AX7" s="157"/>
      <c r="AY7" s="157">
        <f t="shared" ref="AY7:AY41" si="24">AV7*19%</f>
        <v>79800</v>
      </c>
      <c r="AZ7" s="138"/>
      <c r="BA7" s="157">
        <f>AV7+AY7</f>
        <v>499800</v>
      </c>
      <c r="BB7" s="138">
        <v>420000</v>
      </c>
      <c r="BC7" s="145"/>
      <c r="BD7" s="145"/>
      <c r="BE7" s="138">
        <f t="shared" si="5"/>
        <v>79800</v>
      </c>
      <c r="BF7" s="138"/>
      <c r="BG7" s="163">
        <f>BB7+BE7</f>
        <v>499800</v>
      </c>
      <c r="BH7" s="216"/>
      <c r="BI7" s="162">
        <v>544000</v>
      </c>
      <c r="BJ7" s="138"/>
      <c r="BK7" s="138"/>
      <c r="BL7" s="138">
        <f t="shared" si="6"/>
        <v>103360</v>
      </c>
      <c r="BM7" s="138"/>
      <c r="BN7" s="156">
        <f t="shared" si="7"/>
        <v>647360</v>
      </c>
      <c r="BO7" s="138">
        <v>487050</v>
      </c>
      <c r="BP7" s="157"/>
      <c r="BQ7" s="157"/>
      <c r="BR7" s="157">
        <f t="shared" ref="BR7:BR41" si="25">BO7*19%</f>
        <v>92539.5</v>
      </c>
      <c r="BS7" s="138"/>
      <c r="BT7" s="157">
        <f>BO7+BR7</f>
        <v>579589.5</v>
      </c>
      <c r="BU7" s="138">
        <v>314500</v>
      </c>
      <c r="BV7" s="145"/>
      <c r="BW7" s="145"/>
      <c r="BX7" s="138">
        <f t="shared" si="8"/>
        <v>59755</v>
      </c>
      <c r="BY7" s="138"/>
      <c r="BZ7" s="163">
        <f>BU7+BX7</f>
        <v>374255</v>
      </c>
      <c r="CA7" s="216"/>
      <c r="CB7" s="167">
        <v>340000</v>
      </c>
      <c r="CC7" s="103"/>
      <c r="CD7" s="103"/>
      <c r="CE7" s="103">
        <f t="shared" ref="CE7:CE41" si="26">CB7*19%</f>
        <v>64600</v>
      </c>
      <c r="CF7" s="103"/>
      <c r="CG7" s="112">
        <f t="shared" ref="CG7:CG41" si="27">CB7+CE7</f>
        <v>404600</v>
      </c>
      <c r="CH7" s="70">
        <v>360000</v>
      </c>
      <c r="CI7" s="70"/>
      <c r="CJ7" s="70"/>
      <c r="CK7" s="70">
        <f t="shared" ref="CK7:CK16" si="28">CH7*19%</f>
        <v>68400</v>
      </c>
      <c r="CL7" s="103">
        <f t="shared" si="9"/>
        <v>28800</v>
      </c>
      <c r="CM7" s="70">
        <f>CH7+CK7</f>
        <v>428400</v>
      </c>
      <c r="CN7" s="111">
        <v>360000</v>
      </c>
      <c r="CO7" s="71"/>
      <c r="CP7" s="71"/>
      <c r="CQ7" s="103">
        <f t="shared" ref="CQ7:CQ41" si="29">CN7*19%</f>
        <v>68400</v>
      </c>
      <c r="CR7" s="103">
        <f>CN7*8%</f>
        <v>28800</v>
      </c>
      <c r="CS7" s="168">
        <f>CN7+CQ7</f>
        <v>428400</v>
      </c>
      <c r="CT7" s="216"/>
      <c r="CU7" s="167">
        <v>479700</v>
      </c>
      <c r="CV7" s="103"/>
      <c r="CW7" s="103"/>
      <c r="CX7" s="103">
        <f t="shared" ref="CX7:CX41" si="30">CU7*19%</f>
        <v>91143</v>
      </c>
      <c r="CY7" s="103"/>
      <c r="CZ7" s="112">
        <f>CU7+CX7</f>
        <v>570843</v>
      </c>
      <c r="DA7" s="70">
        <v>397800</v>
      </c>
      <c r="DB7" s="70"/>
      <c r="DC7" s="70"/>
      <c r="DD7" s="70">
        <f>DA7*19%</f>
        <v>75582</v>
      </c>
      <c r="DE7" s="103">
        <v>0</v>
      </c>
      <c r="DF7" s="70">
        <f>DA7+DD7</f>
        <v>473382</v>
      </c>
      <c r="DG7" s="111">
        <v>325000</v>
      </c>
      <c r="DH7" s="71"/>
      <c r="DI7" s="71"/>
      <c r="DJ7" s="103">
        <f>DG7*19%</f>
        <v>61750</v>
      </c>
      <c r="DK7" s="103">
        <v>0</v>
      </c>
      <c r="DL7" s="168">
        <f>DG7+DJ7</f>
        <v>386750</v>
      </c>
      <c r="DM7" s="216"/>
      <c r="DN7" s="112">
        <f t="shared" si="10"/>
        <v>482440.5</v>
      </c>
      <c r="DO7" s="70">
        <f t="shared" si="11"/>
        <v>509900</v>
      </c>
      <c r="DP7" s="112">
        <f t="shared" si="12"/>
        <v>536263.58333333337</v>
      </c>
      <c r="DQ7" s="112">
        <f t="shared" ref="DQ7:DQ41" si="31">MEDIAN(O7,AH7,BA7,BT7,CM7,DF7)</f>
        <v>512295</v>
      </c>
      <c r="DR7" s="112">
        <f t="shared" si="13"/>
        <v>499760.33333333331</v>
      </c>
      <c r="DS7" s="168">
        <f t="shared" si="14"/>
        <v>386750</v>
      </c>
    </row>
    <row r="8" spans="1:123" ht="12">
      <c r="A8" s="481"/>
      <c r="B8" s="475"/>
      <c r="C8" s="74" t="s">
        <v>5</v>
      </c>
      <c r="D8" s="167">
        <v>700000</v>
      </c>
      <c r="E8" s="103"/>
      <c r="F8" s="103"/>
      <c r="G8" s="103">
        <f t="shared" si="15"/>
        <v>133000</v>
      </c>
      <c r="H8" s="103"/>
      <c r="I8" s="112">
        <f t="shared" si="16"/>
        <v>833000</v>
      </c>
      <c r="J8" s="70">
        <v>735000</v>
      </c>
      <c r="K8" s="70"/>
      <c r="L8" s="70"/>
      <c r="M8" s="70">
        <f t="shared" si="17"/>
        <v>139650</v>
      </c>
      <c r="N8" s="103">
        <f t="shared" si="0"/>
        <v>58800</v>
      </c>
      <c r="O8" s="70">
        <f>J8+M8</f>
        <v>874650</v>
      </c>
      <c r="P8" s="70">
        <v>793800</v>
      </c>
      <c r="Q8" s="71"/>
      <c r="R8" s="71"/>
      <c r="S8" s="103">
        <f t="shared" si="18"/>
        <v>150822</v>
      </c>
      <c r="T8" s="103">
        <f>P8*8%</f>
        <v>63504</v>
      </c>
      <c r="U8" s="168">
        <f>P8+S8</f>
        <v>944622</v>
      </c>
      <c r="V8" s="216"/>
      <c r="W8" s="167">
        <v>680000</v>
      </c>
      <c r="X8" s="103"/>
      <c r="Y8" s="103"/>
      <c r="Z8" s="103">
        <f t="shared" si="19"/>
        <v>129200</v>
      </c>
      <c r="AA8" s="103"/>
      <c r="AB8" s="112">
        <f t="shared" si="20"/>
        <v>809200</v>
      </c>
      <c r="AC8" s="70">
        <f t="shared" si="21"/>
        <v>782000</v>
      </c>
      <c r="AD8" s="70"/>
      <c r="AE8" s="70"/>
      <c r="AF8" s="70">
        <f t="shared" si="22"/>
        <v>148580</v>
      </c>
      <c r="AG8" s="103">
        <f t="shared" si="1"/>
        <v>62560</v>
      </c>
      <c r="AH8" s="70">
        <f>AC8+AF8</f>
        <v>930580</v>
      </c>
      <c r="AI8" s="111">
        <f t="shared" si="2"/>
        <v>816000</v>
      </c>
      <c r="AJ8" s="71"/>
      <c r="AK8" s="71"/>
      <c r="AL8" s="103">
        <f t="shared" si="23"/>
        <v>155040</v>
      </c>
      <c r="AM8" s="103">
        <f>AI8*8%</f>
        <v>65280</v>
      </c>
      <c r="AN8" s="168">
        <f>AI8+AL8</f>
        <v>971040</v>
      </c>
      <c r="AO8" s="216"/>
      <c r="AP8" s="162">
        <v>510000</v>
      </c>
      <c r="AQ8" s="138"/>
      <c r="AR8" s="138"/>
      <c r="AS8" s="138">
        <f t="shared" si="3"/>
        <v>96900</v>
      </c>
      <c r="AT8" s="138"/>
      <c r="AU8" s="156">
        <f t="shared" si="4"/>
        <v>606900</v>
      </c>
      <c r="AV8" s="138">
        <v>510000</v>
      </c>
      <c r="AW8" s="157"/>
      <c r="AX8" s="157"/>
      <c r="AY8" s="157">
        <f t="shared" si="24"/>
        <v>96900</v>
      </c>
      <c r="AZ8" s="138"/>
      <c r="BA8" s="157">
        <f>AV8+AY8</f>
        <v>606900</v>
      </c>
      <c r="BB8" s="138">
        <v>510000</v>
      </c>
      <c r="BC8" s="145"/>
      <c r="BD8" s="145"/>
      <c r="BE8" s="138">
        <f t="shared" si="5"/>
        <v>96900</v>
      </c>
      <c r="BF8" s="138"/>
      <c r="BG8" s="163">
        <f>BB8+BE8</f>
        <v>606900</v>
      </c>
      <c r="BH8" s="216"/>
      <c r="BI8" s="162">
        <v>1033600</v>
      </c>
      <c r="BJ8" s="138"/>
      <c r="BK8" s="138"/>
      <c r="BL8" s="138">
        <f t="shared" si="6"/>
        <v>196384</v>
      </c>
      <c r="BM8" s="138"/>
      <c r="BN8" s="156">
        <f t="shared" si="7"/>
        <v>1229984</v>
      </c>
      <c r="BO8" s="138">
        <v>925395</v>
      </c>
      <c r="BP8" s="157"/>
      <c r="BQ8" s="157"/>
      <c r="BR8" s="157">
        <f t="shared" si="25"/>
        <v>175825.05</v>
      </c>
      <c r="BS8" s="138"/>
      <c r="BT8" s="157">
        <f>BO8+BR8</f>
        <v>1101220.05</v>
      </c>
      <c r="BU8" s="138">
        <v>597550</v>
      </c>
      <c r="BV8" s="145"/>
      <c r="BW8" s="145"/>
      <c r="BX8" s="138">
        <f t="shared" si="8"/>
        <v>113534.5</v>
      </c>
      <c r="BY8" s="138"/>
      <c r="BZ8" s="163">
        <f>BU8+BX8</f>
        <v>711084.5</v>
      </c>
      <c r="CA8" s="216"/>
      <c r="CB8" s="167">
        <v>370000</v>
      </c>
      <c r="CC8" s="103"/>
      <c r="CD8" s="103"/>
      <c r="CE8" s="103">
        <f t="shared" si="26"/>
        <v>70300</v>
      </c>
      <c r="CF8" s="103"/>
      <c r="CG8" s="112">
        <f t="shared" si="27"/>
        <v>440300</v>
      </c>
      <c r="CH8" s="70">
        <v>400000</v>
      </c>
      <c r="CI8" s="70"/>
      <c r="CJ8" s="70"/>
      <c r="CK8" s="70">
        <f t="shared" si="28"/>
        <v>76000</v>
      </c>
      <c r="CL8" s="103">
        <f t="shared" si="9"/>
        <v>32000</v>
      </c>
      <c r="CM8" s="70">
        <f>CH8+CK8</f>
        <v>476000</v>
      </c>
      <c r="CN8" s="111">
        <v>400000</v>
      </c>
      <c r="CO8" s="71"/>
      <c r="CP8" s="71"/>
      <c r="CQ8" s="103">
        <f t="shared" si="29"/>
        <v>76000</v>
      </c>
      <c r="CR8" s="103">
        <f>CN8*8%</f>
        <v>32000</v>
      </c>
      <c r="CS8" s="168">
        <f>CN8+CQ8</f>
        <v>476000</v>
      </c>
      <c r="CT8" s="216"/>
      <c r="CU8" s="167">
        <v>624000</v>
      </c>
      <c r="CV8" s="103"/>
      <c r="CW8" s="103"/>
      <c r="CX8" s="103">
        <f t="shared" si="30"/>
        <v>118560</v>
      </c>
      <c r="CY8" s="103"/>
      <c r="CZ8" s="112">
        <f>CU8+CX8</f>
        <v>742560</v>
      </c>
      <c r="DA8" s="70">
        <v>587600</v>
      </c>
      <c r="DB8" s="70"/>
      <c r="DC8" s="70"/>
      <c r="DD8" s="70">
        <f>DA8*19%</f>
        <v>111644</v>
      </c>
      <c r="DE8" s="103">
        <v>0</v>
      </c>
      <c r="DF8" s="70">
        <f>DA8+DD8</f>
        <v>699244</v>
      </c>
      <c r="DG8" s="111">
        <v>448500</v>
      </c>
      <c r="DH8" s="71"/>
      <c r="DI8" s="71"/>
      <c r="DJ8" s="103">
        <f>DG8*19%</f>
        <v>85215</v>
      </c>
      <c r="DK8" s="103">
        <v>0</v>
      </c>
      <c r="DL8" s="168">
        <f>DG8+DJ8</f>
        <v>533715</v>
      </c>
      <c r="DM8" s="216"/>
      <c r="DN8" s="112">
        <f t="shared" si="10"/>
        <v>694860</v>
      </c>
      <c r="DO8" s="70">
        <f t="shared" si="11"/>
        <v>711280</v>
      </c>
      <c r="DP8" s="112">
        <f t="shared" si="12"/>
        <v>781432.34166666667</v>
      </c>
      <c r="DQ8" s="112">
        <f t="shared" si="31"/>
        <v>786947</v>
      </c>
      <c r="DR8" s="112">
        <f t="shared" si="13"/>
        <v>707226.91666666663</v>
      </c>
      <c r="DS8" s="168">
        <f t="shared" si="14"/>
        <v>533715</v>
      </c>
    </row>
    <row r="9" spans="1:123" ht="12">
      <c r="A9" s="481"/>
      <c r="B9" s="477" t="s">
        <v>6</v>
      </c>
      <c r="C9" s="74" t="s">
        <v>105</v>
      </c>
      <c r="D9" s="167">
        <v>35000</v>
      </c>
      <c r="E9" s="103"/>
      <c r="F9" s="103"/>
      <c r="G9" s="103">
        <f t="shared" si="15"/>
        <v>6650</v>
      </c>
      <c r="H9" s="103">
        <f>D9*8%</f>
        <v>2800</v>
      </c>
      <c r="I9" s="112">
        <f>D9+H9</f>
        <v>37800</v>
      </c>
      <c r="J9" s="70">
        <v>36800</v>
      </c>
      <c r="K9" s="70"/>
      <c r="L9" s="70"/>
      <c r="M9" s="70">
        <f t="shared" si="17"/>
        <v>6992</v>
      </c>
      <c r="N9" s="103">
        <f t="shared" si="0"/>
        <v>2944</v>
      </c>
      <c r="O9" s="112">
        <f>J9+N9</f>
        <v>39744</v>
      </c>
      <c r="P9" s="70">
        <v>39700</v>
      </c>
      <c r="Q9" s="71"/>
      <c r="R9" s="71"/>
      <c r="S9" s="103">
        <f t="shared" si="18"/>
        <v>7543</v>
      </c>
      <c r="T9" s="103">
        <f>P9*8%</f>
        <v>3176</v>
      </c>
      <c r="U9" s="168">
        <f>P9+T9</f>
        <v>42876</v>
      </c>
      <c r="V9" s="216"/>
      <c r="W9" s="167">
        <v>38000</v>
      </c>
      <c r="X9" s="103"/>
      <c r="Y9" s="103"/>
      <c r="Z9" s="103">
        <f t="shared" si="19"/>
        <v>7220</v>
      </c>
      <c r="AA9" s="103">
        <f>W9*8%</f>
        <v>3040</v>
      </c>
      <c r="AB9" s="112">
        <f>W9+AA9</f>
        <v>41040</v>
      </c>
      <c r="AC9" s="70">
        <f t="shared" si="21"/>
        <v>43700</v>
      </c>
      <c r="AD9" s="70"/>
      <c r="AE9" s="70"/>
      <c r="AF9" s="70">
        <f t="shared" si="22"/>
        <v>8303</v>
      </c>
      <c r="AG9" s="103">
        <f t="shared" si="1"/>
        <v>3496</v>
      </c>
      <c r="AH9" s="112">
        <f>AC9+AG9</f>
        <v>47196</v>
      </c>
      <c r="AI9" s="111">
        <f t="shared" si="2"/>
        <v>45600</v>
      </c>
      <c r="AJ9" s="71"/>
      <c r="AK9" s="71"/>
      <c r="AL9" s="103">
        <f t="shared" si="23"/>
        <v>8664</v>
      </c>
      <c r="AM9" s="103">
        <f>AI9*8%</f>
        <v>3648</v>
      </c>
      <c r="AN9" s="168">
        <f>AI9+AM9</f>
        <v>49248</v>
      </c>
      <c r="AO9" s="216"/>
      <c r="AP9" s="162">
        <v>42000</v>
      </c>
      <c r="AQ9" s="138"/>
      <c r="AR9" s="138"/>
      <c r="AS9" s="138">
        <f t="shared" si="3"/>
        <v>7980</v>
      </c>
      <c r="AT9" s="138"/>
      <c r="AU9" s="156">
        <f t="shared" si="4"/>
        <v>49980</v>
      </c>
      <c r="AV9" s="157">
        <v>46000</v>
      </c>
      <c r="AW9" s="157"/>
      <c r="AX9" s="157"/>
      <c r="AY9" s="157">
        <f t="shared" si="24"/>
        <v>8740</v>
      </c>
      <c r="AZ9" s="138"/>
      <c r="BA9" s="156">
        <f t="shared" ref="BA9:BA16" si="32">AV9+AZ9</f>
        <v>46000</v>
      </c>
      <c r="BB9" s="138">
        <v>50000</v>
      </c>
      <c r="BC9" s="145"/>
      <c r="BD9" s="145"/>
      <c r="BE9" s="138">
        <f t="shared" si="5"/>
        <v>9500</v>
      </c>
      <c r="BF9" s="138"/>
      <c r="BG9" s="163">
        <f t="shared" ref="BG9:BG16" si="33">BB9+BF9</f>
        <v>50000</v>
      </c>
      <c r="BH9" s="216"/>
      <c r="BI9" s="162">
        <v>28500</v>
      </c>
      <c r="BJ9" s="138"/>
      <c r="BK9" s="138"/>
      <c r="BL9" s="138">
        <f t="shared" si="6"/>
        <v>5415</v>
      </c>
      <c r="BM9" s="138"/>
      <c r="BN9" s="156">
        <f t="shared" si="7"/>
        <v>33915</v>
      </c>
      <c r="BO9" s="157">
        <v>25400</v>
      </c>
      <c r="BP9" s="157"/>
      <c r="BQ9" s="157"/>
      <c r="BR9" s="157">
        <f t="shared" si="25"/>
        <v>4826</v>
      </c>
      <c r="BS9" s="138"/>
      <c r="BT9" s="156">
        <f t="shared" ref="BT9:BT16" si="34">BO9+BS9</f>
        <v>25400</v>
      </c>
      <c r="BU9" s="138">
        <v>22000</v>
      </c>
      <c r="BV9" s="145"/>
      <c r="BW9" s="145"/>
      <c r="BX9" s="138">
        <f t="shared" si="8"/>
        <v>4180</v>
      </c>
      <c r="BY9" s="138"/>
      <c r="BZ9" s="163">
        <f t="shared" ref="BZ9:BZ16" si="35">BU9+BY9</f>
        <v>22000</v>
      </c>
      <c r="CA9" s="216"/>
      <c r="CB9" s="167">
        <v>42000</v>
      </c>
      <c r="CC9" s="103"/>
      <c r="CD9" s="103"/>
      <c r="CE9" s="103">
        <f t="shared" si="26"/>
        <v>7980</v>
      </c>
      <c r="CF9" s="103">
        <f>CB9*8%</f>
        <v>3360</v>
      </c>
      <c r="CG9" s="112">
        <f>CB9+CF9</f>
        <v>45360</v>
      </c>
      <c r="CH9" s="70">
        <v>45000</v>
      </c>
      <c r="CI9" s="70"/>
      <c r="CJ9" s="70"/>
      <c r="CK9" s="70">
        <f t="shared" si="28"/>
        <v>8550</v>
      </c>
      <c r="CL9" s="103">
        <f t="shared" si="9"/>
        <v>3600</v>
      </c>
      <c r="CM9" s="112">
        <f>CH9+CL9</f>
        <v>48600</v>
      </c>
      <c r="CN9" s="103">
        <v>47500</v>
      </c>
      <c r="CO9" s="71"/>
      <c r="CP9" s="71"/>
      <c r="CQ9" s="103">
        <f t="shared" si="29"/>
        <v>9025</v>
      </c>
      <c r="CR9" s="103">
        <f>CN9*8%</f>
        <v>3800</v>
      </c>
      <c r="CS9" s="168">
        <f>CN9+CR9</f>
        <v>51300</v>
      </c>
      <c r="CT9" s="216"/>
      <c r="CU9" s="167">
        <v>36400</v>
      </c>
      <c r="CV9" s="103"/>
      <c r="CW9" s="103"/>
      <c r="CX9" s="103">
        <v>0</v>
      </c>
      <c r="CY9" s="103">
        <f t="shared" ref="CY9:CY16" si="36">CU9*8%</f>
        <v>2912</v>
      </c>
      <c r="CZ9" s="112">
        <f t="shared" ref="CZ9:CZ16" si="37">CU9+CY9</f>
        <v>39312</v>
      </c>
      <c r="DA9" s="70">
        <v>30550</v>
      </c>
      <c r="DB9" s="70"/>
      <c r="DC9" s="70"/>
      <c r="DD9" s="70">
        <v>0</v>
      </c>
      <c r="DE9" s="103">
        <f t="shared" ref="DE9:DE29" si="38">DA9*8%</f>
        <v>2444</v>
      </c>
      <c r="DF9" s="112">
        <f t="shared" ref="DF9:DF16" si="39">DA9+DE9</f>
        <v>32994</v>
      </c>
      <c r="DG9" s="103">
        <v>22100</v>
      </c>
      <c r="DH9" s="71"/>
      <c r="DI9" s="71"/>
      <c r="DJ9" s="103">
        <v>0</v>
      </c>
      <c r="DK9" s="103">
        <f t="shared" ref="DK9:DK16" si="40">+DG9*8%</f>
        <v>1768</v>
      </c>
      <c r="DL9" s="168">
        <f t="shared" ref="DL9:DL16" si="41">DG9+DK9</f>
        <v>23868</v>
      </c>
      <c r="DM9" s="216"/>
      <c r="DN9" s="112">
        <f t="shared" si="10"/>
        <v>37935.333333333336</v>
      </c>
      <c r="DO9" s="70">
        <f t="shared" si="11"/>
        <v>38656</v>
      </c>
      <c r="DP9" s="112">
        <f t="shared" si="12"/>
        <v>39989</v>
      </c>
      <c r="DQ9" s="112">
        <f t="shared" si="31"/>
        <v>42872</v>
      </c>
      <c r="DR9" s="112">
        <f t="shared" si="13"/>
        <v>39882</v>
      </c>
      <c r="DS9" s="168">
        <f t="shared" si="14"/>
        <v>23868</v>
      </c>
    </row>
    <row r="10" spans="1:123" ht="12">
      <c r="A10" s="481"/>
      <c r="B10" s="477"/>
      <c r="C10" s="75" t="s">
        <v>106</v>
      </c>
      <c r="D10" s="167">
        <v>44800</v>
      </c>
      <c r="E10" s="103"/>
      <c r="F10" s="103"/>
      <c r="G10" s="103">
        <f t="shared" si="15"/>
        <v>8512</v>
      </c>
      <c r="H10" s="103">
        <f>D10*8%</f>
        <v>3584</v>
      </c>
      <c r="I10" s="112">
        <f>D10+H10</f>
        <v>48384</v>
      </c>
      <c r="J10" s="70">
        <v>47000</v>
      </c>
      <c r="K10" s="70"/>
      <c r="L10" s="70"/>
      <c r="M10" s="70">
        <f t="shared" si="17"/>
        <v>8930</v>
      </c>
      <c r="N10" s="103">
        <f t="shared" si="0"/>
        <v>3760</v>
      </c>
      <c r="O10" s="112">
        <f>J10+N10</f>
        <v>50760</v>
      </c>
      <c r="P10" s="70">
        <v>50800</v>
      </c>
      <c r="Q10" s="71"/>
      <c r="R10" s="71"/>
      <c r="S10" s="103">
        <f t="shared" si="18"/>
        <v>9652</v>
      </c>
      <c r="T10" s="103">
        <f t="shared" ref="T10:T41" si="42">P10*8%</f>
        <v>4064</v>
      </c>
      <c r="U10" s="168">
        <f t="shared" ref="U10:U16" si="43">P10+T10</f>
        <v>54864</v>
      </c>
      <c r="V10" s="216"/>
      <c r="W10" s="167">
        <v>52000</v>
      </c>
      <c r="X10" s="103"/>
      <c r="Y10" s="103"/>
      <c r="Z10" s="103">
        <f t="shared" si="19"/>
        <v>9880</v>
      </c>
      <c r="AA10" s="103">
        <f>W10*8%</f>
        <v>4160</v>
      </c>
      <c r="AB10" s="112">
        <f>W10+AA10</f>
        <v>56160</v>
      </c>
      <c r="AC10" s="70">
        <f t="shared" si="21"/>
        <v>59800</v>
      </c>
      <c r="AD10" s="70"/>
      <c r="AE10" s="70"/>
      <c r="AF10" s="70">
        <f t="shared" si="22"/>
        <v>11362</v>
      </c>
      <c r="AG10" s="103">
        <f t="shared" si="1"/>
        <v>4784</v>
      </c>
      <c r="AH10" s="112">
        <f>AC10+AG10</f>
        <v>64584</v>
      </c>
      <c r="AI10" s="111">
        <f t="shared" si="2"/>
        <v>62400</v>
      </c>
      <c r="AJ10" s="71"/>
      <c r="AK10" s="71"/>
      <c r="AL10" s="103">
        <f t="shared" si="23"/>
        <v>11856</v>
      </c>
      <c r="AM10" s="103">
        <f t="shared" ref="AM10:AM41" si="44">AI10*8%</f>
        <v>4992</v>
      </c>
      <c r="AN10" s="168">
        <f t="shared" ref="AN10:AN16" si="45">AI10+AM10</f>
        <v>67392</v>
      </c>
      <c r="AO10" s="216"/>
      <c r="AP10" s="162">
        <v>49000</v>
      </c>
      <c r="AQ10" s="138"/>
      <c r="AR10" s="138"/>
      <c r="AS10" s="138">
        <f t="shared" si="3"/>
        <v>9310</v>
      </c>
      <c r="AT10" s="138"/>
      <c r="AU10" s="156">
        <f t="shared" si="4"/>
        <v>58310</v>
      </c>
      <c r="AV10" s="157">
        <v>52000</v>
      </c>
      <c r="AW10" s="157"/>
      <c r="AX10" s="157"/>
      <c r="AY10" s="157">
        <f t="shared" si="24"/>
        <v>9880</v>
      </c>
      <c r="AZ10" s="138"/>
      <c r="BA10" s="156">
        <f t="shared" si="32"/>
        <v>52000</v>
      </c>
      <c r="BB10" s="138">
        <v>57000</v>
      </c>
      <c r="BC10" s="145"/>
      <c r="BD10" s="145"/>
      <c r="BE10" s="138">
        <f t="shared" si="5"/>
        <v>10830</v>
      </c>
      <c r="BF10" s="138"/>
      <c r="BG10" s="163">
        <f t="shared" si="33"/>
        <v>57000</v>
      </c>
      <c r="BH10" s="216"/>
      <c r="BI10" s="162">
        <v>38500</v>
      </c>
      <c r="BJ10" s="138"/>
      <c r="BK10" s="138"/>
      <c r="BL10" s="138">
        <f t="shared" si="6"/>
        <v>7315</v>
      </c>
      <c r="BM10" s="138"/>
      <c r="BN10" s="156">
        <f t="shared" si="7"/>
        <v>45815</v>
      </c>
      <c r="BO10" s="157">
        <v>32500</v>
      </c>
      <c r="BP10" s="157"/>
      <c r="BQ10" s="157"/>
      <c r="BR10" s="157">
        <f t="shared" si="25"/>
        <v>6175</v>
      </c>
      <c r="BS10" s="138"/>
      <c r="BT10" s="156">
        <f t="shared" si="34"/>
        <v>32500</v>
      </c>
      <c r="BU10" s="138">
        <v>38235</v>
      </c>
      <c r="BV10" s="145"/>
      <c r="BW10" s="145"/>
      <c r="BX10" s="138">
        <f t="shared" si="8"/>
        <v>7264.65</v>
      </c>
      <c r="BY10" s="138"/>
      <c r="BZ10" s="163">
        <f t="shared" si="35"/>
        <v>38235</v>
      </c>
      <c r="CA10" s="216"/>
      <c r="CB10" s="167">
        <v>35000</v>
      </c>
      <c r="CC10" s="103"/>
      <c r="CD10" s="103"/>
      <c r="CE10" s="103">
        <f t="shared" si="26"/>
        <v>6650</v>
      </c>
      <c r="CF10" s="103">
        <f>CB10*8%</f>
        <v>2800</v>
      </c>
      <c r="CG10" s="112">
        <f>CB10+CF10</f>
        <v>37800</v>
      </c>
      <c r="CH10" s="70">
        <v>40000</v>
      </c>
      <c r="CI10" s="70"/>
      <c r="CJ10" s="70"/>
      <c r="CK10" s="70">
        <f t="shared" si="28"/>
        <v>7600</v>
      </c>
      <c r="CL10" s="103">
        <f t="shared" si="9"/>
        <v>3200</v>
      </c>
      <c r="CM10" s="112">
        <f>CH10+CL10</f>
        <v>43200</v>
      </c>
      <c r="CN10" s="103">
        <v>42000</v>
      </c>
      <c r="CO10" s="71"/>
      <c r="CP10" s="71"/>
      <c r="CQ10" s="103">
        <f t="shared" si="29"/>
        <v>7980</v>
      </c>
      <c r="CR10" s="103">
        <f t="shared" ref="CR10:CR41" si="46">CN10*8%</f>
        <v>3360</v>
      </c>
      <c r="CS10" s="168">
        <f t="shared" ref="CS10:CS16" si="47">CN10+CR10</f>
        <v>45360</v>
      </c>
      <c r="CT10" s="216"/>
      <c r="CU10" s="167">
        <v>49400</v>
      </c>
      <c r="CV10" s="103"/>
      <c r="CW10" s="103"/>
      <c r="CX10" s="103">
        <v>0</v>
      </c>
      <c r="CY10" s="103">
        <f t="shared" si="36"/>
        <v>3952</v>
      </c>
      <c r="CZ10" s="112">
        <f t="shared" si="37"/>
        <v>53352</v>
      </c>
      <c r="DA10" s="70">
        <v>36400</v>
      </c>
      <c r="DB10" s="70"/>
      <c r="DC10" s="70"/>
      <c r="DD10" s="70">
        <v>0</v>
      </c>
      <c r="DE10" s="103">
        <f t="shared" si="38"/>
        <v>2912</v>
      </c>
      <c r="DF10" s="112">
        <f t="shared" si="39"/>
        <v>39312</v>
      </c>
      <c r="DG10" s="103">
        <v>39000</v>
      </c>
      <c r="DH10" s="71"/>
      <c r="DI10" s="71"/>
      <c r="DJ10" s="103">
        <v>0</v>
      </c>
      <c r="DK10" s="103">
        <f t="shared" si="40"/>
        <v>3120</v>
      </c>
      <c r="DL10" s="168">
        <f t="shared" si="41"/>
        <v>42120</v>
      </c>
      <c r="DM10" s="216"/>
      <c r="DN10" s="112">
        <f t="shared" si="10"/>
        <v>46039.333333333336</v>
      </c>
      <c r="DO10" s="70">
        <f t="shared" si="11"/>
        <v>48692</v>
      </c>
      <c r="DP10" s="112">
        <f t="shared" si="12"/>
        <v>47059.333333333336</v>
      </c>
      <c r="DQ10" s="112">
        <f t="shared" si="31"/>
        <v>46980</v>
      </c>
      <c r="DR10" s="112">
        <f t="shared" si="13"/>
        <v>50828.5</v>
      </c>
      <c r="DS10" s="168">
        <f t="shared" si="14"/>
        <v>42120</v>
      </c>
    </row>
    <row r="11" spans="1:123" ht="12">
      <c r="A11" s="481"/>
      <c r="B11" s="468" t="s">
        <v>7</v>
      </c>
      <c r="C11" s="75" t="s">
        <v>103</v>
      </c>
      <c r="D11" s="167">
        <v>42000</v>
      </c>
      <c r="E11" s="103"/>
      <c r="F11" s="103"/>
      <c r="G11" s="103">
        <f t="shared" si="15"/>
        <v>7980</v>
      </c>
      <c r="H11" s="103">
        <f t="shared" ref="H11:H16" si="48">D11*8%</f>
        <v>3360</v>
      </c>
      <c r="I11" s="112">
        <f t="shared" ref="I11:I16" si="49">D11+H11</f>
        <v>45360</v>
      </c>
      <c r="J11" s="70">
        <v>44100</v>
      </c>
      <c r="K11" s="70"/>
      <c r="L11" s="70"/>
      <c r="M11" s="70">
        <f t="shared" si="17"/>
        <v>8379</v>
      </c>
      <c r="N11" s="103">
        <f t="shared" si="0"/>
        <v>3528</v>
      </c>
      <c r="O11" s="112">
        <f t="shared" ref="O11:O16" si="50">J11+N11</f>
        <v>47628</v>
      </c>
      <c r="P11" s="70">
        <v>47600</v>
      </c>
      <c r="Q11" s="71"/>
      <c r="R11" s="71"/>
      <c r="S11" s="103">
        <f t="shared" si="18"/>
        <v>9044</v>
      </c>
      <c r="T11" s="103">
        <f t="shared" si="42"/>
        <v>3808</v>
      </c>
      <c r="U11" s="168">
        <f t="shared" si="43"/>
        <v>51408</v>
      </c>
      <c r="V11" s="216"/>
      <c r="W11" s="167">
        <v>35000</v>
      </c>
      <c r="X11" s="103"/>
      <c r="Y11" s="103"/>
      <c r="Z11" s="103">
        <f t="shared" si="19"/>
        <v>6650</v>
      </c>
      <c r="AA11" s="103">
        <f t="shared" ref="AA11:AA16" si="51">W11*8%</f>
        <v>2800</v>
      </c>
      <c r="AB11" s="112">
        <f t="shared" ref="AB11:AB16" si="52">W11+AA11</f>
        <v>37800</v>
      </c>
      <c r="AC11" s="70">
        <f t="shared" si="21"/>
        <v>40250</v>
      </c>
      <c r="AD11" s="70"/>
      <c r="AE11" s="70"/>
      <c r="AF11" s="70">
        <f t="shared" si="22"/>
        <v>7647.5</v>
      </c>
      <c r="AG11" s="103">
        <f t="shared" si="1"/>
        <v>3220</v>
      </c>
      <c r="AH11" s="112">
        <f t="shared" ref="AH11:AH16" si="53">AC11+AG11</f>
        <v>43470</v>
      </c>
      <c r="AI11" s="111">
        <f t="shared" si="2"/>
        <v>42000</v>
      </c>
      <c r="AJ11" s="71"/>
      <c r="AK11" s="71"/>
      <c r="AL11" s="103">
        <f t="shared" si="23"/>
        <v>7980</v>
      </c>
      <c r="AM11" s="103">
        <f t="shared" si="44"/>
        <v>3360</v>
      </c>
      <c r="AN11" s="168">
        <f t="shared" si="45"/>
        <v>45360</v>
      </c>
      <c r="AO11" s="216"/>
      <c r="AP11" s="162">
        <v>56000</v>
      </c>
      <c r="AQ11" s="138"/>
      <c r="AR11" s="138"/>
      <c r="AS11" s="138">
        <f t="shared" si="3"/>
        <v>10640</v>
      </c>
      <c r="AT11" s="138" t="s">
        <v>222</v>
      </c>
      <c r="AU11" s="156">
        <f t="shared" si="4"/>
        <v>66640</v>
      </c>
      <c r="AV11" s="157">
        <v>80000</v>
      </c>
      <c r="AW11" s="157"/>
      <c r="AX11" s="157"/>
      <c r="AY11" s="157">
        <f t="shared" si="24"/>
        <v>15200</v>
      </c>
      <c r="AZ11" s="138"/>
      <c r="BA11" s="156">
        <f t="shared" si="32"/>
        <v>80000</v>
      </c>
      <c r="BB11" s="138">
        <v>65000</v>
      </c>
      <c r="BC11" s="145"/>
      <c r="BD11" s="145"/>
      <c r="BE11" s="138">
        <f t="shared" si="5"/>
        <v>12350</v>
      </c>
      <c r="BF11" s="138"/>
      <c r="BG11" s="163">
        <f t="shared" si="33"/>
        <v>65000</v>
      </c>
      <c r="BH11" s="216"/>
      <c r="BI11" s="162">
        <v>32000</v>
      </c>
      <c r="BJ11" s="138"/>
      <c r="BK11" s="138"/>
      <c r="BL11" s="138">
        <f t="shared" si="6"/>
        <v>6080</v>
      </c>
      <c r="BM11" s="138"/>
      <c r="BN11" s="156">
        <f t="shared" si="7"/>
        <v>38080</v>
      </c>
      <c r="BO11" s="157">
        <v>29500</v>
      </c>
      <c r="BP11" s="157"/>
      <c r="BQ11" s="157"/>
      <c r="BR11" s="157">
        <f t="shared" si="25"/>
        <v>5605</v>
      </c>
      <c r="BS11" s="138"/>
      <c r="BT11" s="156">
        <f t="shared" si="34"/>
        <v>29500</v>
      </c>
      <c r="BU11" s="138">
        <v>27000</v>
      </c>
      <c r="BV11" s="145"/>
      <c r="BW11" s="145"/>
      <c r="BX11" s="138">
        <f t="shared" si="8"/>
        <v>5130</v>
      </c>
      <c r="BY11" s="138"/>
      <c r="BZ11" s="163">
        <f t="shared" si="35"/>
        <v>27000</v>
      </c>
      <c r="CA11" s="216"/>
      <c r="CB11" s="167">
        <v>60000</v>
      </c>
      <c r="CC11" s="103"/>
      <c r="CD11" s="103"/>
      <c r="CE11" s="103">
        <f t="shared" si="26"/>
        <v>11400</v>
      </c>
      <c r="CF11" s="103">
        <f t="shared" ref="CF11:CF16" si="54">CB11*8%</f>
        <v>4800</v>
      </c>
      <c r="CG11" s="112">
        <f t="shared" ref="CG11:CG16" si="55">CB11+CF11</f>
        <v>64800</v>
      </c>
      <c r="CH11" s="70">
        <v>63000</v>
      </c>
      <c r="CI11" s="70"/>
      <c r="CJ11" s="70"/>
      <c r="CK11" s="70">
        <f t="shared" si="28"/>
        <v>11970</v>
      </c>
      <c r="CL11" s="103">
        <f t="shared" si="9"/>
        <v>5040</v>
      </c>
      <c r="CM11" s="112">
        <f t="shared" ref="CM11:CM16" si="56">CH11+CL11</f>
        <v>68040</v>
      </c>
      <c r="CN11" s="103">
        <v>67000</v>
      </c>
      <c r="CO11" s="71"/>
      <c r="CP11" s="71"/>
      <c r="CQ11" s="103">
        <f t="shared" si="29"/>
        <v>12730</v>
      </c>
      <c r="CR11" s="103">
        <f t="shared" si="46"/>
        <v>5360</v>
      </c>
      <c r="CS11" s="168">
        <f t="shared" si="47"/>
        <v>72360</v>
      </c>
      <c r="CT11" s="216"/>
      <c r="CU11" s="167">
        <v>85800</v>
      </c>
      <c r="CV11" s="103"/>
      <c r="CW11" s="103"/>
      <c r="CX11" s="103">
        <v>0</v>
      </c>
      <c r="CY11" s="103">
        <f t="shared" si="36"/>
        <v>6864</v>
      </c>
      <c r="CZ11" s="112">
        <f t="shared" si="37"/>
        <v>92664</v>
      </c>
      <c r="DA11" s="70">
        <v>60000</v>
      </c>
      <c r="DB11" s="70"/>
      <c r="DC11" s="70"/>
      <c r="DD11" s="70">
        <v>0</v>
      </c>
      <c r="DE11" s="103">
        <f t="shared" si="38"/>
        <v>4800</v>
      </c>
      <c r="DF11" s="112">
        <f t="shared" si="39"/>
        <v>64800</v>
      </c>
      <c r="DG11" s="103">
        <v>39000</v>
      </c>
      <c r="DH11" s="71"/>
      <c r="DI11" s="71"/>
      <c r="DJ11" s="103">
        <v>0</v>
      </c>
      <c r="DK11" s="103">
        <f t="shared" si="40"/>
        <v>3120</v>
      </c>
      <c r="DL11" s="168">
        <f t="shared" si="41"/>
        <v>42120</v>
      </c>
      <c r="DM11" s="216"/>
      <c r="DN11" s="112">
        <f t="shared" si="10"/>
        <v>53504</v>
      </c>
      <c r="DO11" s="70">
        <f t="shared" si="11"/>
        <v>50680</v>
      </c>
      <c r="DP11" s="112">
        <f t="shared" si="12"/>
        <v>55573</v>
      </c>
      <c r="DQ11" s="112">
        <f t="shared" si="31"/>
        <v>56214</v>
      </c>
      <c r="DR11" s="112">
        <f t="shared" si="13"/>
        <v>50541.333333333336</v>
      </c>
      <c r="DS11" s="168">
        <f t="shared" si="14"/>
        <v>42120</v>
      </c>
    </row>
    <row r="12" spans="1:123" ht="12">
      <c r="A12" s="481"/>
      <c r="B12" s="468"/>
      <c r="C12" s="74" t="s">
        <v>104</v>
      </c>
      <c r="D12" s="167">
        <v>53200</v>
      </c>
      <c r="E12" s="103"/>
      <c r="F12" s="103"/>
      <c r="G12" s="103">
        <f t="shared" si="15"/>
        <v>10108</v>
      </c>
      <c r="H12" s="103">
        <f t="shared" si="48"/>
        <v>4256</v>
      </c>
      <c r="I12" s="112">
        <f t="shared" si="49"/>
        <v>57456</v>
      </c>
      <c r="J12" s="70">
        <v>55900</v>
      </c>
      <c r="K12" s="70"/>
      <c r="L12" s="70"/>
      <c r="M12" s="70">
        <f t="shared" si="17"/>
        <v>10621</v>
      </c>
      <c r="N12" s="103">
        <f t="shared" si="0"/>
        <v>4472</v>
      </c>
      <c r="O12" s="112">
        <f t="shared" si="50"/>
        <v>60372</v>
      </c>
      <c r="P12" s="70">
        <v>60400</v>
      </c>
      <c r="Q12" s="71"/>
      <c r="R12" s="71"/>
      <c r="S12" s="103">
        <f t="shared" si="18"/>
        <v>11476</v>
      </c>
      <c r="T12" s="103">
        <f t="shared" si="42"/>
        <v>4832</v>
      </c>
      <c r="U12" s="168">
        <f t="shared" si="43"/>
        <v>65232</v>
      </c>
      <c r="V12" s="216"/>
      <c r="W12" s="167">
        <v>42000</v>
      </c>
      <c r="X12" s="103"/>
      <c r="Y12" s="103"/>
      <c r="Z12" s="103">
        <f t="shared" si="19"/>
        <v>7980</v>
      </c>
      <c r="AA12" s="103">
        <f t="shared" si="51"/>
        <v>3360</v>
      </c>
      <c r="AB12" s="112">
        <f t="shared" si="52"/>
        <v>45360</v>
      </c>
      <c r="AC12" s="70">
        <f t="shared" si="21"/>
        <v>48300</v>
      </c>
      <c r="AD12" s="70"/>
      <c r="AE12" s="70"/>
      <c r="AF12" s="70">
        <f t="shared" si="22"/>
        <v>9177</v>
      </c>
      <c r="AG12" s="103">
        <f t="shared" si="1"/>
        <v>3864</v>
      </c>
      <c r="AH12" s="112">
        <f t="shared" si="53"/>
        <v>52164</v>
      </c>
      <c r="AI12" s="111">
        <f t="shared" si="2"/>
        <v>50400</v>
      </c>
      <c r="AJ12" s="71"/>
      <c r="AK12" s="71"/>
      <c r="AL12" s="103">
        <f t="shared" si="23"/>
        <v>9576</v>
      </c>
      <c r="AM12" s="103">
        <f t="shared" si="44"/>
        <v>4032</v>
      </c>
      <c r="AN12" s="168">
        <f t="shared" si="45"/>
        <v>54432</v>
      </c>
      <c r="AO12" s="216"/>
      <c r="AP12" s="162">
        <v>75000</v>
      </c>
      <c r="AQ12" s="138"/>
      <c r="AR12" s="138"/>
      <c r="AS12" s="138">
        <f t="shared" si="3"/>
        <v>14250</v>
      </c>
      <c r="AT12" s="138"/>
      <c r="AU12" s="156">
        <f t="shared" si="4"/>
        <v>89250</v>
      </c>
      <c r="AV12" s="157">
        <v>78600</v>
      </c>
      <c r="AW12" s="157"/>
      <c r="AX12" s="157"/>
      <c r="AY12" s="157">
        <f t="shared" si="24"/>
        <v>14934</v>
      </c>
      <c r="AZ12" s="138"/>
      <c r="BA12" s="156">
        <f t="shared" si="32"/>
        <v>78600</v>
      </c>
      <c r="BB12" s="138">
        <v>82000</v>
      </c>
      <c r="BC12" s="145"/>
      <c r="BD12" s="145"/>
      <c r="BE12" s="138">
        <f t="shared" si="5"/>
        <v>15580</v>
      </c>
      <c r="BF12" s="138"/>
      <c r="BG12" s="163">
        <f t="shared" si="33"/>
        <v>82000</v>
      </c>
      <c r="BH12" s="216"/>
      <c r="BI12" s="162">
        <v>42778</v>
      </c>
      <c r="BJ12" s="138"/>
      <c r="BK12" s="138"/>
      <c r="BL12" s="138">
        <f t="shared" si="6"/>
        <v>8127.82</v>
      </c>
      <c r="BM12" s="138"/>
      <c r="BN12" s="156">
        <f t="shared" si="7"/>
        <v>50905.82</v>
      </c>
      <c r="BO12" s="157">
        <v>36111</v>
      </c>
      <c r="BP12" s="157"/>
      <c r="BQ12" s="157"/>
      <c r="BR12" s="157">
        <f t="shared" si="25"/>
        <v>6861.09</v>
      </c>
      <c r="BS12" s="138"/>
      <c r="BT12" s="156">
        <f t="shared" si="34"/>
        <v>36111</v>
      </c>
      <c r="BU12" s="138">
        <v>42484</v>
      </c>
      <c r="BV12" s="145"/>
      <c r="BW12" s="145"/>
      <c r="BX12" s="138">
        <f t="shared" si="8"/>
        <v>8071.96</v>
      </c>
      <c r="BY12" s="138"/>
      <c r="BZ12" s="163">
        <f t="shared" si="35"/>
        <v>42484</v>
      </c>
      <c r="CA12" s="216"/>
      <c r="CB12" s="167">
        <v>55000</v>
      </c>
      <c r="CC12" s="103"/>
      <c r="CD12" s="103"/>
      <c r="CE12" s="103">
        <f t="shared" si="26"/>
        <v>10450</v>
      </c>
      <c r="CF12" s="103">
        <f t="shared" si="54"/>
        <v>4400</v>
      </c>
      <c r="CG12" s="112">
        <f t="shared" si="55"/>
        <v>59400</v>
      </c>
      <c r="CH12" s="70">
        <v>58000</v>
      </c>
      <c r="CI12" s="70"/>
      <c r="CJ12" s="70"/>
      <c r="CK12" s="70">
        <f t="shared" si="28"/>
        <v>11020</v>
      </c>
      <c r="CL12" s="103">
        <f t="shared" si="9"/>
        <v>4640</v>
      </c>
      <c r="CM12" s="112">
        <f t="shared" si="56"/>
        <v>62640</v>
      </c>
      <c r="CN12" s="103">
        <v>62000</v>
      </c>
      <c r="CO12" s="71"/>
      <c r="CP12" s="71"/>
      <c r="CQ12" s="103">
        <f t="shared" si="29"/>
        <v>11780</v>
      </c>
      <c r="CR12" s="103">
        <f t="shared" si="46"/>
        <v>4960</v>
      </c>
      <c r="CS12" s="168">
        <f t="shared" si="47"/>
        <v>66960</v>
      </c>
      <c r="CT12" s="216"/>
      <c r="CU12" s="167">
        <v>127400</v>
      </c>
      <c r="CV12" s="103"/>
      <c r="CW12" s="103"/>
      <c r="CX12" s="103">
        <v>0</v>
      </c>
      <c r="CY12" s="103">
        <f t="shared" si="36"/>
        <v>10192</v>
      </c>
      <c r="CZ12" s="112">
        <f t="shared" si="37"/>
        <v>137592</v>
      </c>
      <c r="DA12" s="70">
        <v>76700</v>
      </c>
      <c r="DB12" s="70"/>
      <c r="DC12" s="70"/>
      <c r="DD12" s="70">
        <v>0</v>
      </c>
      <c r="DE12" s="103">
        <f t="shared" si="38"/>
        <v>6136</v>
      </c>
      <c r="DF12" s="112">
        <f t="shared" si="39"/>
        <v>82836</v>
      </c>
      <c r="DG12" s="103">
        <v>65000</v>
      </c>
      <c r="DH12" s="71"/>
      <c r="DI12" s="71"/>
      <c r="DJ12" s="103">
        <v>0</v>
      </c>
      <c r="DK12" s="103">
        <f t="shared" si="40"/>
        <v>5200</v>
      </c>
      <c r="DL12" s="168">
        <f t="shared" si="41"/>
        <v>70200</v>
      </c>
      <c r="DM12" s="216"/>
      <c r="DN12" s="112">
        <f t="shared" si="10"/>
        <v>68304.333333333328</v>
      </c>
      <c r="DO12" s="70">
        <f t="shared" si="11"/>
        <v>56228</v>
      </c>
      <c r="DP12" s="112">
        <f t="shared" si="12"/>
        <v>62120.5</v>
      </c>
      <c r="DQ12" s="112">
        <f t="shared" si="31"/>
        <v>61506</v>
      </c>
      <c r="DR12" s="112">
        <f t="shared" si="13"/>
        <v>63551.333333333336</v>
      </c>
      <c r="DS12" s="168">
        <f t="shared" si="14"/>
        <v>70200</v>
      </c>
    </row>
    <row r="13" spans="1:123" ht="12">
      <c r="A13" s="481"/>
      <c r="B13" s="468" t="s">
        <v>8</v>
      </c>
      <c r="C13" s="74" t="s">
        <v>108</v>
      </c>
      <c r="D13" s="167">
        <v>25200</v>
      </c>
      <c r="E13" s="103"/>
      <c r="F13" s="103"/>
      <c r="G13" s="103">
        <f t="shared" si="15"/>
        <v>4788</v>
      </c>
      <c r="H13" s="103">
        <f t="shared" si="48"/>
        <v>2016</v>
      </c>
      <c r="I13" s="112">
        <f t="shared" si="49"/>
        <v>27216</v>
      </c>
      <c r="J13" s="70">
        <v>26500</v>
      </c>
      <c r="K13" s="70"/>
      <c r="L13" s="70"/>
      <c r="M13" s="70">
        <f t="shared" si="17"/>
        <v>5035</v>
      </c>
      <c r="N13" s="103">
        <f t="shared" si="0"/>
        <v>2120</v>
      </c>
      <c r="O13" s="112">
        <f t="shared" si="50"/>
        <v>28620</v>
      </c>
      <c r="P13" s="70">
        <v>28600</v>
      </c>
      <c r="Q13" s="71"/>
      <c r="R13" s="71"/>
      <c r="S13" s="103">
        <f t="shared" si="18"/>
        <v>5434</v>
      </c>
      <c r="T13" s="103">
        <f t="shared" si="42"/>
        <v>2288</v>
      </c>
      <c r="U13" s="168">
        <f t="shared" si="43"/>
        <v>30888</v>
      </c>
      <c r="V13" s="216"/>
      <c r="W13" s="167">
        <v>18500</v>
      </c>
      <c r="X13" s="103"/>
      <c r="Y13" s="103"/>
      <c r="Z13" s="103">
        <f t="shared" si="19"/>
        <v>3515</v>
      </c>
      <c r="AA13" s="103">
        <f t="shared" si="51"/>
        <v>1480</v>
      </c>
      <c r="AB13" s="112">
        <f t="shared" si="52"/>
        <v>19980</v>
      </c>
      <c r="AC13" s="70">
        <f t="shared" si="21"/>
        <v>21275</v>
      </c>
      <c r="AD13" s="70"/>
      <c r="AE13" s="70"/>
      <c r="AF13" s="70">
        <f t="shared" si="22"/>
        <v>4042.25</v>
      </c>
      <c r="AG13" s="103">
        <f t="shared" si="1"/>
        <v>1702</v>
      </c>
      <c r="AH13" s="112">
        <f t="shared" si="53"/>
        <v>22977</v>
      </c>
      <c r="AI13" s="111">
        <f t="shared" si="2"/>
        <v>22200</v>
      </c>
      <c r="AJ13" s="71"/>
      <c r="AK13" s="71"/>
      <c r="AL13" s="103">
        <f t="shared" si="23"/>
        <v>4218</v>
      </c>
      <c r="AM13" s="103">
        <f t="shared" si="44"/>
        <v>1776</v>
      </c>
      <c r="AN13" s="168">
        <f t="shared" si="45"/>
        <v>23976</v>
      </c>
      <c r="AO13" s="216"/>
      <c r="AP13" s="162">
        <v>25000</v>
      </c>
      <c r="AQ13" s="138"/>
      <c r="AR13" s="138"/>
      <c r="AS13" s="138">
        <f t="shared" si="3"/>
        <v>4750</v>
      </c>
      <c r="AT13" s="138"/>
      <c r="AU13" s="156">
        <f t="shared" si="4"/>
        <v>29750</v>
      </c>
      <c r="AV13" s="157">
        <v>27500</v>
      </c>
      <c r="AW13" s="157"/>
      <c r="AX13" s="157"/>
      <c r="AY13" s="157">
        <f t="shared" si="24"/>
        <v>5225</v>
      </c>
      <c r="AZ13" s="138"/>
      <c r="BA13" s="156">
        <f t="shared" si="32"/>
        <v>27500</v>
      </c>
      <c r="BB13" s="138">
        <v>30000</v>
      </c>
      <c r="BC13" s="145"/>
      <c r="BD13" s="145"/>
      <c r="BE13" s="138">
        <f t="shared" si="5"/>
        <v>5700</v>
      </c>
      <c r="BF13" s="138"/>
      <c r="BG13" s="163">
        <f t="shared" si="33"/>
        <v>30000</v>
      </c>
      <c r="BH13" s="216"/>
      <c r="BI13" s="162">
        <v>19500</v>
      </c>
      <c r="BJ13" s="138"/>
      <c r="BK13" s="138"/>
      <c r="BL13" s="138">
        <f t="shared" si="6"/>
        <v>3705</v>
      </c>
      <c r="BM13" s="138"/>
      <c r="BN13" s="156">
        <f t="shared" si="7"/>
        <v>23205</v>
      </c>
      <c r="BO13" s="157">
        <v>17500</v>
      </c>
      <c r="BP13" s="157"/>
      <c r="BQ13" s="157"/>
      <c r="BR13" s="157">
        <f t="shared" si="25"/>
        <v>3325</v>
      </c>
      <c r="BS13" s="138"/>
      <c r="BT13" s="156">
        <f t="shared" si="34"/>
        <v>17500</v>
      </c>
      <c r="BU13" s="138">
        <v>16500</v>
      </c>
      <c r="BV13" s="145"/>
      <c r="BW13" s="145"/>
      <c r="BX13" s="138">
        <f t="shared" si="8"/>
        <v>3135</v>
      </c>
      <c r="BY13" s="138"/>
      <c r="BZ13" s="163">
        <f t="shared" si="35"/>
        <v>16500</v>
      </c>
      <c r="CA13" s="216"/>
      <c r="CB13" s="167">
        <v>25000</v>
      </c>
      <c r="CC13" s="103"/>
      <c r="CD13" s="103"/>
      <c r="CE13" s="103">
        <f t="shared" si="26"/>
        <v>4750</v>
      </c>
      <c r="CF13" s="103">
        <f t="shared" si="54"/>
        <v>2000</v>
      </c>
      <c r="CG13" s="112">
        <f t="shared" si="55"/>
        <v>27000</v>
      </c>
      <c r="CH13" s="70">
        <v>27000</v>
      </c>
      <c r="CI13" s="70"/>
      <c r="CJ13" s="70"/>
      <c r="CK13" s="70">
        <f t="shared" si="28"/>
        <v>5130</v>
      </c>
      <c r="CL13" s="103">
        <f t="shared" si="9"/>
        <v>2160</v>
      </c>
      <c r="CM13" s="112">
        <f t="shared" si="56"/>
        <v>29160</v>
      </c>
      <c r="CN13" s="103">
        <v>28500</v>
      </c>
      <c r="CO13" s="71"/>
      <c r="CP13" s="71"/>
      <c r="CQ13" s="103">
        <f t="shared" si="29"/>
        <v>5415</v>
      </c>
      <c r="CR13" s="103">
        <f t="shared" si="46"/>
        <v>2280</v>
      </c>
      <c r="CS13" s="168">
        <f t="shared" si="47"/>
        <v>30780</v>
      </c>
      <c r="CT13" s="216"/>
      <c r="CU13" s="167">
        <v>41600</v>
      </c>
      <c r="CV13" s="103"/>
      <c r="CW13" s="103"/>
      <c r="CX13" s="103">
        <v>0</v>
      </c>
      <c r="CY13" s="103">
        <f t="shared" si="36"/>
        <v>3328</v>
      </c>
      <c r="CZ13" s="112">
        <f t="shared" si="37"/>
        <v>44928</v>
      </c>
      <c r="DA13" s="70">
        <v>21450</v>
      </c>
      <c r="DB13" s="70"/>
      <c r="DC13" s="70"/>
      <c r="DD13" s="70">
        <v>0</v>
      </c>
      <c r="DE13" s="103">
        <f t="shared" si="38"/>
        <v>1716</v>
      </c>
      <c r="DF13" s="112">
        <f t="shared" si="39"/>
        <v>23166</v>
      </c>
      <c r="DG13" s="103">
        <v>19500</v>
      </c>
      <c r="DH13" s="71"/>
      <c r="DI13" s="71"/>
      <c r="DJ13" s="103">
        <v>0</v>
      </c>
      <c r="DK13" s="103">
        <f t="shared" si="40"/>
        <v>1560</v>
      </c>
      <c r="DL13" s="168">
        <f t="shared" si="41"/>
        <v>21060</v>
      </c>
      <c r="DM13" s="216"/>
      <c r="DN13" s="112">
        <f t="shared" si="10"/>
        <v>26690.666666666668</v>
      </c>
      <c r="DO13" s="70">
        <f t="shared" si="11"/>
        <v>25000</v>
      </c>
      <c r="DP13" s="112">
        <f t="shared" si="12"/>
        <v>24820.5</v>
      </c>
      <c r="DQ13" s="112">
        <f t="shared" si="31"/>
        <v>25333</v>
      </c>
      <c r="DR13" s="112">
        <f t="shared" si="13"/>
        <v>25534</v>
      </c>
      <c r="DS13" s="168">
        <f t="shared" si="14"/>
        <v>21060</v>
      </c>
    </row>
    <row r="14" spans="1:123" ht="14.25" customHeight="1">
      <c r="A14" s="481"/>
      <c r="B14" s="468"/>
      <c r="C14" s="75" t="s">
        <v>107</v>
      </c>
      <c r="D14" s="167">
        <v>25200</v>
      </c>
      <c r="E14" s="103"/>
      <c r="F14" s="103"/>
      <c r="G14" s="103">
        <f t="shared" si="15"/>
        <v>4788</v>
      </c>
      <c r="H14" s="103">
        <f t="shared" si="48"/>
        <v>2016</v>
      </c>
      <c r="I14" s="112">
        <f t="shared" si="49"/>
        <v>27216</v>
      </c>
      <c r="J14" s="70">
        <v>26500</v>
      </c>
      <c r="K14" s="70"/>
      <c r="L14" s="70"/>
      <c r="M14" s="70">
        <f t="shared" si="17"/>
        <v>5035</v>
      </c>
      <c r="N14" s="103">
        <f t="shared" si="0"/>
        <v>2120</v>
      </c>
      <c r="O14" s="112">
        <f t="shared" si="50"/>
        <v>28620</v>
      </c>
      <c r="P14" s="70">
        <v>28600</v>
      </c>
      <c r="Q14" s="71"/>
      <c r="R14" s="71"/>
      <c r="S14" s="103">
        <f t="shared" si="18"/>
        <v>5434</v>
      </c>
      <c r="T14" s="103">
        <f t="shared" si="42"/>
        <v>2288</v>
      </c>
      <c r="U14" s="168">
        <f t="shared" si="43"/>
        <v>30888</v>
      </c>
      <c r="V14" s="216"/>
      <c r="W14" s="167">
        <v>16500</v>
      </c>
      <c r="X14" s="103"/>
      <c r="Y14" s="103"/>
      <c r="Z14" s="103">
        <f t="shared" si="19"/>
        <v>3135</v>
      </c>
      <c r="AA14" s="103">
        <f t="shared" si="51"/>
        <v>1320</v>
      </c>
      <c r="AB14" s="112">
        <f t="shared" si="52"/>
        <v>17820</v>
      </c>
      <c r="AC14" s="70">
        <f t="shared" si="21"/>
        <v>18975</v>
      </c>
      <c r="AD14" s="70"/>
      <c r="AE14" s="70"/>
      <c r="AF14" s="70">
        <f t="shared" si="22"/>
        <v>3605.25</v>
      </c>
      <c r="AG14" s="103">
        <f t="shared" si="1"/>
        <v>1518</v>
      </c>
      <c r="AH14" s="112">
        <f t="shared" si="53"/>
        <v>20493</v>
      </c>
      <c r="AI14" s="111">
        <f t="shared" si="2"/>
        <v>19800</v>
      </c>
      <c r="AJ14" s="71"/>
      <c r="AK14" s="71"/>
      <c r="AL14" s="103">
        <f t="shared" si="23"/>
        <v>3762</v>
      </c>
      <c r="AM14" s="103">
        <f t="shared" si="44"/>
        <v>1584</v>
      </c>
      <c r="AN14" s="168">
        <f t="shared" si="45"/>
        <v>21384</v>
      </c>
      <c r="AO14" s="216"/>
      <c r="AP14" s="162">
        <v>28000</v>
      </c>
      <c r="AQ14" s="138"/>
      <c r="AR14" s="138"/>
      <c r="AS14" s="138">
        <f t="shared" si="3"/>
        <v>5320</v>
      </c>
      <c r="AT14" s="138"/>
      <c r="AU14" s="156">
        <f t="shared" si="4"/>
        <v>33320</v>
      </c>
      <c r="AV14" s="157">
        <v>30000</v>
      </c>
      <c r="AW14" s="157"/>
      <c r="AX14" s="157"/>
      <c r="AY14" s="157">
        <f t="shared" si="24"/>
        <v>5700</v>
      </c>
      <c r="AZ14" s="138"/>
      <c r="BA14" s="156">
        <f t="shared" si="32"/>
        <v>30000</v>
      </c>
      <c r="BB14" s="138">
        <v>32000</v>
      </c>
      <c r="BC14" s="145"/>
      <c r="BD14" s="145"/>
      <c r="BE14" s="138">
        <f t="shared" si="5"/>
        <v>6080</v>
      </c>
      <c r="BF14" s="138"/>
      <c r="BG14" s="163">
        <f t="shared" si="33"/>
        <v>32000</v>
      </c>
      <c r="BH14" s="216"/>
      <c r="BI14" s="162">
        <v>23500</v>
      </c>
      <c r="BJ14" s="138"/>
      <c r="BK14" s="138"/>
      <c r="BL14" s="138">
        <f t="shared" si="6"/>
        <v>4465</v>
      </c>
      <c r="BM14" s="138"/>
      <c r="BN14" s="156">
        <f t="shared" ref="BN14:BN41" si="57">BI14+BL14</f>
        <v>27965</v>
      </c>
      <c r="BO14" s="157">
        <v>21000</v>
      </c>
      <c r="BP14" s="157"/>
      <c r="BQ14" s="157"/>
      <c r="BR14" s="157">
        <f t="shared" si="25"/>
        <v>3990</v>
      </c>
      <c r="BS14" s="138"/>
      <c r="BT14" s="156">
        <f t="shared" si="34"/>
        <v>21000</v>
      </c>
      <c r="BU14" s="138">
        <v>19800</v>
      </c>
      <c r="BV14" s="145"/>
      <c r="BW14" s="145"/>
      <c r="BX14" s="138">
        <f t="shared" si="8"/>
        <v>3762</v>
      </c>
      <c r="BY14" s="138"/>
      <c r="BZ14" s="163">
        <f t="shared" si="35"/>
        <v>19800</v>
      </c>
      <c r="CA14" s="216"/>
      <c r="CB14" s="167">
        <v>28000</v>
      </c>
      <c r="CC14" s="103"/>
      <c r="CD14" s="103"/>
      <c r="CE14" s="103">
        <f t="shared" si="26"/>
        <v>5320</v>
      </c>
      <c r="CF14" s="103">
        <f t="shared" si="54"/>
        <v>2240</v>
      </c>
      <c r="CG14" s="112">
        <f t="shared" si="55"/>
        <v>30240</v>
      </c>
      <c r="CH14" s="70">
        <v>32000</v>
      </c>
      <c r="CI14" s="70"/>
      <c r="CJ14" s="70"/>
      <c r="CK14" s="70">
        <f t="shared" si="28"/>
        <v>6080</v>
      </c>
      <c r="CL14" s="103">
        <f t="shared" si="9"/>
        <v>2560</v>
      </c>
      <c r="CM14" s="112">
        <f t="shared" si="56"/>
        <v>34560</v>
      </c>
      <c r="CN14" s="103">
        <v>30000</v>
      </c>
      <c r="CO14" s="71"/>
      <c r="CP14" s="71"/>
      <c r="CQ14" s="103">
        <f t="shared" si="29"/>
        <v>5700</v>
      </c>
      <c r="CR14" s="103">
        <f t="shared" si="46"/>
        <v>2400</v>
      </c>
      <c r="CS14" s="168">
        <f t="shared" si="47"/>
        <v>32400</v>
      </c>
      <c r="CT14" s="216"/>
      <c r="CU14" s="167">
        <v>49140</v>
      </c>
      <c r="CV14" s="103"/>
      <c r="CW14" s="103"/>
      <c r="CX14" s="103">
        <v>0</v>
      </c>
      <c r="CY14" s="103">
        <f t="shared" si="36"/>
        <v>3931.2000000000003</v>
      </c>
      <c r="CZ14" s="112">
        <f t="shared" si="37"/>
        <v>53071.199999999997</v>
      </c>
      <c r="DA14" s="70">
        <v>46800</v>
      </c>
      <c r="DB14" s="70"/>
      <c r="DC14" s="70"/>
      <c r="DD14" s="70">
        <v>0</v>
      </c>
      <c r="DE14" s="103">
        <f t="shared" si="38"/>
        <v>3744</v>
      </c>
      <c r="DF14" s="112">
        <f t="shared" si="39"/>
        <v>50544</v>
      </c>
      <c r="DG14" s="103">
        <v>29900</v>
      </c>
      <c r="DH14" s="71"/>
      <c r="DI14" s="71"/>
      <c r="DJ14" s="103">
        <v>0</v>
      </c>
      <c r="DK14" s="103">
        <f t="shared" si="40"/>
        <v>2392</v>
      </c>
      <c r="DL14" s="168">
        <f t="shared" si="41"/>
        <v>32292</v>
      </c>
      <c r="DM14" s="216"/>
      <c r="DN14" s="112">
        <f t="shared" si="10"/>
        <v>29381.200000000001</v>
      </c>
      <c r="DO14" s="70">
        <f t="shared" si="11"/>
        <v>27608</v>
      </c>
      <c r="DP14" s="112">
        <f t="shared" si="12"/>
        <v>30869.5</v>
      </c>
      <c r="DQ14" s="112">
        <f t="shared" si="31"/>
        <v>29310</v>
      </c>
      <c r="DR14" s="112">
        <f t="shared" si="13"/>
        <v>28127.333333333332</v>
      </c>
      <c r="DS14" s="168">
        <f t="shared" si="14"/>
        <v>32292</v>
      </c>
    </row>
    <row r="15" spans="1:123" ht="14.25" customHeight="1">
      <c r="A15" s="481"/>
      <c r="B15" s="468" t="s">
        <v>9</v>
      </c>
      <c r="C15" s="74" t="s">
        <v>109</v>
      </c>
      <c r="D15" s="167">
        <v>42000</v>
      </c>
      <c r="E15" s="103"/>
      <c r="F15" s="103"/>
      <c r="G15" s="103">
        <f t="shared" si="15"/>
        <v>7980</v>
      </c>
      <c r="H15" s="103">
        <f t="shared" si="48"/>
        <v>3360</v>
      </c>
      <c r="I15" s="112">
        <f t="shared" si="49"/>
        <v>45360</v>
      </c>
      <c r="J15" s="70">
        <v>44100</v>
      </c>
      <c r="K15" s="70"/>
      <c r="L15" s="70"/>
      <c r="M15" s="70">
        <f t="shared" si="17"/>
        <v>8379</v>
      </c>
      <c r="N15" s="103">
        <f t="shared" si="0"/>
        <v>3528</v>
      </c>
      <c r="O15" s="112">
        <f t="shared" si="50"/>
        <v>47628</v>
      </c>
      <c r="P15" s="70">
        <v>47600</v>
      </c>
      <c r="Q15" s="71"/>
      <c r="R15" s="71"/>
      <c r="S15" s="103">
        <f t="shared" si="18"/>
        <v>9044</v>
      </c>
      <c r="T15" s="103">
        <f t="shared" si="42"/>
        <v>3808</v>
      </c>
      <c r="U15" s="168">
        <f t="shared" si="43"/>
        <v>51408</v>
      </c>
      <c r="V15" s="216"/>
      <c r="W15" s="167">
        <v>35000</v>
      </c>
      <c r="X15" s="103"/>
      <c r="Y15" s="103"/>
      <c r="Z15" s="103">
        <f t="shared" si="19"/>
        <v>6650</v>
      </c>
      <c r="AA15" s="103">
        <f t="shared" si="51"/>
        <v>2800</v>
      </c>
      <c r="AB15" s="112">
        <f t="shared" si="52"/>
        <v>37800</v>
      </c>
      <c r="AC15" s="70">
        <f t="shared" si="21"/>
        <v>40250</v>
      </c>
      <c r="AD15" s="70"/>
      <c r="AE15" s="70"/>
      <c r="AF15" s="70">
        <f t="shared" si="22"/>
        <v>7647.5</v>
      </c>
      <c r="AG15" s="103">
        <f t="shared" si="1"/>
        <v>3220</v>
      </c>
      <c r="AH15" s="112">
        <f t="shared" si="53"/>
        <v>43470</v>
      </c>
      <c r="AI15" s="111">
        <f t="shared" si="2"/>
        <v>42000</v>
      </c>
      <c r="AJ15" s="71"/>
      <c r="AK15" s="71"/>
      <c r="AL15" s="103">
        <f t="shared" si="23"/>
        <v>7980</v>
      </c>
      <c r="AM15" s="103">
        <f t="shared" si="44"/>
        <v>3360</v>
      </c>
      <c r="AN15" s="168">
        <f t="shared" si="45"/>
        <v>45360</v>
      </c>
      <c r="AO15" s="216"/>
      <c r="AP15" s="162">
        <v>56000</v>
      </c>
      <c r="AQ15" s="138"/>
      <c r="AR15" s="138"/>
      <c r="AS15" s="138">
        <f t="shared" si="3"/>
        <v>10640</v>
      </c>
      <c r="AT15" s="138"/>
      <c r="AU15" s="156">
        <f t="shared" si="4"/>
        <v>66640</v>
      </c>
      <c r="AV15" s="157">
        <v>80000</v>
      </c>
      <c r="AW15" s="157"/>
      <c r="AX15" s="157"/>
      <c r="AY15" s="157">
        <f t="shared" si="24"/>
        <v>15200</v>
      </c>
      <c r="AZ15" s="138"/>
      <c r="BA15" s="156">
        <f t="shared" si="32"/>
        <v>80000</v>
      </c>
      <c r="BB15" s="138">
        <v>65000</v>
      </c>
      <c r="BC15" s="145"/>
      <c r="BD15" s="145"/>
      <c r="BE15" s="138">
        <f t="shared" si="5"/>
        <v>12350</v>
      </c>
      <c r="BF15" s="138"/>
      <c r="BG15" s="163">
        <f t="shared" si="33"/>
        <v>65000</v>
      </c>
      <c r="BH15" s="216"/>
      <c r="BI15" s="162">
        <v>32000</v>
      </c>
      <c r="BJ15" s="138"/>
      <c r="BK15" s="138"/>
      <c r="BL15" s="138">
        <f t="shared" si="6"/>
        <v>6080</v>
      </c>
      <c r="BM15" s="138"/>
      <c r="BN15" s="156">
        <f t="shared" si="57"/>
        <v>38080</v>
      </c>
      <c r="BO15" s="157">
        <v>29500</v>
      </c>
      <c r="BP15" s="157"/>
      <c r="BQ15" s="157"/>
      <c r="BR15" s="157">
        <f t="shared" si="25"/>
        <v>5605</v>
      </c>
      <c r="BS15" s="138"/>
      <c r="BT15" s="156">
        <f t="shared" si="34"/>
        <v>29500</v>
      </c>
      <c r="BU15" s="138">
        <v>27000</v>
      </c>
      <c r="BV15" s="145"/>
      <c r="BW15" s="145"/>
      <c r="BX15" s="138">
        <f t="shared" si="8"/>
        <v>5130</v>
      </c>
      <c r="BY15" s="138"/>
      <c r="BZ15" s="163">
        <f t="shared" si="35"/>
        <v>27000</v>
      </c>
      <c r="CA15" s="216"/>
      <c r="CB15" s="167">
        <v>45000</v>
      </c>
      <c r="CC15" s="103"/>
      <c r="CD15" s="103"/>
      <c r="CE15" s="103">
        <f t="shared" si="26"/>
        <v>8550</v>
      </c>
      <c r="CF15" s="103">
        <f t="shared" si="54"/>
        <v>3600</v>
      </c>
      <c r="CG15" s="112">
        <f t="shared" si="55"/>
        <v>48600</v>
      </c>
      <c r="CH15" s="70">
        <v>47500</v>
      </c>
      <c r="CI15" s="70"/>
      <c r="CJ15" s="70"/>
      <c r="CK15" s="70">
        <f t="shared" si="28"/>
        <v>9025</v>
      </c>
      <c r="CL15" s="103">
        <f t="shared" si="9"/>
        <v>3800</v>
      </c>
      <c r="CM15" s="112">
        <f t="shared" si="56"/>
        <v>51300</v>
      </c>
      <c r="CN15" s="103">
        <v>47500</v>
      </c>
      <c r="CO15" s="71"/>
      <c r="CP15" s="71"/>
      <c r="CQ15" s="103">
        <f t="shared" si="29"/>
        <v>9025</v>
      </c>
      <c r="CR15" s="103">
        <f t="shared" si="46"/>
        <v>3800</v>
      </c>
      <c r="CS15" s="168">
        <f t="shared" si="47"/>
        <v>51300</v>
      </c>
      <c r="CT15" s="216"/>
      <c r="CU15" s="167">
        <v>78000</v>
      </c>
      <c r="CV15" s="103"/>
      <c r="CW15" s="103"/>
      <c r="CX15" s="103">
        <v>0</v>
      </c>
      <c r="CY15" s="103">
        <f t="shared" si="36"/>
        <v>6240</v>
      </c>
      <c r="CZ15" s="112">
        <f t="shared" si="37"/>
        <v>84240</v>
      </c>
      <c r="DA15" s="70">
        <v>65000</v>
      </c>
      <c r="DB15" s="70"/>
      <c r="DC15" s="70"/>
      <c r="DD15" s="70">
        <v>0</v>
      </c>
      <c r="DE15" s="103">
        <f t="shared" si="38"/>
        <v>5200</v>
      </c>
      <c r="DF15" s="112">
        <f t="shared" si="39"/>
        <v>70200</v>
      </c>
      <c r="DG15" s="103">
        <v>39000</v>
      </c>
      <c r="DH15" s="71"/>
      <c r="DI15" s="71"/>
      <c r="DJ15" s="103">
        <v>0</v>
      </c>
      <c r="DK15" s="103">
        <f t="shared" si="40"/>
        <v>3120</v>
      </c>
      <c r="DL15" s="168">
        <f t="shared" si="41"/>
        <v>42120</v>
      </c>
      <c r="DM15" s="216"/>
      <c r="DN15" s="112">
        <f t="shared" si="10"/>
        <v>49600</v>
      </c>
      <c r="DO15" s="70">
        <f t="shared" si="11"/>
        <v>45180</v>
      </c>
      <c r="DP15" s="112">
        <f t="shared" si="12"/>
        <v>53683</v>
      </c>
      <c r="DQ15" s="112">
        <f t="shared" si="31"/>
        <v>49464</v>
      </c>
      <c r="DR15" s="112">
        <f t="shared" si="13"/>
        <v>47031.333333333336</v>
      </c>
      <c r="DS15" s="168">
        <f t="shared" si="14"/>
        <v>42120</v>
      </c>
    </row>
    <row r="16" spans="1:123" ht="14.25" customHeight="1">
      <c r="A16" s="481"/>
      <c r="B16" s="468"/>
      <c r="C16" s="75" t="s">
        <v>110</v>
      </c>
      <c r="D16" s="167">
        <v>53200</v>
      </c>
      <c r="E16" s="103"/>
      <c r="F16" s="103"/>
      <c r="G16" s="103">
        <f t="shared" si="15"/>
        <v>10108</v>
      </c>
      <c r="H16" s="103">
        <f t="shared" si="48"/>
        <v>4256</v>
      </c>
      <c r="I16" s="112">
        <f t="shared" si="49"/>
        <v>57456</v>
      </c>
      <c r="J16" s="70">
        <v>55900</v>
      </c>
      <c r="K16" s="70"/>
      <c r="L16" s="70"/>
      <c r="M16" s="70">
        <f t="shared" si="17"/>
        <v>10621</v>
      </c>
      <c r="N16" s="103">
        <f t="shared" si="0"/>
        <v>4472</v>
      </c>
      <c r="O16" s="112">
        <f t="shared" si="50"/>
        <v>60372</v>
      </c>
      <c r="P16" s="70">
        <v>60400</v>
      </c>
      <c r="Q16" s="71"/>
      <c r="R16" s="71"/>
      <c r="S16" s="103">
        <f t="shared" si="18"/>
        <v>11476</v>
      </c>
      <c r="T16" s="103">
        <f t="shared" si="42"/>
        <v>4832</v>
      </c>
      <c r="U16" s="168">
        <f t="shared" si="43"/>
        <v>65232</v>
      </c>
      <c r="V16" s="216"/>
      <c r="W16" s="167">
        <v>42000</v>
      </c>
      <c r="X16" s="103"/>
      <c r="Y16" s="103"/>
      <c r="Z16" s="103">
        <f t="shared" si="19"/>
        <v>7980</v>
      </c>
      <c r="AA16" s="103">
        <f t="shared" si="51"/>
        <v>3360</v>
      </c>
      <c r="AB16" s="112">
        <f t="shared" si="52"/>
        <v>45360</v>
      </c>
      <c r="AC16" s="70">
        <f t="shared" si="21"/>
        <v>48300</v>
      </c>
      <c r="AD16" s="70"/>
      <c r="AE16" s="70"/>
      <c r="AF16" s="70">
        <f t="shared" si="22"/>
        <v>9177</v>
      </c>
      <c r="AG16" s="103">
        <f t="shared" si="1"/>
        <v>3864</v>
      </c>
      <c r="AH16" s="112">
        <f t="shared" si="53"/>
        <v>52164</v>
      </c>
      <c r="AI16" s="111">
        <f t="shared" si="2"/>
        <v>50400</v>
      </c>
      <c r="AJ16" s="71"/>
      <c r="AK16" s="71"/>
      <c r="AL16" s="103">
        <f t="shared" si="23"/>
        <v>9576</v>
      </c>
      <c r="AM16" s="103">
        <f t="shared" si="44"/>
        <v>4032</v>
      </c>
      <c r="AN16" s="168">
        <f t="shared" si="45"/>
        <v>54432</v>
      </c>
      <c r="AO16" s="216"/>
      <c r="AP16" s="162">
        <v>75000</v>
      </c>
      <c r="AQ16" s="138"/>
      <c r="AR16" s="138"/>
      <c r="AS16" s="138">
        <f t="shared" si="3"/>
        <v>14250</v>
      </c>
      <c r="AT16" s="138"/>
      <c r="AU16" s="156">
        <f t="shared" si="4"/>
        <v>89250</v>
      </c>
      <c r="AV16" s="157">
        <v>78600</v>
      </c>
      <c r="AW16" s="157"/>
      <c r="AX16" s="157"/>
      <c r="AY16" s="157">
        <f t="shared" si="24"/>
        <v>14934</v>
      </c>
      <c r="AZ16" s="138"/>
      <c r="BA16" s="156">
        <f t="shared" si="32"/>
        <v>78600</v>
      </c>
      <c r="BB16" s="138">
        <v>82000</v>
      </c>
      <c r="BC16" s="145"/>
      <c r="BD16" s="145"/>
      <c r="BE16" s="138">
        <f t="shared" si="5"/>
        <v>15580</v>
      </c>
      <c r="BF16" s="138"/>
      <c r="BG16" s="163">
        <f t="shared" si="33"/>
        <v>82000</v>
      </c>
      <c r="BH16" s="216"/>
      <c r="BI16" s="162">
        <v>26111</v>
      </c>
      <c r="BJ16" s="138"/>
      <c r="BK16" s="138"/>
      <c r="BL16" s="138">
        <f t="shared" si="6"/>
        <v>4961.09</v>
      </c>
      <c r="BM16" s="138"/>
      <c r="BN16" s="156">
        <f t="shared" si="57"/>
        <v>31072.09</v>
      </c>
      <c r="BO16" s="157">
        <v>23333</v>
      </c>
      <c r="BP16" s="157"/>
      <c r="BQ16" s="157"/>
      <c r="BR16" s="157">
        <f t="shared" si="25"/>
        <v>4433.2700000000004</v>
      </c>
      <c r="BS16" s="138"/>
      <c r="BT16" s="156">
        <f t="shared" si="34"/>
        <v>23333</v>
      </c>
      <c r="BU16" s="138">
        <v>27451</v>
      </c>
      <c r="BV16" s="145"/>
      <c r="BW16" s="145"/>
      <c r="BX16" s="138">
        <f t="shared" si="8"/>
        <v>5215.6900000000005</v>
      </c>
      <c r="BY16" s="138"/>
      <c r="BZ16" s="163">
        <f t="shared" si="35"/>
        <v>27451</v>
      </c>
      <c r="CA16" s="216"/>
      <c r="CB16" s="167">
        <v>40000</v>
      </c>
      <c r="CC16" s="103"/>
      <c r="CD16" s="103"/>
      <c r="CE16" s="103">
        <f t="shared" si="26"/>
        <v>7600</v>
      </c>
      <c r="CF16" s="103">
        <f t="shared" si="54"/>
        <v>3200</v>
      </c>
      <c r="CG16" s="112">
        <f t="shared" si="55"/>
        <v>43200</v>
      </c>
      <c r="CH16" s="70">
        <v>44000</v>
      </c>
      <c r="CI16" s="70"/>
      <c r="CJ16" s="70"/>
      <c r="CK16" s="70">
        <f t="shared" si="28"/>
        <v>8360</v>
      </c>
      <c r="CL16" s="103">
        <f t="shared" si="9"/>
        <v>3520</v>
      </c>
      <c r="CM16" s="112">
        <f t="shared" si="56"/>
        <v>47520</v>
      </c>
      <c r="CN16" s="103">
        <v>49000</v>
      </c>
      <c r="CO16" s="71"/>
      <c r="CP16" s="71"/>
      <c r="CQ16" s="103">
        <f t="shared" si="29"/>
        <v>9310</v>
      </c>
      <c r="CR16" s="103">
        <f t="shared" si="46"/>
        <v>3920</v>
      </c>
      <c r="CS16" s="168">
        <f t="shared" si="47"/>
        <v>52920</v>
      </c>
      <c r="CT16" s="216"/>
      <c r="CU16" s="167">
        <v>127400</v>
      </c>
      <c r="CV16" s="103"/>
      <c r="CW16" s="103"/>
      <c r="CX16" s="103">
        <v>0</v>
      </c>
      <c r="CY16" s="103">
        <f t="shared" si="36"/>
        <v>10192</v>
      </c>
      <c r="CZ16" s="112">
        <f t="shared" si="37"/>
        <v>137592</v>
      </c>
      <c r="DA16" s="70">
        <v>91000</v>
      </c>
      <c r="DB16" s="70"/>
      <c r="DC16" s="70"/>
      <c r="DD16" s="70">
        <v>0</v>
      </c>
      <c r="DE16" s="103">
        <f t="shared" si="38"/>
        <v>7280</v>
      </c>
      <c r="DF16" s="112">
        <f t="shared" si="39"/>
        <v>98280</v>
      </c>
      <c r="DG16" s="103">
        <v>65000</v>
      </c>
      <c r="DH16" s="71"/>
      <c r="DI16" s="71"/>
      <c r="DJ16" s="103">
        <v>0</v>
      </c>
      <c r="DK16" s="103">
        <f t="shared" si="40"/>
        <v>5200</v>
      </c>
      <c r="DL16" s="168">
        <f t="shared" si="41"/>
        <v>70200</v>
      </c>
      <c r="DM16" s="216"/>
      <c r="DN16" s="112">
        <f t="shared" si="10"/>
        <v>63026.5</v>
      </c>
      <c r="DO16" s="70">
        <f t="shared" si="11"/>
        <v>49728</v>
      </c>
      <c r="DP16" s="112">
        <f t="shared" si="12"/>
        <v>60044.833333333336</v>
      </c>
      <c r="DQ16" s="112">
        <f t="shared" si="31"/>
        <v>56268</v>
      </c>
      <c r="DR16" s="112">
        <f t="shared" si="13"/>
        <v>58705.833333333336</v>
      </c>
      <c r="DS16" s="168">
        <f t="shared" si="14"/>
        <v>70200</v>
      </c>
    </row>
    <row r="17" spans="1:123" ht="14.25" customHeight="1">
      <c r="A17" s="481"/>
      <c r="B17" s="469" t="s">
        <v>147</v>
      </c>
      <c r="C17" s="75" t="s">
        <v>174</v>
      </c>
      <c r="D17" s="167">
        <v>250000</v>
      </c>
      <c r="E17" s="103"/>
      <c r="F17" s="103"/>
      <c r="G17" s="103">
        <f t="shared" si="15"/>
        <v>47500</v>
      </c>
      <c r="H17" s="103"/>
      <c r="I17" s="112">
        <f t="shared" si="16"/>
        <v>297500</v>
      </c>
      <c r="J17" s="70">
        <v>262500</v>
      </c>
      <c r="K17" s="70"/>
      <c r="L17" s="70"/>
      <c r="M17" s="70">
        <f>J17*19%</f>
        <v>49875</v>
      </c>
      <c r="N17" s="103">
        <f t="shared" si="0"/>
        <v>21000</v>
      </c>
      <c r="O17" s="70">
        <f>J17+M17</f>
        <v>312375</v>
      </c>
      <c r="P17" s="70">
        <v>283500</v>
      </c>
      <c r="Q17" s="71"/>
      <c r="R17" s="71"/>
      <c r="S17" s="103">
        <f t="shared" si="18"/>
        <v>53865</v>
      </c>
      <c r="T17" s="103">
        <f t="shared" si="42"/>
        <v>22680</v>
      </c>
      <c r="U17" s="169">
        <f>P17+S17</f>
        <v>337365</v>
      </c>
      <c r="V17" s="217"/>
      <c r="W17" s="167">
        <v>175000</v>
      </c>
      <c r="X17" s="103"/>
      <c r="Y17" s="103"/>
      <c r="Z17" s="103">
        <f t="shared" si="19"/>
        <v>33250</v>
      </c>
      <c r="AA17" s="103"/>
      <c r="AB17" s="112">
        <f t="shared" si="20"/>
        <v>208250</v>
      </c>
      <c r="AC17" s="70">
        <f t="shared" si="21"/>
        <v>201250</v>
      </c>
      <c r="AD17" s="70"/>
      <c r="AE17" s="70"/>
      <c r="AF17" s="70">
        <f>AC17*19%</f>
        <v>38237.5</v>
      </c>
      <c r="AG17" s="103">
        <f t="shared" si="1"/>
        <v>16100</v>
      </c>
      <c r="AH17" s="70">
        <f>AC17+AF17</f>
        <v>239487.5</v>
      </c>
      <c r="AI17" s="111">
        <f t="shared" si="2"/>
        <v>210000</v>
      </c>
      <c r="AJ17" s="71"/>
      <c r="AK17" s="71"/>
      <c r="AL17" s="103">
        <f t="shared" si="23"/>
        <v>39900</v>
      </c>
      <c r="AM17" s="103">
        <f t="shared" si="44"/>
        <v>16800</v>
      </c>
      <c r="AN17" s="169">
        <f>AI17+AL17</f>
        <v>249900</v>
      </c>
      <c r="AO17" s="217"/>
      <c r="AP17" s="162">
        <v>150000</v>
      </c>
      <c r="AQ17" s="138"/>
      <c r="AR17" s="138"/>
      <c r="AS17" s="138">
        <f t="shared" si="3"/>
        <v>28500</v>
      </c>
      <c r="AT17" s="138"/>
      <c r="AU17" s="156">
        <f t="shared" si="4"/>
        <v>178500</v>
      </c>
      <c r="AV17" s="157">
        <v>180000</v>
      </c>
      <c r="AW17" s="157"/>
      <c r="AX17" s="157"/>
      <c r="AY17" s="157">
        <f t="shared" si="24"/>
        <v>34200</v>
      </c>
      <c r="AZ17" s="138"/>
      <c r="BA17" s="157">
        <f t="shared" ref="BA17:BA41" si="58">AV17+AY17</f>
        <v>214200</v>
      </c>
      <c r="BB17" s="158">
        <v>210000</v>
      </c>
      <c r="BC17" s="145"/>
      <c r="BD17" s="145"/>
      <c r="BE17" s="138">
        <f t="shared" si="5"/>
        <v>39900</v>
      </c>
      <c r="BF17" s="138"/>
      <c r="BG17" s="164">
        <f t="shared" ref="BG17:BG41" si="59">BB17+BE17</f>
        <v>249900</v>
      </c>
      <c r="BH17" s="217"/>
      <c r="BI17" s="162">
        <v>250000</v>
      </c>
      <c r="BJ17" s="138"/>
      <c r="BK17" s="138"/>
      <c r="BL17" s="138">
        <f t="shared" si="6"/>
        <v>47500</v>
      </c>
      <c r="BM17" s="138"/>
      <c r="BN17" s="156">
        <f t="shared" si="57"/>
        <v>297500</v>
      </c>
      <c r="BO17" s="157">
        <v>250000</v>
      </c>
      <c r="BP17" s="157"/>
      <c r="BQ17" s="157"/>
      <c r="BR17" s="157">
        <f t="shared" si="25"/>
        <v>47500</v>
      </c>
      <c r="BS17" s="138"/>
      <c r="BT17" s="157">
        <f t="shared" ref="BT17:BT41" si="60">BO17+BR17</f>
        <v>297500</v>
      </c>
      <c r="BU17" s="158">
        <v>200000</v>
      </c>
      <c r="BV17" s="145"/>
      <c r="BW17" s="145"/>
      <c r="BX17" s="138">
        <f t="shared" si="8"/>
        <v>38000</v>
      </c>
      <c r="BY17" s="138"/>
      <c r="BZ17" s="164">
        <f t="shared" ref="BZ17:BZ41" si="61">BU17+BX17</f>
        <v>238000</v>
      </c>
      <c r="CA17" s="217"/>
      <c r="CB17" s="167">
        <v>300000</v>
      </c>
      <c r="CC17" s="103"/>
      <c r="CD17" s="103"/>
      <c r="CE17" s="103">
        <f t="shared" si="26"/>
        <v>57000</v>
      </c>
      <c r="CF17" s="103"/>
      <c r="CG17" s="112">
        <f t="shared" si="27"/>
        <v>357000</v>
      </c>
      <c r="CH17" s="70">
        <v>300000</v>
      </c>
      <c r="CI17" s="70"/>
      <c r="CJ17" s="70"/>
      <c r="CK17" s="70">
        <f>CH17*19%</f>
        <v>57000</v>
      </c>
      <c r="CL17" s="103">
        <f t="shared" si="9"/>
        <v>24000</v>
      </c>
      <c r="CM17" s="70">
        <f>CH17+CK17</f>
        <v>357000</v>
      </c>
      <c r="CN17" s="111">
        <v>320000</v>
      </c>
      <c r="CO17" s="71"/>
      <c r="CP17" s="71"/>
      <c r="CQ17" s="103">
        <f t="shared" si="29"/>
        <v>60800</v>
      </c>
      <c r="CR17" s="103">
        <f t="shared" si="46"/>
        <v>25600</v>
      </c>
      <c r="CS17" s="169">
        <f>CN17+CQ17</f>
        <v>380800</v>
      </c>
      <c r="CT17" s="217"/>
      <c r="CU17" s="167">
        <v>195000</v>
      </c>
      <c r="CV17" s="103"/>
      <c r="CW17" s="103"/>
      <c r="CX17" s="103">
        <v>0</v>
      </c>
      <c r="CY17" s="103">
        <v>0</v>
      </c>
      <c r="CZ17" s="112">
        <f>CU17+CX17</f>
        <v>195000</v>
      </c>
      <c r="DA17" s="103">
        <v>195000</v>
      </c>
      <c r="DB17" s="70"/>
      <c r="DC17" s="70"/>
      <c r="DD17" s="70">
        <v>0</v>
      </c>
      <c r="DE17" s="103">
        <v>0</v>
      </c>
      <c r="DF17" s="70">
        <f t="shared" ref="DF17:DF24" si="62">DA17+DD17</f>
        <v>195000</v>
      </c>
      <c r="DG17" s="103">
        <v>195000</v>
      </c>
      <c r="DH17" s="71"/>
      <c r="DI17" s="71"/>
      <c r="DJ17" s="103">
        <v>0</v>
      </c>
      <c r="DK17" s="103">
        <v>0</v>
      </c>
      <c r="DL17" s="169">
        <f t="shared" ref="DL17:DL24" si="63">DG17+DJ17</f>
        <v>195000</v>
      </c>
      <c r="DM17" s="217"/>
      <c r="DN17" s="112">
        <f t="shared" si="10"/>
        <v>227916.66666666666</v>
      </c>
      <c r="DO17" s="70">
        <f t="shared" si="11"/>
        <v>222500</v>
      </c>
      <c r="DP17" s="112">
        <f t="shared" si="12"/>
        <v>269260.41666666669</v>
      </c>
      <c r="DQ17" s="112">
        <f t="shared" si="31"/>
        <v>268493.75</v>
      </c>
      <c r="DR17" s="112">
        <f t="shared" si="13"/>
        <v>275160.83333333331</v>
      </c>
      <c r="DS17" s="168">
        <f t="shared" si="14"/>
        <v>195000</v>
      </c>
    </row>
    <row r="18" spans="1:123" ht="12">
      <c r="A18" s="481"/>
      <c r="B18" s="469"/>
      <c r="C18" s="75" t="s">
        <v>175</v>
      </c>
      <c r="D18" s="167">
        <v>450000</v>
      </c>
      <c r="E18" s="103"/>
      <c r="F18" s="103"/>
      <c r="G18" s="103">
        <f t="shared" si="15"/>
        <v>85500</v>
      </c>
      <c r="H18" s="103"/>
      <c r="I18" s="112">
        <f t="shared" si="16"/>
        <v>535500</v>
      </c>
      <c r="J18" s="70">
        <v>472500</v>
      </c>
      <c r="K18" s="70"/>
      <c r="L18" s="70"/>
      <c r="M18" s="70">
        <f t="shared" ref="M18:M41" si="64">J18*19%</f>
        <v>89775</v>
      </c>
      <c r="N18" s="103">
        <f t="shared" si="0"/>
        <v>37800</v>
      </c>
      <c r="O18" s="70">
        <f t="shared" ref="O18:O41" si="65">J18+M18</f>
        <v>562275</v>
      </c>
      <c r="P18" s="70">
        <v>510300</v>
      </c>
      <c r="Q18" s="71"/>
      <c r="R18" s="71"/>
      <c r="S18" s="70">
        <f t="shared" si="18"/>
        <v>96957</v>
      </c>
      <c r="T18" s="103">
        <f t="shared" si="42"/>
        <v>40824</v>
      </c>
      <c r="U18" s="169">
        <f t="shared" ref="U18:U41" si="66">P18+S18</f>
        <v>607257</v>
      </c>
      <c r="V18" s="217"/>
      <c r="W18" s="167">
        <v>30000</v>
      </c>
      <c r="X18" s="103"/>
      <c r="Y18" s="103"/>
      <c r="Z18" s="103">
        <f t="shared" si="19"/>
        <v>5700</v>
      </c>
      <c r="AA18" s="103"/>
      <c r="AB18" s="112">
        <f t="shared" si="20"/>
        <v>35700</v>
      </c>
      <c r="AC18" s="70">
        <f t="shared" si="21"/>
        <v>34500</v>
      </c>
      <c r="AD18" s="70"/>
      <c r="AE18" s="70"/>
      <c r="AF18" s="70">
        <f t="shared" ref="AF18:AF41" si="67">AC18*19%</f>
        <v>6555</v>
      </c>
      <c r="AG18" s="103">
        <f t="shared" si="1"/>
        <v>2760</v>
      </c>
      <c r="AH18" s="70">
        <f t="shared" ref="AH18:AH41" si="68">AC18+AF18</f>
        <v>41055</v>
      </c>
      <c r="AI18" s="111">
        <f t="shared" si="2"/>
        <v>36000</v>
      </c>
      <c r="AJ18" s="71"/>
      <c r="AK18" s="71"/>
      <c r="AL18" s="70">
        <f t="shared" si="23"/>
        <v>6840</v>
      </c>
      <c r="AM18" s="103">
        <f t="shared" si="44"/>
        <v>2880</v>
      </c>
      <c r="AN18" s="169">
        <f t="shared" ref="AN18:AN41" si="69">AI18+AL18</f>
        <v>42840</v>
      </c>
      <c r="AO18" s="217"/>
      <c r="AP18" s="162">
        <v>200000</v>
      </c>
      <c r="AQ18" s="138"/>
      <c r="AR18" s="138"/>
      <c r="AS18" s="138">
        <f t="shared" si="3"/>
        <v>38000</v>
      </c>
      <c r="AT18" s="138"/>
      <c r="AU18" s="156">
        <f t="shared" si="4"/>
        <v>238000</v>
      </c>
      <c r="AV18" s="157">
        <v>230000</v>
      </c>
      <c r="AW18" s="157"/>
      <c r="AX18" s="157"/>
      <c r="AY18" s="157">
        <f t="shared" si="24"/>
        <v>43700</v>
      </c>
      <c r="AZ18" s="138"/>
      <c r="BA18" s="157">
        <f t="shared" si="58"/>
        <v>273700</v>
      </c>
      <c r="BB18" s="158">
        <v>260000</v>
      </c>
      <c r="BC18" s="145"/>
      <c r="BD18" s="145"/>
      <c r="BE18" s="157">
        <f t="shared" si="5"/>
        <v>49400</v>
      </c>
      <c r="BF18" s="138"/>
      <c r="BG18" s="164">
        <f t="shared" si="59"/>
        <v>309400</v>
      </c>
      <c r="BH18" s="217"/>
      <c r="BI18" s="162">
        <v>320000</v>
      </c>
      <c r="BJ18" s="138"/>
      <c r="BK18" s="138"/>
      <c r="BL18" s="138">
        <f t="shared" si="6"/>
        <v>60800</v>
      </c>
      <c r="BM18" s="138"/>
      <c r="BN18" s="156">
        <f t="shared" si="57"/>
        <v>380800</v>
      </c>
      <c r="BO18" s="157">
        <v>320000</v>
      </c>
      <c r="BP18" s="157"/>
      <c r="BQ18" s="157"/>
      <c r="BR18" s="157">
        <f t="shared" si="25"/>
        <v>60800</v>
      </c>
      <c r="BS18" s="138"/>
      <c r="BT18" s="157">
        <f t="shared" si="60"/>
        <v>380800</v>
      </c>
      <c r="BU18" s="158">
        <v>250000</v>
      </c>
      <c r="BV18" s="145"/>
      <c r="BW18" s="145"/>
      <c r="BX18" s="157">
        <f t="shared" si="8"/>
        <v>47500</v>
      </c>
      <c r="BY18" s="138"/>
      <c r="BZ18" s="164">
        <f t="shared" si="61"/>
        <v>297500</v>
      </c>
      <c r="CA18" s="217"/>
      <c r="CB18" s="167">
        <v>500000</v>
      </c>
      <c r="CC18" s="103"/>
      <c r="CD18" s="103"/>
      <c r="CE18" s="103">
        <f t="shared" si="26"/>
        <v>95000</v>
      </c>
      <c r="CF18" s="103"/>
      <c r="CG18" s="112">
        <f t="shared" si="27"/>
        <v>595000</v>
      </c>
      <c r="CH18" s="70">
        <v>500000</v>
      </c>
      <c r="CI18" s="70"/>
      <c r="CJ18" s="70"/>
      <c r="CK18" s="70">
        <f t="shared" ref="CK18:CK41" si="70">CH18*19%</f>
        <v>95000</v>
      </c>
      <c r="CL18" s="103">
        <f t="shared" si="9"/>
        <v>40000</v>
      </c>
      <c r="CM18" s="70">
        <f t="shared" ref="CM18:CM41" si="71">CH18+CK18</f>
        <v>595000</v>
      </c>
      <c r="CN18" s="111">
        <v>530000</v>
      </c>
      <c r="CO18" s="71"/>
      <c r="CP18" s="71"/>
      <c r="CQ18" s="70">
        <f t="shared" si="29"/>
        <v>100700</v>
      </c>
      <c r="CR18" s="103">
        <f t="shared" si="46"/>
        <v>42400</v>
      </c>
      <c r="CS18" s="169">
        <f t="shared" ref="CS18:CS41" si="72">CN18+CQ18</f>
        <v>630700</v>
      </c>
      <c r="CT18" s="217"/>
      <c r="CU18" s="167">
        <v>390000</v>
      </c>
      <c r="CV18" s="103"/>
      <c r="CW18" s="103"/>
      <c r="CX18" s="103">
        <v>0</v>
      </c>
      <c r="CY18" s="103">
        <v>0</v>
      </c>
      <c r="CZ18" s="112">
        <f>CU18+CX18</f>
        <v>390000</v>
      </c>
      <c r="DA18" s="103">
        <v>390000</v>
      </c>
      <c r="DB18" s="70"/>
      <c r="DC18" s="70"/>
      <c r="DD18" s="70">
        <v>0</v>
      </c>
      <c r="DE18" s="103">
        <v>0</v>
      </c>
      <c r="DF18" s="70">
        <f t="shared" si="62"/>
        <v>390000</v>
      </c>
      <c r="DG18" s="103">
        <v>390000</v>
      </c>
      <c r="DH18" s="71"/>
      <c r="DI18" s="71"/>
      <c r="DJ18" s="70">
        <v>0</v>
      </c>
      <c r="DK18" s="103">
        <v>0</v>
      </c>
      <c r="DL18" s="169">
        <f t="shared" si="63"/>
        <v>390000</v>
      </c>
      <c r="DM18" s="217"/>
      <c r="DN18" s="112">
        <f t="shared" si="10"/>
        <v>329250</v>
      </c>
      <c r="DO18" s="70">
        <f t="shared" si="11"/>
        <v>355000</v>
      </c>
      <c r="DP18" s="112">
        <f t="shared" si="12"/>
        <v>373805</v>
      </c>
      <c r="DQ18" s="112">
        <f t="shared" si="31"/>
        <v>385400</v>
      </c>
      <c r="DR18" s="112">
        <f t="shared" si="13"/>
        <v>379616.16666666669</v>
      </c>
      <c r="DS18" s="168">
        <f t="shared" si="14"/>
        <v>390000</v>
      </c>
    </row>
    <row r="19" spans="1:123" ht="12">
      <c r="A19" s="481"/>
      <c r="B19" s="469"/>
      <c r="C19" s="76" t="s">
        <v>133</v>
      </c>
      <c r="D19" s="167">
        <v>600000</v>
      </c>
      <c r="E19" s="103"/>
      <c r="F19" s="103"/>
      <c r="G19" s="103">
        <f t="shared" si="15"/>
        <v>114000</v>
      </c>
      <c r="H19" s="103"/>
      <c r="I19" s="112">
        <f t="shared" si="16"/>
        <v>714000</v>
      </c>
      <c r="J19" s="70">
        <v>630000</v>
      </c>
      <c r="K19" s="70"/>
      <c r="L19" s="70"/>
      <c r="M19" s="70">
        <f t="shared" si="64"/>
        <v>119700</v>
      </c>
      <c r="N19" s="103">
        <f t="shared" si="0"/>
        <v>50400</v>
      </c>
      <c r="O19" s="70">
        <f t="shared" si="65"/>
        <v>749700</v>
      </c>
      <c r="P19" s="70">
        <v>680400</v>
      </c>
      <c r="Q19" s="71"/>
      <c r="R19" s="71"/>
      <c r="S19" s="70">
        <f t="shared" si="18"/>
        <v>129276</v>
      </c>
      <c r="T19" s="103">
        <f t="shared" si="42"/>
        <v>54432</v>
      </c>
      <c r="U19" s="169">
        <f t="shared" si="66"/>
        <v>809676</v>
      </c>
      <c r="V19" s="217"/>
      <c r="W19" s="167">
        <v>420000</v>
      </c>
      <c r="X19" s="103"/>
      <c r="Y19" s="103"/>
      <c r="Z19" s="103">
        <f t="shared" si="19"/>
        <v>79800</v>
      </c>
      <c r="AA19" s="103"/>
      <c r="AB19" s="112">
        <f t="shared" si="20"/>
        <v>499800</v>
      </c>
      <c r="AC19" s="70">
        <f t="shared" si="21"/>
        <v>483000</v>
      </c>
      <c r="AD19" s="70"/>
      <c r="AE19" s="70"/>
      <c r="AF19" s="70">
        <f t="shared" si="67"/>
        <v>91770</v>
      </c>
      <c r="AG19" s="103">
        <f t="shared" si="1"/>
        <v>38640</v>
      </c>
      <c r="AH19" s="70">
        <f t="shared" si="68"/>
        <v>574770</v>
      </c>
      <c r="AI19" s="111">
        <f t="shared" si="2"/>
        <v>504000</v>
      </c>
      <c r="AJ19" s="71"/>
      <c r="AK19" s="71"/>
      <c r="AL19" s="70">
        <f t="shared" si="23"/>
        <v>95760</v>
      </c>
      <c r="AM19" s="103">
        <f t="shared" si="44"/>
        <v>40320</v>
      </c>
      <c r="AN19" s="169">
        <f t="shared" si="69"/>
        <v>599760</v>
      </c>
      <c r="AO19" s="217"/>
      <c r="AP19" s="162">
        <v>250000</v>
      </c>
      <c r="AQ19" s="138"/>
      <c r="AR19" s="138"/>
      <c r="AS19" s="138">
        <f t="shared" si="3"/>
        <v>47500</v>
      </c>
      <c r="AT19" s="138"/>
      <c r="AU19" s="156">
        <f t="shared" si="4"/>
        <v>297500</v>
      </c>
      <c r="AV19" s="157">
        <v>290000</v>
      </c>
      <c r="AW19" s="157"/>
      <c r="AX19" s="157"/>
      <c r="AY19" s="157">
        <f t="shared" si="24"/>
        <v>55100</v>
      </c>
      <c r="AZ19" s="138"/>
      <c r="BA19" s="157">
        <f t="shared" si="58"/>
        <v>345100</v>
      </c>
      <c r="BB19" s="158">
        <v>320000</v>
      </c>
      <c r="BC19" s="145"/>
      <c r="BD19" s="145"/>
      <c r="BE19" s="157">
        <f t="shared" si="5"/>
        <v>60800</v>
      </c>
      <c r="BF19" s="138"/>
      <c r="BG19" s="164">
        <f t="shared" si="59"/>
        <v>380800</v>
      </c>
      <c r="BH19" s="217"/>
      <c r="BI19" s="162">
        <v>390000</v>
      </c>
      <c r="BJ19" s="138"/>
      <c r="BK19" s="138"/>
      <c r="BL19" s="138">
        <f t="shared" si="6"/>
        <v>74100</v>
      </c>
      <c r="BM19" s="138"/>
      <c r="BN19" s="156">
        <f t="shared" si="57"/>
        <v>464100</v>
      </c>
      <c r="BO19" s="157">
        <v>390000</v>
      </c>
      <c r="BP19" s="157"/>
      <c r="BQ19" s="157"/>
      <c r="BR19" s="157">
        <f t="shared" si="25"/>
        <v>74100</v>
      </c>
      <c r="BS19" s="138"/>
      <c r="BT19" s="157">
        <f t="shared" si="60"/>
        <v>464100</v>
      </c>
      <c r="BU19" s="158">
        <v>300000</v>
      </c>
      <c r="BV19" s="145"/>
      <c r="BW19" s="145"/>
      <c r="BX19" s="157">
        <f t="shared" si="8"/>
        <v>57000</v>
      </c>
      <c r="BY19" s="138"/>
      <c r="BZ19" s="164">
        <f t="shared" si="61"/>
        <v>357000</v>
      </c>
      <c r="CA19" s="217"/>
      <c r="CB19" s="167">
        <v>750000</v>
      </c>
      <c r="CC19" s="103"/>
      <c r="CD19" s="103"/>
      <c r="CE19" s="103">
        <f t="shared" si="26"/>
        <v>142500</v>
      </c>
      <c r="CF19" s="103"/>
      <c r="CG19" s="112">
        <f t="shared" si="27"/>
        <v>892500</v>
      </c>
      <c r="CH19" s="70">
        <v>750000</v>
      </c>
      <c r="CI19" s="70"/>
      <c r="CJ19" s="70"/>
      <c r="CK19" s="70">
        <f t="shared" si="70"/>
        <v>142500</v>
      </c>
      <c r="CL19" s="103">
        <f t="shared" si="9"/>
        <v>60000</v>
      </c>
      <c r="CM19" s="70">
        <f t="shared" si="71"/>
        <v>892500</v>
      </c>
      <c r="CN19" s="111">
        <v>730000</v>
      </c>
      <c r="CO19" s="71"/>
      <c r="CP19" s="71"/>
      <c r="CQ19" s="70">
        <f t="shared" si="29"/>
        <v>138700</v>
      </c>
      <c r="CR19" s="103">
        <f t="shared" si="46"/>
        <v>58400</v>
      </c>
      <c r="CS19" s="169">
        <f t="shared" si="72"/>
        <v>868700</v>
      </c>
      <c r="CT19" s="217"/>
      <c r="CU19" s="167">
        <v>585000</v>
      </c>
      <c r="CV19" s="103"/>
      <c r="CW19" s="103"/>
      <c r="CX19" s="103">
        <v>0</v>
      </c>
      <c r="CY19" s="103">
        <v>0</v>
      </c>
      <c r="CZ19" s="112">
        <f>CU19+CX19</f>
        <v>585000</v>
      </c>
      <c r="DA19" s="103">
        <v>585000</v>
      </c>
      <c r="DB19" s="70"/>
      <c r="DC19" s="70"/>
      <c r="DD19" s="70">
        <v>0</v>
      </c>
      <c r="DE19" s="103">
        <v>0</v>
      </c>
      <c r="DF19" s="70">
        <f t="shared" si="62"/>
        <v>585000</v>
      </c>
      <c r="DG19" s="103">
        <v>585000</v>
      </c>
      <c r="DH19" s="71"/>
      <c r="DI19" s="71"/>
      <c r="DJ19" s="70">
        <v>0</v>
      </c>
      <c r="DK19" s="103">
        <v>0</v>
      </c>
      <c r="DL19" s="169">
        <f t="shared" si="63"/>
        <v>585000</v>
      </c>
      <c r="DM19" s="217"/>
      <c r="DN19" s="112">
        <f t="shared" si="10"/>
        <v>518166.66666666669</v>
      </c>
      <c r="DO19" s="70">
        <f t="shared" si="11"/>
        <v>502500</v>
      </c>
      <c r="DP19" s="112">
        <f t="shared" si="12"/>
        <v>601861.66666666663</v>
      </c>
      <c r="DQ19" s="112">
        <f t="shared" si="31"/>
        <v>579885</v>
      </c>
      <c r="DR19" s="112">
        <f t="shared" si="13"/>
        <v>600156</v>
      </c>
      <c r="DS19" s="168">
        <f t="shared" si="14"/>
        <v>585000</v>
      </c>
    </row>
    <row r="20" spans="1:123" ht="11.25" customHeight="1">
      <c r="A20" s="481"/>
      <c r="B20" s="476" t="s">
        <v>185</v>
      </c>
      <c r="C20" s="77" t="s">
        <v>10</v>
      </c>
      <c r="D20" s="167">
        <v>2000000</v>
      </c>
      <c r="E20" s="103"/>
      <c r="F20" s="103"/>
      <c r="G20" s="103">
        <f t="shared" si="15"/>
        <v>380000</v>
      </c>
      <c r="H20" s="103"/>
      <c r="I20" s="112">
        <f t="shared" si="16"/>
        <v>2380000</v>
      </c>
      <c r="J20" s="70">
        <v>2100000</v>
      </c>
      <c r="K20" s="70"/>
      <c r="L20" s="70"/>
      <c r="M20" s="70">
        <f t="shared" si="64"/>
        <v>399000</v>
      </c>
      <c r="N20" s="103">
        <f t="shared" si="0"/>
        <v>168000</v>
      </c>
      <c r="O20" s="70">
        <f t="shared" si="65"/>
        <v>2499000</v>
      </c>
      <c r="P20" s="70">
        <v>2268000</v>
      </c>
      <c r="Q20" s="71"/>
      <c r="R20" s="71"/>
      <c r="S20" s="70">
        <f t="shared" si="18"/>
        <v>430920</v>
      </c>
      <c r="T20" s="103">
        <f t="shared" si="42"/>
        <v>181440</v>
      </c>
      <c r="U20" s="169">
        <f t="shared" si="66"/>
        <v>2698920</v>
      </c>
      <c r="V20" s="217"/>
      <c r="W20" s="167">
        <v>0</v>
      </c>
      <c r="X20" s="103"/>
      <c r="Y20" s="103"/>
      <c r="Z20" s="103">
        <f t="shared" si="19"/>
        <v>0</v>
      </c>
      <c r="AA20" s="103"/>
      <c r="AB20" s="112">
        <f t="shared" si="20"/>
        <v>0</v>
      </c>
      <c r="AC20" s="70">
        <f t="shared" si="21"/>
        <v>0</v>
      </c>
      <c r="AD20" s="70"/>
      <c r="AE20" s="70"/>
      <c r="AF20" s="70">
        <f t="shared" si="67"/>
        <v>0</v>
      </c>
      <c r="AG20" s="103">
        <f t="shared" si="1"/>
        <v>0</v>
      </c>
      <c r="AH20" s="70">
        <f t="shared" si="68"/>
        <v>0</v>
      </c>
      <c r="AI20" s="111">
        <f t="shared" si="2"/>
        <v>0</v>
      </c>
      <c r="AJ20" s="71"/>
      <c r="AK20" s="71"/>
      <c r="AL20" s="70">
        <f t="shared" si="23"/>
        <v>0</v>
      </c>
      <c r="AM20" s="103">
        <f t="shared" si="44"/>
        <v>0</v>
      </c>
      <c r="AN20" s="169">
        <f t="shared" si="69"/>
        <v>0</v>
      </c>
      <c r="AO20" s="217"/>
      <c r="AP20" s="162">
        <v>450000</v>
      </c>
      <c r="AQ20" s="138"/>
      <c r="AR20" s="138"/>
      <c r="AS20" s="138">
        <f t="shared" si="3"/>
        <v>85500</v>
      </c>
      <c r="AT20" s="138"/>
      <c r="AU20" s="156">
        <f t="shared" si="4"/>
        <v>535500</v>
      </c>
      <c r="AV20" s="157">
        <v>480000</v>
      </c>
      <c r="AW20" s="157"/>
      <c r="AX20" s="157"/>
      <c r="AY20" s="157">
        <f t="shared" si="24"/>
        <v>91200</v>
      </c>
      <c r="AZ20" s="138"/>
      <c r="BA20" s="157">
        <f t="shared" si="58"/>
        <v>571200</v>
      </c>
      <c r="BB20" s="158">
        <v>400000</v>
      </c>
      <c r="BC20" s="145"/>
      <c r="BD20" s="145"/>
      <c r="BE20" s="157">
        <f t="shared" si="5"/>
        <v>76000</v>
      </c>
      <c r="BF20" s="138"/>
      <c r="BG20" s="164">
        <f t="shared" si="59"/>
        <v>476000</v>
      </c>
      <c r="BH20" s="217"/>
      <c r="BI20" s="162">
        <v>850000</v>
      </c>
      <c r="BJ20" s="138"/>
      <c r="BK20" s="138"/>
      <c r="BL20" s="138">
        <f t="shared" si="6"/>
        <v>161500</v>
      </c>
      <c r="BM20" s="138"/>
      <c r="BN20" s="156">
        <f t="shared" si="57"/>
        <v>1011500</v>
      </c>
      <c r="BO20" s="157">
        <v>850000</v>
      </c>
      <c r="BP20" s="157"/>
      <c r="BQ20" s="157"/>
      <c r="BR20" s="157">
        <f t="shared" si="25"/>
        <v>161500</v>
      </c>
      <c r="BS20" s="138"/>
      <c r="BT20" s="157">
        <f t="shared" si="60"/>
        <v>1011500</v>
      </c>
      <c r="BU20" s="158">
        <v>700000</v>
      </c>
      <c r="BV20" s="145"/>
      <c r="BW20" s="145"/>
      <c r="BX20" s="157">
        <f t="shared" si="8"/>
        <v>133000</v>
      </c>
      <c r="BY20" s="138"/>
      <c r="BZ20" s="164">
        <f t="shared" si="61"/>
        <v>833000</v>
      </c>
      <c r="CA20" s="217"/>
      <c r="CB20" s="167">
        <v>1000000</v>
      </c>
      <c r="CC20" s="103"/>
      <c r="CD20" s="103"/>
      <c r="CE20" s="103">
        <f t="shared" si="26"/>
        <v>190000</v>
      </c>
      <c r="CF20" s="103"/>
      <c r="CG20" s="112">
        <f t="shared" si="27"/>
        <v>1190000</v>
      </c>
      <c r="CH20" s="70">
        <v>1200000</v>
      </c>
      <c r="CI20" s="70"/>
      <c r="CJ20" s="70"/>
      <c r="CK20" s="70">
        <f t="shared" si="70"/>
        <v>228000</v>
      </c>
      <c r="CL20" s="103">
        <f t="shared" si="9"/>
        <v>96000</v>
      </c>
      <c r="CM20" s="70">
        <f t="shared" si="71"/>
        <v>1428000</v>
      </c>
      <c r="CN20" s="111">
        <v>1400000</v>
      </c>
      <c r="CO20" s="71"/>
      <c r="CP20" s="71"/>
      <c r="CQ20" s="70">
        <f t="shared" si="29"/>
        <v>266000</v>
      </c>
      <c r="CR20" s="103">
        <f t="shared" si="46"/>
        <v>112000</v>
      </c>
      <c r="CS20" s="169">
        <f t="shared" si="72"/>
        <v>1666000</v>
      </c>
      <c r="CT20" s="217"/>
      <c r="CU20" s="167">
        <v>910000</v>
      </c>
      <c r="CV20" s="103"/>
      <c r="CW20" s="103"/>
      <c r="CX20" s="103">
        <f t="shared" si="30"/>
        <v>172900</v>
      </c>
      <c r="CY20" s="103">
        <v>0</v>
      </c>
      <c r="CZ20" s="112">
        <f>CU20+CX20</f>
        <v>1082900</v>
      </c>
      <c r="DA20" s="70">
        <v>780000</v>
      </c>
      <c r="DB20" s="70"/>
      <c r="DC20" s="70"/>
      <c r="DD20" s="70">
        <f t="shared" ref="DD20:DD41" si="73">DA20*19%</f>
        <v>148200</v>
      </c>
      <c r="DE20" s="103">
        <v>0</v>
      </c>
      <c r="DF20" s="70">
        <f t="shared" si="62"/>
        <v>928200</v>
      </c>
      <c r="DG20" s="111">
        <v>780000</v>
      </c>
      <c r="DH20" s="71"/>
      <c r="DI20" s="71"/>
      <c r="DJ20" s="70">
        <f t="shared" ref="DJ20:DJ41" si="74">DG20*19%</f>
        <v>148200</v>
      </c>
      <c r="DK20" s="103">
        <v>0</v>
      </c>
      <c r="DL20" s="169">
        <f t="shared" si="63"/>
        <v>928200</v>
      </c>
      <c r="DM20" s="217"/>
      <c r="DN20" s="112">
        <f t="shared" si="10"/>
        <v>960483.33333333337</v>
      </c>
      <c r="DO20" s="70">
        <f t="shared" si="11"/>
        <v>925000</v>
      </c>
      <c r="DP20" s="112">
        <f t="shared" si="12"/>
        <v>1072983.3333333333</v>
      </c>
      <c r="DQ20" s="112">
        <f t="shared" si="31"/>
        <v>969850</v>
      </c>
      <c r="DR20" s="112">
        <f t="shared" si="13"/>
        <v>1100353.3333333333</v>
      </c>
      <c r="DS20" s="168">
        <f t="shared" si="14"/>
        <v>928200</v>
      </c>
    </row>
    <row r="21" spans="1:123" ht="12">
      <c r="A21" s="481"/>
      <c r="B21" s="476"/>
      <c r="C21" s="77" t="s">
        <v>11</v>
      </c>
      <c r="D21" s="167">
        <v>2500000</v>
      </c>
      <c r="E21" s="103"/>
      <c r="F21" s="103"/>
      <c r="G21" s="103">
        <f t="shared" si="15"/>
        <v>475000</v>
      </c>
      <c r="H21" s="103"/>
      <c r="I21" s="112">
        <f t="shared" si="16"/>
        <v>2975000</v>
      </c>
      <c r="J21" s="70">
        <v>2625000</v>
      </c>
      <c r="K21" s="70"/>
      <c r="L21" s="70"/>
      <c r="M21" s="70">
        <f t="shared" si="64"/>
        <v>498750</v>
      </c>
      <c r="N21" s="103">
        <f t="shared" si="0"/>
        <v>210000</v>
      </c>
      <c r="O21" s="70">
        <f t="shared" si="65"/>
        <v>3123750</v>
      </c>
      <c r="P21" s="70">
        <v>2835000</v>
      </c>
      <c r="Q21" s="71"/>
      <c r="R21" s="71"/>
      <c r="S21" s="70">
        <f t="shared" si="18"/>
        <v>538650</v>
      </c>
      <c r="T21" s="103">
        <f t="shared" si="42"/>
        <v>226800</v>
      </c>
      <c r="U21" s="169">
        <f t="shared" si="66"/>
        <v>3373650</v>
      </c>
      <c r="V21" s="217"/>
      <c r="W21" s="167">
        <v>0</v>
      </c>
      <c r="X21" s="103"/>
      <c r="Y21" s="103"/>
      <c r="Z21" s="103">
        <f t="shared" si="19"/>
        <v>0</v>
      </c>
      <c r="AA21" s="103"/>
      <c r="AB21" s="112">
        <f t="shared" si="20"/>
        <v>0</v>
      </c>
      <c r="AC21" s="70">
        <f t="shared" si="21"/>
        <v>0</v>
      </c>
      <c r="AD21" s="70"/>
      <c r="AE21" s="70"/>
      <c r="AF21" s="70">
        <f t="shared" si="67"/>
        <v>0</v>
      </c>
      <c r="AG21" s="103">
        <f t="shared" si="1"/>
        <v>0</v>
      </c>
      <c r="AH21" s="70">
        <f t="shared" si="68"/>
        <v>0</v>
      </c>
      <c r="AI21" s="111">
        <f t="shared" si="2"/>
        <v>0</v>
      </c>
      <c r="AJ21" s="71"/>
      <c r="AK21" s="71"/>
      <c r="AL21" s="70">
        <f t="shared" si="23"/>
        <v>0</v>
      </c>
      <c r="AM21" s="103">
        <f t="shared" si="44"/>
        <v>0</v>
      </c>
      <c r="AN21" s="169">
        <f t="shared" si="69"/>
        <v>0</v>
      </c>
      <c r="AO21" s="217"/>
      <c r="AP21" s="162">
        <v>850000</v>
      </c>
      <c r="AQ21" s="138"/>
      <c r="AR21" s="138"/>
      <c r="AS21" s="138">
        <f t="shared" si="3"/>
        <v>161500</v>
      </c>
      <c r="AT21" s="138"/>
      <c r="AU21" s="156">
        <f t="shared" si="4"/>
        <v>1011500</v>
      </c>
      <c r="AV21" s="157">
        <v>890000</v>
      </c>
      <c r="AW21" s="157"/>
      <c r="AX21" s="157"/>
      <c r="AY21" s="157">
        <f t="shared" si="24"/>
        <v>169100</v>
      </c>
      <c r="AZ21" s="138"/>
      <c r="BA21" s="157">
        <f t="shared" si="58"/>
        <v>1059100</v>
      </c>
      <c r="BB21" s="158">
        <v>800000</v>
      </c>
      <c r="BC21" s="145"/>
      <c r="BD21" s="145"/>
      <c r="BE21" s="157">
        <f t="shared" si="5"/>
        <v>152000</v>
      </c>
      <c r="BF21" s="138"/>
      <c r="BG21" s="164">
        <f t="shared" si="59"/>
        <v>952000</v>
      </c>
      <c r="BH21" s="217"/>
      <c r="BI21" s="162">
        <v>1200000</v>
      </c>
      <c r="BJ21" s="138"/>
      <c r="BK21" s="138"/>
      <c r="BL21" s="138">
        <f t="shared" si="6"/>
        <v>228000</v>
      </c>
      <c r="BM21" s="138"/>
      <c r="BN21" s="156">
        <f t="shared" si="57"/>
        <v>1428000</v>
      </c>
      <c r="BO21" s="157">
        <v>1200000</v>
      </c>
      <c r="BP21" s="157"/>
      <c r="BQ21" s="157"/>
      <c r="BR21" s="157">
        <f t="shared" si="25"/>
        <v>228000</v>
      </c>
      <c r="BS21" s="138"/>
      <c r="BT21" s="157">
        <f t="shared" si="60"/>
        <v>1428000</v>
      </c>
      <c r="BU21" s="158">
        <v>1000000</v>
      </c>
      <c r="BV21" s="145"/>
      <c r="BW21" s="145"/>
      <c r="BX21" s="157">
        <f t="shared" si="8"/>
        <v>190000</v>
      </c>
      <c r="BY21" s="138"/>
      <c r="BZ21" s="164">
        <f t="shared" si="61"/>
        <v>1190000</v>
      </c>
      <c r="CA21" s="217"/>
      <c r="CB21" s="167">
        <v>1900000</v>
      </c>
      <c r="CC21" s="103"/>
      <c r="CD21" s="103"/>
      <c r="CE21" s="103">
        <f t="shared" si="26"/>
        <v>361000</v>
      </c>
      <c r="CF21" s="103"/>
      <c r="CG21" s="112">
        <f t="shared" si="27"/>
        <v>2261000</v>
      </c>
      <c r="CH21" s="70">
        <v>2200000</v>
      </c>
      <c r="CI21" s="70"/>
      <c r="CJ21" s="70"/>
      <c r="CK21" s="70">
        <f t="shared" si="70"/>
        <v>418000</v>
      </c>
      <c r="CL21" s="103">
        <f t="shared" si="9"/>
        <v>176000</v>
      </c>
      <c r="CM21" s="70">
        <f t="shared" si="71"/>
        <v>2618000</v>
      </c>
      <c r="CN21" s="111">
        <v>2500000</v>
      </c>
      <c r="CO21" s="71"/>
      <c r="CP21" s="71"/>
      <c r="CQ21" s="70">
        <f t="shared" si="29"/>
        <v>475000</v>
      </c>
      <c r="CR21" s="103">
        <f t="shared" si="46"/>
        <v>200000</v>
      </c>
      <c r="CS21" s="169">
        <f t="shared" si="72"/>
        <v>2975000</v>
      </c>
      <c r="CT21" s="217"/>
      <c r="CU21" s="167">
        <v>910000</v>
      </c>
      <c r="CV21" s="103"/>
      <c r="CW21" s="103"/>
      <c r="CX21" s="103">
        <f t="shared" si="30"/>
        <v>172900</v>
      </c>
      <c r="CY21" s="103">
        <v>0</v>
      </c>
      <c r="CZ21" s="112">
        <f t="shared" ref="CZ21:CZ41" si="75">CU21+CX21</f>
        <v>1082900</v>
      </c>
      <c r="DA21" s="111">
        <v>780000</v>
      </c>
      <c r="DB21" s="70"/>
      <c r="DC21" s="70"/>
      <c r="DD21" s="70">
        <f t="shared" si="73"/>
        <v>148200</v>
      </c>
      <c r="DE21" s="103">
        <v>0</v>
      </c>
      <c r="DF21" s="70">
        <f t="shared" si="62"/>
        <v>928200</v>
      </c>
      <c r="DG21" s="111">
        <v>780000</v>
      </c>
      <c r="DH21" s="71"/>
      <c r="DI21" s="71"/>
      <c r="DJ21" s="70">
        <f t="shared" si="74"/>
        <v>148200</v>
      </c>
      <c r="DK21" s="103">
        <v>0</v>
      </c>
      <c r="DL21" s="169">
        <f t="shared" si="63"/>
        <v>928200</v>
      </c>
      <c r="DM21" s="217"/>
      <c r="DN21" s="112">
        <f t="shared" si="10"/>
        <v>1334650</v>
      </c>
      <c r="DO21" s="70">
        <f t="shared" si="11"/>
        <v>1141450</v>
      </c>
      <c r="DP21" s="112">
        <f t="shared" si="12"/>
        <v>1526175</v>
      </c>
      <c r="DQ21" s="112">
        <f t="shared" si="31"/>
        <v>1243550</v>
      </c>
      <c r="DR21" s="112">
        <f t="shared" si="13"/>
        <v>1569808.3333333333</v>
      </c>
      <c r="DS21" s="168">
        <f t="shared" si="14"/>
        <v>928200</v>
      </c>
    </row>
    <row r="22" spans="1:123" ht="12">
      <c r="A22" s="481"/>
      <c r="B22" s="476"/>
      <c r="C22" s="77" t="s">
        <v>12</v>
      </c>
      <c r="D22" s="167">
        <v>3000000</v>
      </c>
      <c r="E22" s="103"/>
      <c r="F22" s="103"/>
      <c r="G22" s="103">
        <f t="shared" si="15"/>
        <v>570000</v>
      </c>
      <c r="H22" s="103"/>
      <c r="I22" s="112">
        <f t="shared" si="16"/>
        <v>3570000</v>
      </c>
      <c r="J22" s="70">
        <v>3150000</v>
      </c>
      <c r="K22" s="70"/>
      <c r="L22" s="70"/>
      <c r="M22" s="70">
        <f t="shared" si="64"/>
        <v>598500</v>
      </c>
      <c r="N22" s="103">
        <f t="shared" si="0"/>
        <v>252000</v>
      </c>
      <c r="O22" s="70">
        <f t="shared" si="65"/>
        <v>3748500</v>
      </c>
      <c r="P22" s="70">
        <v>3402000</v>
      </c>
      <c r="Q22" s="71"/>
      <c r="R22" s="71"/>
      <c r="S22" s="70">
        <f t="shared" si="18"/>
        <v>646380</v>
      </c>
      <c r="T22" s="103">
        <f t="shared" si="42"/>
        <v>272160</v>
      </c>
      <c r="U22" s="169">
        <f t="shared" si="66"/>
        <v>4048380</v>
      </c>
      <c r="V22" s="217"/>
      <c r="W22" s="167">
        <v>0</v>
      </c>
      <c r="X22" s="103"/>
      <c r="Y22" s="103"/>
      <c r="Z22" s="103">
        <f t="shared" si="19"/>
        <v>0</v>
      </c>
      <c r="AA22" s="103"/>
      <c r="AB22" s="112">
        <f t="shared" si="20"/>
        <v>0</v>
      </c>
      <c r="AC22" s="70">
        <f t="shared" si="21"/>
        <v>0</v>
      </c>
      <c r="AD22" s="70"/>
      <c r="AE22" s="70"/>
      <c r="AF22" s="70">
        <f t="shared" si="67"/>
        <v>0</v>
      </c>
      <c r="AG22" s="103">
        <f t="shared" si="1"/>
        <v>0</v>
      </c>
      <c r="AH22" s="70">
        <f t="shared" si="68"/>
        <v>0</v>
      </c>
      <c r="AI22" s="111">
        <f t="shared" si="2"/>
        <v>0</v>
      </c>
      <c r="AJ22" s="71"/>
      <c r="AK22" s="71"/>
      <c r="AL22" s="70">
        <f t="shared" si="23"/>
        <v>0</v>
      </c>
      <c r="AM22" s="103">
        <f t="shared" si="44"/>
        <v>0</v>
      </c>
      <c r="AN22" s="169">
        <f t="shared" si="69"/>
        <v>0</v>
      </c>
      <c r="AO22" s="217"/>
      <c r="AP22" s="162">
        <v>1500000</v>
      </c>
      <c r="AQ22" s="138"/>
      <c r="AR22" s="138"/>
      <c r="AS22" s="138">
        <f t="shared" si="3"/>
        <v>285000</v>
      </c>
      <c r="AT22" s="138"/>
      <c r="AU22" s="156">
        <f t="shared" si="4"/>
        <v>1785000</v>
      </c>
      <c r="AV22" s="157">
        <v>1930000</v>
      </c>
      <c r="AW22" s="157"/>
      <c r="AX22" s="157"/>
      <c r="AY22" s="157">
        <f t="shared" si="24"/>
        <v>366700</v>
      </c>
      <c r="AZ22" s="138"/>
      <c r="BA22" s="157">
        <f t="shared" si="58"/>
        <v>2296700</v>
      </c>
      <c r="BB22" s="158">
        <v>1260000</v>
      </c>
      <c r="BC22" s="145"/>
      <c r="BD22" s="145"/>
      <c r="BE22" s="157">
        <f t="shared" si="5"/>
        <v>239400</v>
      </c>
      <c r="BF22" s="138"/>
      <c r="BG22" s="164">
        <f t="shared" si="59"/>
        <v>1499400</v>
      </c>
      <c r="BH22" s="217"/>
      <c r="BI22" s="162">
        <v>1550000</v>
      </c>
      <c r="BJ22" s="138"/>
      <c r="BK22" s="138"/>
      <c r="BL22" s="138">
        <f t="shared" si="6"/>
        <v>294500</v>
      </c>
      <c r="BM22" s="138"/>
      <c r="BN22" s="156">
        <f t="shared" si="57"/>
        <v>1844500</v>
      </c>
      <c r="BO22" s="157">
        <v>1550000</v>
      </c>
      <c r="BP22" s="157"/>
      <c r="BQ22" s="157"/>
      <c r="BR22" s="157">
        <f t="shared" si="25"/>
        <v>294500</v>
      </c>
      <c r="BS22" s="138"/>
      <c r="BT22" s="157">
        <f t="shared" si="60"/>
        <v>1844500</v>
      </c>
      <c r="BU22" s="158">
        <v>1400000</v>
      </c>
      <c r="BV22" s="145"/>
      <c r="BW22" s="145"/>
      <c r="BX22" s="157">
        <f t="shared" si="8"/>
        <v>266000</v>
      </c>
      <c r="BY22" s="138"/>
      <c r="BZ22" s="164">
        <f t="shared" si="61"/>
        <v>1666000</v>
      </c>
      <c r="CA22" s="217"/>
      <c r="CB22" s="167">
        <v>2000000</v>
      </c>
      <c r="CC22" s="103"/>
      <c r="CD22" s="103"/>
      <c r="CE22" s="103">
        <f t="shared" si="26"/>
        <v>380000</v>
      </c>
      <c r="CF22" s="103"/>
      <c r="CG22" s="112">
        <f t="shared" si="27"/>
        <v>2380000</v>
      </c>
      <c r="CH22" s="70">
        <v>2800000</v>
      </c>
      <c r="CI22" s="70"/>
      <c r="CJ22" s="70"/>
      <c r="CK22" s="70">
        <f t="shared" si="70"/>
        <v>532000</v>
      </c>
      <c r="CL22" s="103">
        <f t="shared" si="9"/>
        <v>224000</v>
      </c>
      <c r="CM22" s="70">
        <f t="shared" si="71"/>
        <v>3332000</v>
      </c>
      <c r="CN22" s="111">
        <v>3000000</v>
      </c>
      <c r="CO22" s="71"/>
      <c r="CP22" s="71"/>
      <c r="CQ22" s="70">
        <f t="shared" si="29"/>
        <v>570000</v>
      </c>
      <c r="CR22" s="103">
        <f t="shared" si="46"/>
        <v>240000</v>
      </c>
      <c r="CS22" s="169">
        <f t="shared" si="72"/>
        <v>3570000</v>
      </c>
      <c r="CT22" s="217"/>
      <c r="CU22" s="167">
        <v>910000</v>
      </c>
      <c r="CV22" s="103"/>
      <c r="CW22" s="103"/>
      <c r="CX22" s="103">
        <f t="shared" si="30"/>
        <v>172900</v>
      </c>
      <c r="CY22" s="103">
        <v>0</v>
      </c>
      <c r="CZ22" s="112">
        <f>CU22+CX22</f>
        <v>1082900</v>
      </c>
      <c r="DA22" s="111">
        <v>780000</v>
      </c>
      <c r="DB22" s="70"/>
      <c r="DC22" s="70"/>
      <c r="DD22" s="70">
        <f t="shared" si="73"/>
        <v>148200</v>
      </c>
      <c r="DE22" s="103">
        <v>0</v>
      </c>
      <c r="DF22" s="70">
        <f t="shared" si="62"/>
        <v>928200</v>
      </c>
      <c r="DG22" s="111">
        <v>780000</v>
      </c>
      <c r="DH22" s="71"/>
      <c r="DI22" s="71"/>
      <c r="DJ22" s="70">
        <f t="shared" si="74"/>
        <v>148200</v>
      </c>
      <c r="DK22" s="103">
        <v>0</v>
      </c>
      <c r="DL22" s="169">
        <f t="shared" si="63"/>
        <v>928200</v>
      </c>
      <c r="DM22" s="217"/>
      <c r="DN22" s="112">
        <f t="shared" si="10"/>
        <v>1617150</v>
      </c>
      <c r="DO22" s="70">
        <f t="shared" si="11"/>
        <v>1525000</v>
      </c>
      <c r="DP22" s="112">
        <f t="shared" si="12"/>
        <v>2024983.3333333333</v>
      </c>
      <c r="DQ22" s="112">
        <f t="shared" si="31"/>
        <v>2070600</v>
      </c>
      <c r="DR22" s="112">
        <f t="shared" si="13"/>
        <v>1951996.6666666667</v>
      </c>
      <c r="DS22" s="168">
        <f t="shared" si="14"/>
        <v>928200</v>
      </c>
    </row>
    <row r="23" spans="1:123" ht="12">
      <c r="A23" s="481"/>
      <c r="B23" s="476"/>
      <c r="C23" s="77" t="s">
        <v>175</v>
      </c>
      <c r="D23" s="167">
        <v>4000000</v>
      </c>
      <c r="E23" s="103"/>
      <c r="F23" s="103"/>
      <c r="G23" s="103">
        <f t="shared" si="15"/>
        <v>760000</v>
      </c>
      <c r="H23" s="103"/>
      <c r="I23" s="112">
        <f t="shared" si="16"/>
        <v>4760000</v>
      </c>
      <c r="J23" s="70">
        <v>4200000</v>
      </c>
      <c r="K23" s="70"/>
      <c r="L23" s="70"/>
      <c r="M23" s="70">
        <f t="shared" si="64"/>
        <v>798000</v>
      </c>
      <c r="N23" s="103">
        <f t="shared" si="0"/>
        <v>336000</v>
      </c>
      <c r="O23" s="70">
        <f t="shared" si="65"/>
        <v>4998000</v>
      </c>
      <c r="P23" s="70">
        <v>4536000</v>
      </c>
      <c r="Q23" s="71"/>
      <c r="R23" s="71"/>
      <c r="S23" s="70">
        <f t="shared" si="18"/>
        <v>861840</v>
      </c>
      <c r="T23" s="103">
        <f t="shared" si="42"/>
        <v>362880</v>
      </c>
      <c r="U23" s="169">
        <f t="shared" si="66"/>
        <v>5397840</v>
      </c>
      <c r="V23" s="217"/>
      <c r="W23" s="167">
        <v>0</v>
      </c>
      <c r="X23" s="103"/>
      <c r="Y23" s="103"/>
      <c r="Z23" s="103">
        <f t="shared" si="19"/>
        <v>0</v>
      </c>
      <c r="AA23" s="103"/>
      <c r="AB23" s="112">
        <f t="shared" si="20"/>
        <v>0</v>
      </c>
      <c r="AC23" s="70">
        <f t="shared" si="21"/>
        <v>0</v>
      </c>
      <c r="AD23" s="70"/>
      <c r="AE23" s="70"/>
      <c r="AF23" s="70">
        <f t="shared" si="67"/>
        <v>0</v>
      </c>
      <c r="AG23" s="103">
        <f t="shared" si="1"/>
        <v>0</v>
      </c>
      <c r="AH23" s="70">
        <f t="shared" si="68"/>
        <v>0</v>
      </c>
      <c r="AI23" s="111">
        <f t="shared" si="2"/>
        <v>0</v>
      </c>
      <c r="AJ23" s="71"/>
      <c r="AK23" s="71"/>
      <c r="AL23" s="70">
        <f t="shared" si="23"/>
        <v>0</v>
      </c>
      <c r="AM23" s="103">
        <f t="shared" si="44"/>
        <v>0</v>
      </c>
      <c r="AN23" s="169">
        <f t="shared" si="69"/>
        <v>0</v>
      </c>
      <c r="AO23" s="217"/>
      <c r="AP23" s="162">
        <v>2500000</v>
      </c>
      <c r="AQ23" s="138"/>
      <c r="AR23" s="138"/>
      <c r="AS23" s="138">
        <f t="shared" si="3"/>
        <v>475000</v>
      </c>
      <c r="AT23" s="138"/>
      <c r="AU23" s="156">
        <f t="shared" si="4"/>
        <v>2975000</v>
      </c>
      <c r="AV23" s="157">
        <v>2800000</v>
      </c>
      <c r="AW23" s="157"/>
      <c r="AX23" s="157"/>
      <c r="AY23" s="157">
        <f t="shared" si="24"/>
        <v>532000</v>
      </c>
      <c r="AZ23" s="138"/>
      <c r="BA23" s="157">
        <f t="shared" si="58"/>
        <v>3332000</v>
      </c>
      <c r="BB23" s="158">
        <v>2150000</v>
      </c>
      <c r="BC23" s="145"/>
      <c r="BD23" s="145"/>
      <c r="BE23" s="157">
        <f t="shared" si="5"/>
        <v>408500</v>
      </c>
      <c r="BF23" s="138"/>
      <c r="BG23" s="164">
        <f t="shared" si="59"/>
        <v>2558500</v>
      </c>
      <c r="BH23" s="217"/>
      <c r="BI23" s="162">
        <v>2400000</v>
      </c>
      <c r="BJ23" s="138"/>
      <c r="BK23" s="138"/>
      <c r="BL23" s="138">
        <f t="shared" si="6"/>
        <v>456000</v>
      </c>
      <c r="BM23" s="138"/>
      <c r="BN23" s="156">
        <f t="shared" si="57"/>
        <v>2856000</v>
      </c>
      <c r="BO23" s="157">
        <v>2400000</v>
      </c>
      <c r="BP23" s="157"/>
      <c r="BQ23" s="157"/>
      <c r="BR23" s="157">
        <f t="shared" si="25"/>
        <v>456000</v>
      </c>
      <c r="BS23" s="138"/>
      <c r="BT23" s="157">
        <f t="shared" si="60"/>
        <v>2856000</v>
      </c>
      <c r="BU23" s="158">
        <v>2000000</v>
      </c>
      <c r="BV23" s="145"/>
      <c r="BW23" s="145"/>
      <c r="BX23" s="157">
        <f t="shared" si="8"/>
        <v>380000</v>
      </c>
      <c r="BY23" s="138"/>
      <c r="BZ23" s="164">
        <f t="shared" si="61"/>
        <v>2380000</v>
      </c>
      <c r="CA23" s="217"/>
      <c r="CB23" s="167">
        <v>3000000</v>
      </c>
      <c r="CC23" s="103"/>
      <c r="CD23" s="103"/>
      <c r="CE23" s="103">
        <f t="shared" si="26"/>
        <v>570000</v>
      </c>
      <c r="CF23" s="103"/>
      <c r="CG23" s="112">
        <f t="shared" si="27"/>
        <v>3570000</v>
      </c>
      <c r="CH23" s="70">
        <v>3200000</v>
      </c>
      <c r="CI23" s="70"/>
      <c r="CJ23" s="70"/>
      <c r="CK23" s="70">
        <f t="shared" si="70"/>
        <v>608000</v>
      </c>
      <c r="CL23" s="103">
        <f t="shared" si="9"/>
        <v>256000</v>
      </c>
      <c r="CM23" s="70">
        <f t="shared" si="71"/>
        <v>3808000</v>
      </c>
      <c r="CN23" s="111">
        <v>3500000</v>
      </c>
      <c r="CO23" s="71"/>
      <c r="CP23" s="71"/>
      <c r="CQ23" s="70">
        <f t="shared" si="29"/>
        <v>665000</v>
      </c>
      <c r="CR23" s="103">
        <f t="shared" si="46"/>
        <v>280000</v>
      </c>
      <c r="CS23" s="169">
        <f t="shared" si="72"/>
        <v>4165000</v>
      </c>
      <c r="CT23" s="217"/>
      <c r="CU23" s="167">
        <v>1170000</v>
      </c>
      <c r="CV23" s="103"/>
      <c r="CW23" s="103"/>
      <c r="CX23" s="103">
        <f t="shared" si="30"/>
        <v>222300</v>
      </c>
      <c r="CY23" s="103">
        <v>0</v>
      </c>
      <c r="CZ23" s="112">
        <f t="shared" si="75"/>
        <v>1392300</v>
      </c>
      <c r="DA23" s="111">
        <v>1170000</v>
      </c>
      <c r="DB23" s="70"/>
      <c r="DC23" s="70"/>
      <c r="DD23" s="70">
        <f t="shared" si="73"/>
        <v>222300</v>
      </c>
      <c r="DE23" s="103">
        <v>0</v>
      </c>
      <c r="DF23" s="70">
        <f t="shared" si="62"/>
        <v>1392300</v>
      </c>
      <c r="DG23" s="111">
        <v>1170000</v>
      </c>
      <c r="DH23" s="71"/>
      <c r="DI23" s="71"/>
      <c r="DJ23" s="70">
        <f t="shared" si="74"/>
        <v>222300</v>
      </c>
      <c r="DK23" s="103">
        <v>0</v>
      </c>
      <c r="DL23" s="169">
        <f t="shared" si="63"/>
        <v>1392300</v>
      </c>
      <c r="DM23" s="217"/>
      <c r="DN23" s="112">
        <f t="shared" si="10"/>
        <v>2342050</v>
      </c>
      <c r="DO23" s="70">
        <f t="shared" si="11"/>
        <v>2450000</v>
      </c>
      <c r="DP23" s="112">
        <f t="shared" si="12"/>
        <v>2731050</v>
      </c>
      <c r="DQ23" s="112">
        <f t="shared" si="31"/>
        <v>3094000</v>
      </c>
      <c r="DR23" s="112">
        <f t="shared" si="13"/>
        <v>2648940</v>
      </c>
      <c r="DS23" s="168">
        <f t="shared" si="14"/>
        <v>1392300</v>
      </c>
    </row>
    <row r="24" spans="1:123" ht="12">
      <c r="A24" s="481"/>
      <c r="B24" s="476"/>
      <c r="C24" s="77" t="s">
        <v>176</v>
      </c>
      <c r="D24" s="167">
        <v>5000000</v>
      </c>
      <c r="E24" s="103"/>
      <c r="F24" s="103"/>
      <c r="G24" s="103">
        <f t="shared" si="15"/>
        <v>950000</v>
      </c>
      <c r="H24" s="103"/>
      <c r="I24" s="112">
        <f t="shared" si="16"/>
        <v>5950000</v>
      </c>
      <c r="J24" s="70">
        <v>5250000</v>
      </c>
      <c r="K24" s="70"/>
      <c r="L24" s="70"/>
      <c r="M24" s="70">
        <f t="shared" si="64"/>
        <v>997500</v>
      </c>
      <c r="N24" s="103">
        <f t="shared" si="0"/>
        <v>420000</v>
      </c>
      <c r="O24" s="70">
        <f t="shared" si="65"/>
        <v>6247500</v>
      </c>
      <c r="P24" s="70">
        <v>5670000</v>
      </c>
      <c r="Q24" s="71"/>
      <c r="R24" s="71"/>
      <c r="S24" s="70">
        <f t="shared" si="18"/>
        <v>1077300</v>
      </c>
      <c r="T24" s="103">
        <f t="shared" si="42"/>
        <v>453600</v>
      </c>
      <c r="U24" s="169">
        <f t="shared" si="66"/>
        <v>6747300</v>
      </c>
      <c r="V24" s="217"/>
      <c r="W24" s="167">
        <v>0</v>
      </c>
      <c r="X24" s="103"/>
      <c r="Y24" s="103"/>
      <c r="Z24" s="103">
        <f t="shared" si="19"/>
        <v>0</v>
      </c>
      <c r="AA24" s="103"/>
      <c r="AB24" s="112">
        <f t="shared" si="20"/>
        <v>0</v>
      </c>
      <c r="AC24" s="70">
        <f t="shared" si="21"/>
        <v>0</v>
      </c>
      <c r="AD24" s="70"/>
      <c r="AE24" s="70"/>
      <c r="AF24" s="70">
        <f t="shared" si="67"/>
        <v>0</v>
      </c>
      <c r="AG24" s="103">
        <f t="shared" si="1"/>
        <v>0</v>
      </c>
      <c r="AH24" s="70">
        <f t="shared" si="68"/>
        <v>0</v>
      </c>
      <c r="AI24" s="111">
        <f t="shared" si="2"/>
        <v>0</v>
      </c>
      <c r="AJ24" s="71"/>
      <c r="AK24" s="71"/>
      <c r="AL24" s="70">
        <f t="shared" si="23"/>
        <v>0</v>
      </c>
      <c r="AM24" s="103">
        <f t="shared" si="44"/>
        <v>0</v>
      </c>
      <c r="AN24" s="169">
        <f t="shared" si="69"/>
        <v>0</v>
      </c>
      <c r="AO24" s="217"/>
      <c r="AP24" s="162">
        <v>3800000</v>
      </c>
      <c r="AQ24" s="138"/>
      <c r="AR24" s="138"/>
      <c r="AS24" s="138">
        <f t="shared" si="3"/>
        <v>722000</v>
      </c>
      <c r="AT24" s="138"/>
      <c r="AU24" s="156">
        <f t="shared" si="4"/>
        <v>4522000</v>
      </c>
      <c r="AV24" s="157">
        <v>4100000</v>
      </c>
      <c r="AW24" s="157"/>
      <c r="AX24" s="157"/>
      <c r="AY24" s="157">
        <f t="shared" si="24"/>
        <v>779000</v>
      </c>
      <c r="AZ24" s="138"/>
      <c r="BA24" s="157">
        <f t="shared" si="58"/>
        <v>4879000</v>
      </c>
      <c r="BB24" s="158">
        <v>3600000</v>
      </c>
      <c r="BC24" s="145"/>
      <c r="BD24" s="145"/>
      <c r="BE24" s="157">
        <f t="shared" si="5"/>
        <v>684000</v>
      </c>
      <c r="BF24" s="138"/>
      <c r="BG24" s="164">
        <f t="shared" si="59"/>
        <v>4284000</v>
      </c>
      <c r="BH24" s="217"/>
      <c r="BI24" s="162">
        <v>3250000</v>
      </c>
      <c r="BJ24" s="138"/>
      <c r="BK24" s="138"/>
      <c r="BL24" s="138">
        <f t="shared" si="6"/>
        <v>617500</v>
      </c>
      <c r="BM24" s="138"/>
      <c r="BN24" s="156">
        <f t="shared" si="57"/>
        <v>3867500</v>
      </c>
      <c r="BO24" s="157">
        <v>3250000</v>
      </c>
      <c r="BP24" s="157"/>
      <c r="BQ24" s="157"/>
      <c r="BR24" s="157">
        <f t="shared" si="25"/>
        <v>617500</v>
      </c>
      <c r="BS24" s="138"/>
      <c r="BT24" s="157">
        <f t="shared" si="60"/>
        <v>3867500</v>
      </c>
      <c r="BU24" s="158">
        <v>2600000</v>
      </c>
      <c r="BV24" s="145"/>
      <c r="BW24" s="145"/>
      <c r="BX24" s="157">
        <f t="shared" si="8"/>
        <v>494000</v>
      </c>
      <c r="BY24" s="138"/>
      <c r="BZ24" s="164">
        <f t="shared" si="61"/>
        <v>3094000</v>
      </c>
      <c r="CA24" s="217"/>
      <c r="CB24" s="167">
        <v>3800000</v>
      </c>
      <c r="CC24" s="103"/>
      <c r="CD24" s="103"/>
      <c r="CE24" s="103">
        <f t="shared" si="26"/>
        <v>722000</v>
      </c>
      <c r="CF24" s="103"/>
      <c r="CG24" s="112">
        <f t="shared" si="27"/>
        <v>4522000</v>
      </c>
      <c r="CH24" s="70">
        <v>4100000</v>
      </c>
      <c r="CI24" s="70"/>
      <c r="CJ24" s="70"/>
      <c r="CK24" s="70">
        <f t="shared" si="70"/>
        <v>779000</v>
      </c>
      <c r="CL24" s="103">
        <f t="shared" si="9"/>
        <v>328000</v>
      </c>
      <c r="CM24" s="70">
        <f t="shared" si="71"/>
        <v>4879000</v>
      </c>
      <c r="CN24" s="111">
        <v>4500000</v>
      </c>
      <c r="CO24" s="71"/>
      <c r="CP24" s="71"/>
      <c r="CQ24" s="70">
        <f t="shared" si="29"/>
        <v>855000</v>
      </c>
      <c r="CR24" s="103">
        <f t="shared" si="46"/>
        <v>360000</v>
      </c>
      <c r="CS24" s="169">
        <f t="shared" si="72"/>
        <v>5355000</v>
      </c>
      <c r="CT24" s="217"/>
      <c r="CU24" s="167">
        <v>1560000</v>
      </c>
      <c r="CV24" s="103"/>
      <c r="CW24" s="103"/>
      <c r="CX24" s="103">
        <f t="shared" si="30"/>
        <v>296400</v>
      </c>
      <c r="CY24" s="103">
        <v>0</v>
      </c>
      <c r="CZ24" s="112">
        <f>CU24+CX24</f>
        <v>1856400</v>
      </c>
      <c r="DA24" s="111">
        <v>1430000</v>
      </c>
      <c r="DB24" s="70"/>
      <c r="DC24" s="70"/>
      <c r="DD24" s="70">
        <f t="shared" si="73"/>
        <v>271700</v>
      </c>
      <c r="DE24" s="103">
        <v>0</v>
      </c>
      <c r="DF24" s="70">
        <f t="shared" si="62"/>
        <v>1701700</v>
      </c>
      <c r="DG24" s="111">
        <v>1430000</v>
      </c>
      <c r="DH24" s="71"/>
      <c r="DI24" s="71"/>
      <c r="DJ24" s="70">
        <f t="shared" si="74"/>
        <v>271700</v>
      </c>
      <c r="DK24" s="103">
        <v>0</v>
      </c>
      <c r="DL24" s="169">
        <f t="shared" si="63"/>
        <v>1701700</v>
      </c>
      <c r="DM24" s="217"/>
      <c r="DN24" s="112">
        <f t="shared" si="10"/>
        <v>3109400</v>
      </c>
      <c r="DO24" s="70">
        <f t="shared" si="11"/>
        <v>3525000</v>
      </c>
      <c r="DP24" s="112">
        <f t="shared" si="12"/>
        <v>3595783.3333333335</v>
      </c>
      <c r="DQ24" s="112">
        <f t="shared" si="31"/>
        <v>4373250</v>
      </c>
      <c r="DR24" s="112">
        <f t="shared" si="13"/>
        <v>3530333.3333333335</v>
      </c>
      <c r="DS24" s="168">
        <f t="shared" si="14"/>
        <v>1701700</v>
      </c>
    </row>
    <row r="25" spans="1:123" ht="11.25" customHeight="1">
      <c r="A25" s="481"/>
      <c r="B25" s="472" t="s">
        <v>186</v>
      </c>
      <c r="C25" s="77" t="s">
        <v>10</v>
      </c>
      <c r="D25" s="167">
        <v>100000</v>
      </c>
      <c r="E25" s="103"/>
      <c r="F25" s="103"/>
      <c r="G25" s="103">
        <f t="shared" si="15"/>
        <v>19000</v>
      </c>
      <c r="H25" s="103"/>
      <c r="I25" s="112">
        <f t="shared" si="16"/>
        <v>119000</v>
      </c>
      <c r="J25" s="70">
        <v>105000</v>
      </c>
      <c r="K25" s="73"/>
      <c r="L25" s="73"/>
      <c r="M25" s="70">
        <f t="shared" si="64"/>
        <v>19950</v>
      </c>
      <c r="N25" s="103">
        <f t="shared" si="0"/>
        <v>8400</v>
      </c>
      <c r="O25" s="70">
        <f t="shared" si="65"/>
        <v>124950</v>
      </c>
      <c r="P25" s="70">
        <v>113400</v>
      </c>
      <c r="Q25" s="71"/>
      <c r="R25" s="71"/>
      <c r="S25" s="70">
        <f t="shared" si="18"/>
        <v>21546</v>
      </c>
      <c r="T25" s="103">
        <f t="shared" si="42"/>
        <v>9072</v>
      </c>
      <c r="U25" s="169">
        <f t="shared" si="66"/>
        <v>134946</v>
      </c>
      <c r="V25" s="216"/>
      <c r="W25" s="167">
        <v>65000</v>
      </c>
      <c r="X25" s="103"/>
      <c r="Y25" s="103"/>
      <c r="Z25" s="103">
        <f t="shared" si="19"/>
        <v>12350</v>
      </c>
      <c r="AA25" s="103"/>
      <c r="AB25" s="112">
        <f t="shared" si="20"/>
        <v>77350</v>
      </c>
      <c r="AC25" s="70">
        <f t="shared" si="21"/>
        <v>74750</v>
      </c>
      <c r="AD25" s="73"/>
      <c r="AE25" s="73"/>
      <c r="AF25" s="70">
        <f t="shared" si="67"/>
        <v>14202.5</v>
      </c>
      <c r="AG25" s="103">
        <f t="shared" si="1"/>
        <v>5980</v>
      </c>
      <c r="AH25" s="70">
        <f t="shared" si="68"/>
        <v>88952.5</v>
      </c>
      <c r="AI25" s="111">
        <f t="shared" si="2"/>
        <v>78000</v>
      </c>
      <c r="AJ25" s="71"/>
      <c r="AK25" s="71"/>
      <c r="AL25" s="70">
        <f t="shared" si="23"/>
        <v>14820</v>
      </c>
      <c r="AM25" s="103">
        <f t="shared" si="44"/>
        <v>6240</v>
      </c>
      <c r="AN25" s="169">
        <f t="shared" si="69"/>
        <v>92820</v>
      </c>
      <c r="AO25" s="216"/>
      <c r="AP25" s="162">
        <v>180000</v>
      </c>
      <c r="AQ25" s="138"/>
      <c r="AR25" s="138"/>
      <c r="AS25" s="138">
        <f t="shared" si="3"/>
        <v>34200</v>
      </c>
      <c r="AT25" s="138"/>
      <c r="AU25" s="156">
        <f t="shared" si="4"/>
        <v>214200</v>
      </c>
      <c r="AV25" s="157">
        <v>220000</v>
      </c>
      <c r="AW25" s="159"/>
      <c r="AX25" s="159"/>
      <c r="AY25" s="157">
        <f t="shared" si="24"/>
        <v>41800</v>
      </c>
      <c r="AZ25" s="138"/>
      <c r="BA25" s="157">
        <f t="shared" si="58"/>
        <v>261800</v>
      </c>
      <c r="BB25" s="158">
        <v>200000</v>
      </c>
      <c r="BC25" s="145"/>
      <c r="BD25" s="145"/>
      <c r="BE25" s="157">
        <f t="shared" si="5"/>
        <v>38000</v>
      </c>
      <c r="BF25" s="138"/>
      <c r="BG25" s="164">
        <f t="shared" si="59"/>
        <v>238000</v>
      </c>
      <c r="BH25" s="216"/>
      <c r="BI25" s="162">
        <v>220000</v>
      </c>
      <c r="BJ25" s="138"/>
      <c r="BK25" s="138"/>
      <c r="BL25" s="138">
        <f t="shared" si="6"/>
        <v>41800</v>
      </c>
      <c r="BM25" s="138"/>
      <c r="BN25" s="156">
        <f t="shared" si="57"/>
        <v>261800</v>
      </c>
      <c r="BO25" s="157">
        <v>220000</v>
      </c>
      <c r="BP25" s="159"/>
      <c r="BQ25" s="159"/>
      <c r="BR25" s="157">
        <f t="shared" si="25"/>
        <v>41800</v>
      </c>
      <c r="BS25" s="138"/>
      <c r="BT25" s="157">
        <f t="shared" si="60"/>
        <v>261800</v>
      </c>
      <c r="BU25" s="158">
        <v>198000</v>
      </c>
      <c r="BV25" s="145"/>
      <c r="BW25" s="145"/>
      <c r="BX25" s="157">
        <f t="shared" si="8"/>
        <v>37620</v>
      </c>
      <c r="BY25" s="138"/>
      <c r="BZ25" s="164">
        <f t="shared" si="61"/>
        <v>235620</v>
      </c>
      <c r="CA25" s="216"/>
      <c r="CB25" s="167">
        <v>300000</v>
      </c>
      <c r="CC25" s="103"/>
      <c r="CD25" s="103"/>
      <c r="CE25" s="103">
        <f t="shared" si="26"/>
        <v>57000</v>
      </c>
      <c r="CF25" s="103"/>
      <c r="CG25" s="112">
        <f t="shared" si="27"/>
        <v>357000</v>
      </c>
      <c r="CH25" s="70">
        <v>350000</v>
      </c>
      <c r="CI25" s="73"/>
      <c r="CJ25" s="73"/>
      <c r="CK25" s="70">
        <f t="shared" si="70"/>
        <v>66500</v>
      </c>
      <c r="CL25" s="103">
        <f t="shared" si="9"/>
        <v>28000</v>
      </c>
      <c r="CM25" s="70">
        <f t="shared" si="71"/>
        <v>416500</v>
      </c>
      <c r="CN25" s="111">
        <v>370000</v>
      </c>
      <c r="CO25" s="71"/>
      <c r="CP25" s="71"/>
      <c r="CQ25" s="70">
        <f t="shared" si="29"/>
        <v>70300</v>
      </c>
      <c r="CR25" s="103">
        <f t="shared" si="46"/>
        <v>29600</v>
      </c>
      <c r="CS25" s="169">
        <f t="shared" si="72"/>
        <v>440300</v>
      </c>
      <c r="CT25" s="216"/>
      <c r="CU25" s="167">
        <v>206700</v>
      </c>
      <c r="CV25" s="103"/>
      <c r="CW25" s="103"/>
      <c r="CX25" s="103">
        <v>0</v>
      </c>
      <c r="CY25" s="103">
        <f>CU25*8%</f>
        <v>16536</v>
      </c>
      <c r="CZ25" s="112">
        <f>CU25+CY25</f>
        <v>223236</v>
      </c>
      <c r="DA25" s="70">
        <v>97500</v>
      </c>
      <c r="DB25" s="73"/>
      <c r="DC25" s="73"/>
      <c r="DD25" s="70">
        <v>0</v>
      </c>
      <c r="DE25" s="103">
        <f t="shared" si="38"/>
        <v>7800</v>
      </c>
      <c r="DF25" s="112">
        <f>DA25+DE25</f>
        <v>105300</v>
      </c>
      <c r="DG25" s="111">
        <v>71500</v>
      </c>
      <c r="DH25" s="71"/>
      <c r="DI25" s="71"/>
      <c r="DJ25" s="70">
        <v>0</v>
      </c>
      <c r="DK25" s="103">
        <f>DG25*8%</f>
        <v>5720</v>
      </c>
      <c r="DL25" s="168">
        <f>DG25+DK25</f>
        <v>77220</v>
      </c>
      <c r="DM25" s="216"/>
      <c r="DN25" s="112">
        <f t="shared" si="10"/>
        <v>184539.33333333334</v>
      </c>
      <c r="DO25" s="70">
        <f t="shared" si="11"/>
        <v>200000</v>
      </c>
      <c r="DP25" s="112">
        <f t="shared" si="12"/>
        <v>209883.75</v>
      </c>
      <c r="DQ25" s="112">
        <f t="shared" si="31"/>
        <v>193375</v>
      </c>
      <c r="DR25" s="112">
        <f t="shared" si="13"/>
        <v>203151</v>
      </c>
      <c r="DS25" s="168">
        <f t="shared" si="14"/>
        <v>77220</v>
      </c>
    </row>
    <row r="26" spans="1:123" ht="12">
      <c r="A26" s="481"/>
      <c r="B26" s="472"/>
      <c r="C26" s="77" t="s">
        <v>11</v>
      </c>
      <c r="D26" s="167">
        <v>270000</v>
      </c>
      <c r="E26" s="103"/>
      <c r="F26" s="103"/>
      <c r="G26" s="103">
        <f t="shared" si="15"/>
        <v>51300</v>
      </c>
      <c r="H26" s="103"/>
      <c r="I26" s="112">
        <f t="shared" si="16"/>
        <v>321300</v>
      </c>
      <c r="J26" s="70">
        <v>283500</v>
      </c>
      <c r="K26" s="73"/>
      <c r="L26" s="73"/>
      <c r="M26" s="70">
        <f t="shared" si="64"/>
        <v>53865</v>
      </c>
      <c r="N26" s="103">
        <f t="shared" si="0"/>
        <v>22680</v>
      </c>
      <c r="O26" s="70">
        <f t="shared" si="65"/>
        <v>337365</v>
      </c>
      <c r="P26" s="70">
        <v>306200</v>
      </c>
      <c r="Q26" s="71"/>
      <c r="R26" s="71"/>
      <c r="S26" s="70">
        <f t="shared" si="18"/>
        <v>58178</v>
      </c>
      <c r="T26" s="103">
        <f t="shared" si="42"/>
        <v>24496</v>
      </c>
      <c r="U26" s="169">
        <f t="shared" si="66"/>
        <v>364378</v>
      </c>
      <c r="V26" s="216"/>
      <c r="W26" s="167">
        <v>135000</v>
      </c>
      <c r="X26" s="103"/>
      <c r="Y26" s="103"/>
      <c r="Z26" s="103">
        <f t="shared" si="19"/>
        <v>25650</v>
      </c>
      <c r="AA26" s="103"/>
      <c r="AB26" s="112">
        <f t="shared" si="20"/>
        <v>160650</v>
      </c>
      <c r="AC26" s="70">
        <f t="shared" si="21"/>
        <v>155250</v>
      </c>
      <c r="AD26" s="73"/>
      <c r="AE26" s="73"/>
      <c r="AF26" s="70">
        <f t="shared" si="67"/>
        <v>29497.5</v>
      </c>
      <c r="AG26" s="103">
        <f t="shared" si="1"/>
        <v>12420</v>
      </c>
      <c r="AH26" s="70">
        <f t="shared" si="68"/>
        <v>184747.5</v>
      </c>
      <c r="AI26" s="111">
        <f t="shared" si="2"/>
        <v>162000</v>
      </c>
      <c r="AJ26" s="71"/>
      <c r="AK26" s="71"/>
      <c r="AL26" s="70">
        <f t="shared" si="23"/>
        <v>30780</v>
      </c>
      <c r="AM26" s="103">
        <f t="shared" si="44"/>
        <v>12960</v>
      </c>
      <c r="AN26" s="169">
        <f t="shared" si="69"/>
        <v>192780</v>
      </c>
      <c r="AO26" s="216"/>
      <c r="AP26" s="162">
        <v>420000</v>
      </c>
      <c r="AQ26" s="138"/>
      <c r="AR26" s="138"/>
      <c r="AS26" s="138">
        <f t="shared" si="3"/>
        <v>79800</v>
      </c>
      <c r="AT26" s="138"/>
      <c r="AU26" s="156">
        <f t="shared" si="4"/>
        <v>499800</v>
      </c>
      <c r="AV26" s="157">
        <v>450000</v>
      </c>
      <c r="AW26" s="159"/>
      <c r="AX26" s="159"/>
      <c r="AY26" s="157">
        <f t="shared" si="24"/>
        <v>85500</v>
      </c>
      <c r="AZ26" s="138"/>
      <c r="BA26" s="157">
        <f t="shared" si="58"/>
        <v>535500</v>
      </c>
      <c r="BB26" s="158">
        <v>410000</v>
      </c>
      <c r="BC26" s="145"/>
      <c r="BD26" s="145"/>
      <c r="BE26" s="157">
        <f t="shared" si="5"/>
        <v>77900</v>
      </c>
      <c r="BF26" s="138"/>
      <c r="BG26" s="164">
        <f t="shared" si="59"/>
        <v>487900</v>
      </c>
      <c r="BH26" s="216"/>
      <c r="BI26" s="162">
        <v>280000</v>
      </c>
      <c r="BJ26" s="138"/>
      <c r="BK26" s="138"/>
      <c r="BL26" s="138">
        <f t="shared" si="6"/>
        <v>53200</v>
      </c>
      <c r="BM26" s="138"/>
      <c r="BN26" s="156">
        <f t="shared" si="57"/>
        <v>333200</v>
      </c>
      <c r="BO26" s="157">
        <v>280000</v>
      </c>
      <c r="BP26" s="159"/>
      <c r="BQ26" s="159"/>
      <c r="BR26" s="157">
        <f t="shared" si="25"/>
        <v>53200</v>
      </c>
      <c r="BS26" s="138"/>
      <c r="BT26" s="157">
        <f t="shared" si="60"/>
        <v>333200</v>
      </c>
      <c r="BU26" s="158">
        <v>252000</v>
      </c>
      <c r="BV26" s="145"/>
      <c r="BW26" s="145"/>
      <c r="BX26" s="157">
        <f t="shared" si="8"/>
        <v>47880</v>
      </c>
      <c r="BY26" s="138"/>
      <c r="BZ26" s="164">
        <f t="shared" si="61"/>
        <v>299880</v>
      </c>
      <c r="CA26" s="216"/>
      <c r="CB26" s="167">
        <v>550000</v>
      </c>
      <c r="CC26" s="103"/>
      <c r="CD26" s="103"/>
      <c r="CE26" s="103">
        <f t="shared" si="26"/>
        <v>104500</v>
      </c>
      <c r="CF26" s="103"/>
      <c r="CG26" s="112">
        <f t="shared" si="27"/>
        <v>654500</v>
      </c>
      <c r="CH26" s="70">
        <v>580000</v>
      </c>
      <c r="CI26" s="73"/>
      <c r="CJ26" s="73"/>
      <c r="CK26" s="70">
        <f t="shared" si="70"/>
        <v>110200</v>
      </c>
      <c r="CL26" s="103">
        <f t="shared" si="9"/>
        <v>46400</v>
      </c>
      <c r="CM26" s="70">
        <f t="shared" si="71"/>
        <v>690200</v>
      </c>
      <c r="CN26" s="111">
        <v>600000</v>
      </c>
      <c r="CO26" s="71"/>
      <c r="CP26" s="71"/>
      <c r="CQ26" s="70">
        <f t="shared" si="29"/>
        <v>114000</v>
      </c>
      <c r="CR26" s="103">
        <f t="shared" si="46"/>
        <v>48000</v>
      </c>
      <c r="CS26" s="169">
        <f t="shared" si="72"/>
        <v>714000</v>
      </c>
      <c r="CT26" s="216"/>
      <c r="CU26" s="167">
        <v>620100</v>
      </c>
      <c r="CV26" s="103"/>
      <c r="CW26" s="103"/>
      <c r="CX26" s="103">
        <v>0</v>
      </c>
      <c r="CY26" s="103">
        <f>CU26*8%</f>
        <v>49608</v>
      </c>
      <c r="CZ26" s="112">
        <f>CU26+CY26</f>
        <v>669708</v>
      </c>
      <c r="DA26" s="70">
        <v>292500</v>
      </c>
      <c r="DB26" s="73"/>
      <c r="DC26" s="73"/>
      <c r="DD26" s="70">
        <v>0</v>
      </c>
      <c r="DE26" s="103">
        <f t="shared" si="38"/>
        <v>23400</v>
      </c>
      <c r="DF26" s="112">
        <f>DA26+DE26</f>
        <v>315900</v>
      </c>
      <c r="DG26" s="111">
        <v>214500</v>
      </c>
      <c r="DH26" s="71"/>
      <c r="DI26" s="71"/>
      <c r="DJ26" s="70">
        <v>0</v>
      </c>
      <c r="DK26" s="103">
        <f>DG26*8%</f>
        <v>17160</v>
      </c>
      <c r="DL26" s="168">
        <f>DG26+DK26</f>
        <v>231660</v>
      </c>
      <c r="DM26" s="216"/>
      <c r="DN26" s="112">
        <f t="shared" si="10"/>
        <v>396001.33333333331</v>
      </c>
      <c r="DO26" s="70">
        <f t="shared" si="11"/>
        <v>370650</v>
      </c>
      <c r="DP26" s="112">
        <f t="shared" si="12"/>
        <v>399485.41666666669</v>
      </c>
      <c r="DQ26" s="112">
        <f t="shared" si="31"/>
        <v>335282.5</v>
      </c>
      <c r="DR26" s="112">
        <f t="shared" si="13"/>
        <v>381766.33333333331</v>
      </c>
      <c r="DS26" s="168">
        <f t="shared" si="14"/>
        <v>231660</v>
      </c>
    </row>
    <row r="27" spans="1:123" ht="12">
      <c r="A27" s="481"/>
      <c r="B27" s="472"/>
      <c r="C27" s="77" t="s">
        <v>12</v>
      </c>
      <c r="D27" s="167">
        <v>400000</v>
      </c>
      <c r="E27" s="103"/>
      <c r="F27" s="103"/>
      <c r="G27" s="103">
        <f t="shared" si="15"/>
        <v>76000</v>
      </c>
      <c r="H27" s="103"/>
      <c r="I27" s="112">
        <f t="shared" si="16"/>
        <v>476000</v>
      </c>
      <c r="J27" s="70">
        <v>420000</v>
      </c>
      <c r="K27" s="73"/>
      <c r="L27" s="73"/>
      <c r="M27" s="70">
        <f t="shared" si="64"/>
        <v>79800</v>
      </c>
      <c r="N27" s="103">
        <f t="shared" si="0"/>
        <v>33600</v>
      </c>
      <c r="O27" s="70">
        <f t="shared" si="65"/>
        <v>499800</v>
      </c>
      <c r="P27" s="70">
        <v>453600</v>
      </c>
      <c r="Q27" s="71"/>
      <c r="R27" s="71"/>
      <c r="S27" s="70">
        <f t="shared" si="18"/>
        <v>86184</v>
      </c>
      <c r="T27" s="103">
        <f t="shared" si="42"/>
        <v>36288</v>
      </c>
      <c r="U27" s="169">
        <f t="shared" si="66"/>
        <v>539784</v>
      </c>
      <c r="V27" s="216"/>
      <c r="W27" s="167">
        <v>225000</v>
      </c>
      <c r="X27" s="103"/>
      <c r="Y27" s="103"/>
      <c r="Z27" s="103">
        <f t="shared" si="19"/>
        <v>42750</v>
      </c>
      <c r="AA27" s="103"/>
      <c r="AB27" s="112">
        <f t="shared" si="20"/>
        <v>267750</v>
      </c>
      <c r="AC27" s="70">
        <f t="shared" si="21"/>
        <v>258750</v>
      </c>
      <c r="AD27" s="73"/>
      <c r="AE27" s="73"/>
      <c r="AF27" s="70">
        <f t="shared" si="67"/>
        <v>49162.5</v>
      </c>
      <c r="AG27" s="103">
        <f t="shared" si="1"/>
        <v>20700</v>
      </c>
      <c r="AH27" s="70">
        <f t="shared" si="68"/>
        <v>307912.5</v>
      </c>
      <c r="AI27" s="111">
        <f t="shared" si="2"/>
        <v>270000</v>
      </c>
      <c r="AJ27" s="71"/>
      <c r="AK27" s="71"/>
      <c r="AL27" s="70">
        <f t="shared" si="23"/>
        <v>51300</v>
      </c>
      <c r="AM27" s="103">
        <f t="shared" si="44"/>
        <v>21600</v>
      </c>
      <c r="AN27" s="169">
        <f t="shared" si="69"/>
        <v>321300</v>
      </c>
      <c r="AO27" s="216"/>
      <c r="AP27" s="162">
        <v>580000</v>
      </c>
      <c r="AQ27" s="138"/>
      <c r="AR27" s="138"/>
      <c r="AS27" s="138">
        <f t="shared" si="3"/>
        <v>110200</v>
      </c>
      <c r="AT27" s="138"/>
      <c r="AU27" s="156">
        <f t="shared" si="4"/>
        <v>690200</v>
      </c>
      <c r="AV27" s="157">
        <v>610000</v>
      </c>
      <c r="AW27" s="159"/>
      <c r="AX27" s="159"/>
      <c r="AY27" s="157">
        <f t="shared" si="24"/>
        <v>115900</v>
      </c>
      <c r="AZ27" s="138"/>
      <c r="BA27" s="157">
        <f t="shared" si="58"/>
        <v>725900</v>
      </c>
      <c r="BB27" s="158">
        <v>560000</v>
      </c>
      <c r="BC27" s="145"/>
      <c r="BD27" s="145"/>
      <c r="BE27" s="157">
        <f t="shared" si="5"/>
        <v>106400</v>
      </c>
      <c r="BF27" s="138"/>
      <c r="BG27" s="164">
        <f t="shared" si="59"/>
        <v>666400</v>
      </c>
      <c r="BH27" s="216"/>
      <c r="BI27" s="162">
        <v>320000</v>
      </c>
      <c r="BJ27" s="138"/>
      <c r="BK27" s="138"/>
      <c r="BL27" s="138">
        <f t="shared" si="6"/>
        <v>60800</v>
      </c>
      <c r="BM27" s="138"/>
      <c r="BN27" s="156">
        <f t="shared" si="57"/>
        <v>380800</v>
      </c>
      <c r="BO27" s="157">
        <v>320000</v>
      </c>
      <c r="BP27" s="159"/>
      <c r="BQ27" s="159"/>
      <c r="BR27" s="157">
        <f t="shared" si="25"/>
        <v>60800</v>
      </c>
      <c r="BS27" s="138"/>
      <c r="BT27" s="157">
        <f t="shared" si="60"/>
        <v>380800</v>
      </c>
      <c r="BU27" s="158">
        <v>288000</v>
      </c>
      <c r="BV27" s="145"/>
      <c r="BW27" s="145"/>
      <c r="BX27" s="157">
        <f t="shared" si="8"/>
        <v>54720</v>
      </c>
      <c r="BY27" s="138"/>
      <c r="BZ27" s="164">
        <f t="shared" si="61"/>
        <v>342720</v>
      </c>
      <c r="CA27" s="216"/>
      <c r="CB27" s="167">
        <v>850000</v>
      </c>
      <c r="CC27" s="103"/>
      <c r="CD27" s="103"/>
      <c r="CE27" s="103">
        <f t="shared" si="26"/>
        <v>161500</v>
      </c>
      <c r="CF27" s="103"/>
      <c r="CG27" s="112">
        <f t="shared" si="27"/>
        <v>1011500</v>
      </c>
      <c r="CH27" s="70">
        <v>895000</v>
      </c>
      <c r="CI27" s="73"/>
      <c r="CJ27" s="73"/>
      <c r="CK27" s="70">
        <f t="shared" si="70"/>
        <v>170050</v>
      </c>
      <c r="CL27" s="103">
        <f t="shared" si="9"/>
        <v>71600</v>
      </c>
      <c r="CM27" s="70">
        <f t="shared" si="71"/>
        <v>1065050</v>
      </c>
      <c r="CN27" s="111">
        <v>950000</v>
      </c>
      <c r="CO27" s="71"/>
      <c r="CP27" s="71"/>
      <c r="CQ27" s="70">
        <f t="shared" si="29"/>
        <v>180500</v>
      </c>
      <c r="CR27" s="103">
        <f t="shared" si="46"/>
        <v>76000</v>
      </c>
      <c r="CS27" s="169">
        <f t="shared" si="72"/>
        <v>1130500</v>
      </c>
      <c r="CT27" s="216"/>
      <c r="CU27" s="167">
        <v>1033500</v>
      </c>
      <c r="CV27" s="103"/>
      <c r="CW27" s="103"/>
      <c r="CX27" s="103">
        <v>0</v>
      </c>
      <c r="CY27" s="103">
        <f>CU27*8%</f>
        <v>82680</v>
      </c>
      <c r="CZ27" s="112">
        <f>CU27+CY27</f>
        <v>1116180</v>
      </c>
      <c r="DA27" s="70">
        <v>516750</v>
      </c>
      <c r="DB27" s="73"/>
      <c r="DC27" s="73"/>
      <c r="DD27" s="70">
        <v>0</v>
      </c>
      <c r="DE27" s="103">
        <f t="shared" si="38"/>
        <v>41340</v>
      </c>
      <c r="DF27" s="112">
        <f>DA27+DE27</f>
        <v>558090</v>
      </c>
      <c r="DG27" s="111">
        <v>357500</v>
      </c>
      <c r="DH27" s="71"/>
      <c r="DI27" s="71"/>
      <c r="DJ27" s="70">
        <v>0</v>
      </c>
      <c r="DK27" s="103">
        <f>DG27*8%</f>
        <v>28600</v>
      </c>
      <c r="DL27" s="168">
        <f>DG27+DK27</f>
        <v>386100</v>
      </c>
      <c r="DM27" s="216"/>
      <c r="DN27" s="112">
        <f t="shared" si="10"/>
        <v>594530</v>
      </c>
      <c r="DO27" s="70">
        <f t="shared" si="11"/>
        <v>528000</v>
      </c>
      <c r="DP27" s="112">
        <f t="shared" si="12"/>
        <v>589592.08333333337</v>
      </c>
      <c r="DQ27" s="112">
        <f t="shared" si="31"/>
        <v>528945</v>
      </c>
      <c r="DR27" s="112">
        <f t="shared" si="13"/>
        <v>564467.33333333337</v>
      </c>
      <c r="DS27" s="168">
        <f t="shared" si="14"/>
        <v>386100</v>
      </c>
    </row>
    <row r="28" spans="1:123" ht="12">
      <c r="A28" s="481"/>
      <c r="B28" s="472"/>
      <c r="C28" s="77" t="s">
        <v>175</v>
      </c>
      <c r="D28" s="167">
        <v>750000</v>
      </c>
      <c r="E28" s="103"/>
      <c r="F28" s="103"/>
      <c r="G28" s="103">
        <f t="shared" si="15"/>
        <v>142500</v>
      </c>
      <c r="H28" s="103"/>
      <c r="I28" s="112">
        <f t="shared" si="16"/>
        <v>892500</v>
      </c>
      <c r="J28" s="70">
        <v>787500</v>
      </c>
      <c r="K28" s="73"/>
      <c r="L28" s="73"/>
      <c r="M28" s="70">
        <f t="shared" si="64"/>
        <v>149625</v>
      </c>
      <c r="N28" s="103">
        <f t="shared" si="0"/>
        <v>63000</v>
      </c>
      <c r="O28" s="70">
        <f t="shared" si="65"/>
        <v>937125</v>
      </c>
      <c r="P28" s="70">
        <v>850500</v>
      </c>
      <c r="Q28" s="71"/>
      <c r="R28" s="71"/>
      <c r="S28" s="70">
        <f t="shared" si="18"/>
        <v>161595</v>
      </c>
      <c r="T28" s="103">
        <f t="shared" si="42"/>
        <v>68040</v>
      </c>
      <c r="U28" s="169">
        <f t="shared" si="66"/>
        <v>1012095</v>
      </c>
      <c r="V28" s="216"/>
      <c r="W28" s="167">
        <v>450000</v>
      </c>
      <c r="X28" s="103"/>
      <c r="Y28" s="103"/>
      <c r="Z28" s="103">
        <f t="shared" si="19"/>
        <v>85500</v>
      </c>
      <c r="AA28" s="103"/>
      <c r="AB28" s="112">
        <f t="shared" si="20"/>
        <v>535500</v>
      </c>
      <c r="AC28" s="70">
        <f t="shared" si="21"/>
        <v>517500</v>
      </c>
      <c r="AD28" s="73"/>
      <c r="AE28" s="73"/>
      <c r="AF28" s="70">
        <f t="shared" si="67"/>
        <v>98325</v>
      </c>
      <c r="AG28" s="103">
        <f t="shared" si="1"/>
        <v>41400</v>
      </c>
      <c r="AH28" s="70">
        <f t="shared" si="68"/>
        <v>615825</v>
      </c>
      <c r="AI28" s="111">
        <f t="shared" si="2"/>
        <v>540000</v>
      </c>
      <c r="AJ28" s="71"/>
      <c r="AK28" s="71"/>
      <c r="AL28" s="70">
        <f t="shared" si="23"/>
        <v>102600</v>
      </c>
      <c r="AM28" s="103">
        <f t="shared" si="44"/>
        <v>43200</v>
      </c>
      <c r="AN28" s="169">
        <f t="shared" si="69"/>
        <v>642600</v>
      </c>
      <c r="AO28" s="216"/>
      <c r="AP28" s="162">
        <v>950000</v>
      </c>
      <c r="AQ28" s="138"/>
      <c r="AR28" s="138"/>
      <c r="AS28" s="138">
        <f t="shared" si="3"/>
        <v>180500</v>
      </c>
      <c r="AT28" s="138"/>
      <c r="AU28" s="156">
        <f t="shared" si="4"/>
        <v>1130500</v>
      </c>
      <c r="AV28" s="157">
        <v>980000</v>
      </c>
      <c r="AW28" s="159"/>
      <c r="AX28" s="159"/>
      <c r="AY28" s="157">
        <f t="shared" si="24"/>
        <v>186200</v>
      </c>
      <c r="AZ28" s="138"/>
      <c r="BA28" s="157">
        <f t="shared" si="58"/>
        <v>1166200</v>
      </c>
      <c r="BB28" s="158">
        <v>900000</v>
      </c>
      <c r="BC28" s="145"/>
      <c r="BD28" s="145"/>
      <c r="BE28" s="157">
        <f t="shared" si="5"/>
        <v>171000</v>
      </c>
      <c r="BF28" s="138"/>
      <c r="BG28" s="164">
        <f t="shared" si="59"/>
        <v>1071000</v>
      </c>
      <c r="BH28" s="216"/>
      <c r="BI28" s="162">
        <v>480000</v>
      </c>
      <c r="BJ28" s="138"/>
      <c r="BK28" s="138"/>
      <c r="BL28" s="138">
        <f t="shared" si="6"/>
        <v>91200</v>
      </c>
      <c r="BM28" s="138"/>
      <c r="BN28" s="156">
        <f t="shared" si="57"/>
        <v>571200</v>
      </c>
      <c r="BO28" s="157">
        <v>480000</v>
      </c>
      <c r="BP28" s="159"/>
      <c r="BQ28" s="159"/>
      <c r="BR28" s="157">
        <f t="shared" si="25"/>
        <v>91200</v>
      </c>
      <c r="BS28" s="138"/>
      <c r="BT28" s="157">
        <f t="shared" si="60"/>
        <v>571200</v>
      </c>
      <c r="BU28" s="158">
        <v>432000</v>
      </c>
      <c r="BV28" s="145"/>
      <c r="BW28" s="145"/>
      <c r="BX28" s="157">
        <f t="shared" si="8"/>
        <v>82080</v>
      </c>
      <c r="BY28" s="138"/>
      <c r="BZ28" s="164">
        <f t="shared" si="61"/>
        <v>514080</v>
      </c>
      <c r="CA28" s="216"/>
      <c r="CB28" s="167">
        <v>1700000</v>
      </c>
      <c r="CC28" s="103"/>
      <c r="CD28" s="103"/>
      <c r="CE28" s="103">
        <f t="shared" si="26"/>
        <v>323000</v>
      </c>
      <c r="CF28" s="103"/>
      <c r="CG28" s="112">
        <f t="shared" si="27"/>
        <v>2023000</v>
      </c>
      <c r="CH28" s="70">
        <v>1850000</v>
      </c>
      <c r="CI28" s="73"/>
      <c r="CJ28" s="73"/>
      <c r="CK28" s="70">
        <f t="shared" si="70"/>
        <v>351500</v>
      </c>
      <c r="CL28" s="103">
        <f t="shared" si="9"/>
        <v>148000</v>
      </c>
      <c r="CM28" s="70">
        <f t="shared" si="71"/>
        <v>2201500</v>
      </c>
      <c r="CN28" s="111">
        <v>1900000</v>
      </c>
      <c r="CO28" s="71"/>
      <c r="CP28" s="71"/>
      <c r="CQ28" s="70">
        <f t="shared" si="29"/>
        <v>361000</v>
      </c>
      <c r="CR28" s="103">
        <f t="shared" si="46"/>
        <v>152000</v>
      </c>
      <c r="CS28" s="169">
        <f t="shared" si="72"/>
        <v>2261000</v>
      </c>
      <c r="CT28" s="216"/>
      <c r="CU28" s="167">
        <v>2067000</v>
      </c>
      <c r="CV28" s="103"/>
      <c r="CW28" s="103"/>
      <c r="CX28" s="103">
        <v>0</v>
      </c>
      <c r="CY28" s="103">
        <f>CU28*8%</f>
        <v>165360</v>
      </c>
      <c r="CZ28" s="112">
        <f>CU28+CY28</f>
        <v>2232360</v>
      </c>
      <c r="DA28" s="70">
        <v>1033500</v>
      </c>
      <c r="DB28" s="73"/>
      <c r="DC28" s="73"/>
      <c r="DD28" s="70">
        <v>0</v>
      </c>
      <c r="DE28" s="103">
        <f t="shared" si="38"/>
        <v>82680</v>
      </c>
      <c r="DF28" s="112">
        <f>DA28+DE28</f>
        <v>1116180</v>
      </c>
      <c r="DG28" s="111">
        <v>715000</v>
      </c>
      <c r="DH28" s="71"/>
      <c r="DI28" s="71"/>
      <c r="DJ28" s="70">
        <v>0</v>
      </c>
      <c r="DK28" s="103">
        <f>DG28*8%</f>
        <v>57200</v>
      </c>
      <c r="DL28" s="168">
        <f>DG28+DK28</f>
        <v>772200</v>
      </c>
      <c r="DM28" s="216"/>
      <c r="DN28" s="112">
        <f t="shared" si="10"/>
        <v>1117476.6666666667</v>
      </c>
      <c r="DO28" s="70">
        <f t="shared" si="11"/>
        <v>921250</v>
      </c>
      <c r="DP28" s="112">
        <f t="shared" si="12"/>
        <v>1101338.3333333333</v>
      </c>
      <c r="DQ28" s="112">
        <f t="shared" si="31"/>
        <v>1026652.5</v>
      </c>
      <c r="DR28" s="112">
        <f t="shared" si="13"/>
        <v>1045495.8333333334</v>
      </c>
      <c r="DS28" s="168">
        <f t="shared" si="14"/>
        <v>772200</v>
      </c>
    </row>
    <row r="29" spans="1:123" ht="12">
      <c r="A29" s="481"/>
      <c r="B29" s="472"/>
      <c r="C29" s="77" t="s">
        <v>176</v>
      </c>
      <c r="D29" s="167">
        <v>1050000</v>
      </c>
      <c r="E29" s="103"/>
      <c r="F29" s="103"/>
      <c r="G29" s="103">
        <f t="shared" si="15"/>
        <v>199500</v>
      </c>
      <c r="H29" s="103"/>
      <c r="I29" s="112">
        <f t="shared" si="16"/>
        <v>1249500</v>
      </c>
      <c r="J29" s="70">
        <v>1102500</v>
      </c>
      <c r="K29" s="73"/>
      <c r="L29" s="73"/>
      <c r="M29" s="70">
        <f t="shared" si="64"/>
        <v>209475</v>
      </c>
      <c r="N29" s="103">
        <f t="shared" si="0"/>
        <v>88200</v>
      </c>
      <c r="O29" s="70">
        <f t="shared" si="65"/>
        <v>1311975</v>
      </c>
      <c r="P29" s="70">
        <v>1190700</v>
      </c>
      <c r="Q29" s="71"/>
      <c r="R29" s="71"/>
      <c r="S29" s="70">
        <f t="shared" si="18"/>
        <v>226233</v>
      </c>
      <c r="T29" s="103">
        <f t="shared" si="42"/>
        <v>95256</v>
      </c>
      <c r="U29" s="169">
        <f t="shared" si="66"/>
        <v>1416933</v>
      </c>
      <c r="V29" s="216"/>
      <c r="W29" s="167">
        <v>600000</v>
      </c>
      <c r="X29" s="103"/>
      <c r="Y29" s="103"/>
      <c r="Z29" s="103">
        <f t="shared" si="19"/>
        <v>114000</v>
      </c>
      <c r="AA29" s="103"/>
      <c r="AB29" s="112">
        <f t="shared" si="20"/>
        <v>714000</v>
      </c>
      <c r="AC29" s="70">
        <f t="shared" si="21"/>
        <v>690000</v>
      </c>
      <c r="AD29" s="73"/>
      <c r="AE29" s="73"/>
      <c r="AF29" s="70">
        <f t="shared" si="67"/>
        <v>131100</v>
      </c>
      <c r="AG29" s="103">
        <f t="shared" si="1"/>
        <v>55200</v>
      </c>
      <c r="AH29" s="70">
        <f t="shared" si="68"/>
        <v>821100</v>
      </c>
      <c r="AI29" s="111">
        <f t="shared" si="2"/>
        <v>720000</v>
      </c>
      <c r="AJ29" s="71"/>
      <c r="AK29" s="71"/>
      <c r="AL29" s="70">
        <f t="shared" si="23"/>
        <v>136800</v>
      </c>
      <c r="AM29" s="103">
        <f t="shared" si="44"/>
        <v>57600</v>
      </c>
      <c r="AN29" s="169">
        <f t="shared" si="69"/>
        <v>856800</v>
      </c>
      <c r="AO29" s="216"/>
      <c r="AP29" s="162">
        <v>1200000</v>
      </c>
      <c r="AQ29" s="138"/>
      <c r="AR29" s="138"/>
      <c r="AS29" s="138">
        <f t="shared" si="3"/>
        <v>228000</v>
      </c>
      <c r="AT29" s="138"/>
      <c r="AU29" s="156">
        <f t="shared" si="4"/>
        <v>1428000</v>
      </c>
      <c r="AV29" s="157">
        <v>1310000</v>
      </c>
      <c r="AW29" s="159"/>
      <c r="AX29" s="159"/>
      <c r="AY29" s="157">
        <f t="shared" si="24"/>
        <v>248900</v>
      </c>
      <c r="AZ29" s="138"/>
      <c r="BA29" s="157">
        <f t="shared" si="58"/>
        <v>1558900</v>
      </c>
      <c r="BB29" s="158">
        <v>1050000</v>
      </c>
      <c r="BC29" s="145"/>
      <c r="BD29" s="145"/>
      <c r="BE29" s="157">
        <f t="shared" si="5"/>
        <v>199500</v>
      </c>
      <c r="BF29" s="138"/>
      <c r="BG29" s="164">
        <f t="shared" si="59"/>
        <v>1249500</v>
      </c>
      <c r="BH29" s="216"/>
      <c r="BI29" s="162">
        <v>550000</v>
      </c>
      <c r="BJ29" s="138"/>
      <c r="BK29" s="138"/>
      <c r="BL29" s="138">
        <f t="shared" si="6"/>
        <v>104500</v>
      </c>
      <c r="BM29" s="138"/>
      <c r="BN29" s="156">
        <f t="shared" si="57"/>
        <v>654500</v>
      </c>
      <c r="BO29" s="157">
        <v>550000</v>
      </c>
      <c r="BP29" s="159"/>
      <c r="BQ29" s="159"/>
      <c r="BR29" s="157">
        <f t="shared" si="25"/>
        <v>104500</v>
      </c>
      <c r="BS29" s="138"/>
      <c r="BT29" s="157">
        <f t="shared" si="60"/>
        <v>654500</v>
      </c>
      <c r="BU29" s="158">
        <v>495000</v>
      </c>
      <c r="BV29" s="145"/>
      <c r="BW29" s="145"/>
      <c r="BX29" s="157">
        <f t="shared" si="8"/>
        <v>94050</v>
      </c>
      <c r="BY29" s="138"/>
      <c r="BZ29" s="164">
        <f t="shared" si="61"/>
        <v>589050</v>
      </c>
      <c r="CA29" s="216"/>
      <c r="CB29" s="167">
        <v>2500000</v>
      </c>
      <c r="CC29" s="103"/>
      <c r="CD29" s="103"/>
      <c r="CE29" s="103">
        <f t="shared" si="26"/>
        <v>475000</v>
      </c>
      <c r="CF29" s="103"/>
      <c r="CG29" s="112">
        <f t="shared" si="27"/>
        <v>2975000</v>
      </c>
      <c r="CH29" s="70">
        <v>2700000</v>
      </c>
      <c r="CI29" s="73"/>
      <c r="CJ29" s="73"/>
      <c r="CK29" s="70">
        <f t="shared" si="70"/>
        <v>513000</v>
      </c>
      <c r="CL29" s="103">
        <f t="shared" si="9"/>
        <v>216000</v>
      </c>
      <c r="CM29" s="70">
        <f t="shared" si="71"/>
        <v>3213000</v>
      </c>
      <c r="CN29" s="111">
        <v>2900000</v>
      </c>
      <c r="CO29" s="71"/>
      <c r="CP29" s="71"/>
      <c r="CQ29" s="70">
        <f t="shared" si="29"/>
        <v>551000</v>
      </c>
      <c r="CR29" s="103">
        <f t="shared" si="46"/>
        <v>232000</v>
      </c>
      <c r="CS29" s="169">
        <f t="shared" si="72"/>
        <v>3451000</v>
      </c>
      <c r="CT29" s="216"/>
      <c r="CU29" s="167">
        <v>3100500</v>
      </c>
      <c r="CV29" s="103"/>
      <c r="CW29" s="103"/>
      <c r="CX29" s="103">
        <v>0</v>
      </c>
      <c r="CY29" s="103">
        <f>CU29*8%</f>
        <v>248040</v>
      </c>
      <c r="CZ29" s="112">
        <f>CU29+CY29</f>
        <v>3348540</v>
      </c>
      <c r="DA29" s="70">
        <v>1550250</v>
      </c>
      <c r="DB29" s="73"/>
      <c r="DC29" s="73"/>
      <c r="DD29" s="70">
        <v>0</v>
      </c>
      <c r="DE29" s="103">
        <f t="shared" si="38"/>
        <v>124020</v>
      </c>
      <c r="DF29" s="112">
        <f>DA29+DE29</f>
        <v>1674270</v>
      </c>
      <c r="DG29" s="111">
        <v>1072500</v>
      </c>
      <c r="DH29" s="71"/>
      <c r="DI29" s="71"/>
      <c r="DJ29" s="70">
        <v>0</v>
      </c>
      <c r="DK29" s="103">
        <f>DG29*8%</f>
        <v>85800</v>
      </c>
      <c r="DL29" s="168">
        <f>DG29+DK29</f>
        <v>1158300</v>
      </c>
      <c r="DM29" s="216"/>
      <c r="DN29" s="112">
        <f t="shared" si="10"/>
        <v>1574673.3333333333</v>
      </c>
      <c r="DO29" s="70">
        <f t="shared" si="11"/>
        <v>1224750</v>
      </c>
      <c r="DP29" s="112">
        <f t="shared" si="12"/>
        <v>1538957.5</v>
      </c>
      <c r="DQ29" s="112">
        <f t="shared" si="31"/>
        <v>1435437.5</v>
      </c>
      <c r="DR29" s="112">
        <f t="shared" si="13"/>
        <v>1453597.1666666667</v>
      </c>
      <c r="DS29" s="168">
        <f t="shared" si="14"/>
        <v>1158300</v>
      </c>
    </row>
    <row r="30" spans="1:123" ht="11.25" customHeight="1">
      <c r="A30" s="481"/>
      <c r="B30" s="472" t="s">
        <v>17</v>
      </c>
      <c r="C30" s="77" t="s">
        <v>10</v>
      </c>
      <c r="D30" s="167">
        <v>500000</v>
      </c>
      <c r="E30" s="103"/>
      <c r="F30" s="103"/>
      <c r="G30" s="103">
        <f t="shared" si="15"/>
        <v>95000</v>
      </c>
      <c r="H30" s="103"/>
      <c r="I30" s="112">
        <f t="shared" si="16"/>
        <v>595000</v>
      </c>
      <c r="J30" s="70">
        <v>525000</v>
      </c>
      <c r="K30" s="73"/>
      <c r="L30" s="73"/>
      <c r="M30" s="70">
        <f t="shared" si="64"/>
        <v>99750</v>
      </c>
      <c r="N30" s="103">
        <f t="shared" si="0"/>
        <v>42000</v>
      </c>
      <c r="O30" s="70">
        <f t="shared" si="65"/>
        <v>624750</v>
      </c>
      <c r="P30" s="70">
        <v>567000</v>
      </c>
      <c r="Q30" s="71"/>
      <c r="R30" s="71"/>
      <c r="S30" s="70">
        <f t="shared" si="18"/>
        <v>107730</v>
      </c>
      <c r="T30" s="103">
        <f t="shared" si="42"/>
        <v>45360</v>
      </c>
      <c r="U30" s="169">
        <f t="shared" si="66"/>
        <v>674730</v>
      </c>
      <c r="V30" s="217"/>
      <c r="W30" s="167">
        <v>30000</v>
      </c>
      <c r="X30" s="103"/>
      <c r="Y30" s="103"/>
      <c r="Z30" s="103">
        <f t="shared" si="19"/>
        <v>5700</v>
      </c>
      <c r="AA30" s="103"/>
      <c r="AB30" s="112">
        <f t="shared" si="20"/>
        <v>35700</v>
      </c>
      <c r="AC30" s="70">
        <f t="shared" si="21"/>
        <v>34500</v>
      </c>
      <c r="AD30" s="73"/>
      <c r="AE30" s="73"/>
      <c r="AF30" s="70">
        <f t="shared" si="67"/>
        <v>6555</v>
      </c>
      <c r="AG30" s="103">
        <f t="shared" si="1"/>
        <v>2760</v>
      </c>
      <c r="AH30" s="70">
        <f t="shared" si="68"/>
        <v>41055</v>
      </c>
      <c r="AI30" s="111">
        <f t="shared" si="2"/>
        <v>36000</v>
      </c>
      <c r="AJ30" s="71"/>
      <c r="AK30" s="71"/>
      <c r="AL30" s="70">
        <f t="shared" si="23"/>
        <v>6840</v>
      </c>
      <c r="AM30" s="103">
        <f t="shared" si="44"/>
        <v>2880</v>
      </c>
      <c r="AN30" s="169">
        <f t="shared" si="69"/>
        <v>42840</v>
      </c>
      <c r="AO30" s="217"/>
      <c r="AP30" s="162">
        <v>1600000</v>
      </c>
      <c r="AQ30" s="138"/>
      <c r="AR30" s="138"/>
      <c r="AS30" s="138">
        <f t="shared" si="3"/>
        <v>304000</v>
      </c>
      <c r="AT30" s="138"/>
      <c r="AU30" s="156">
        <f t="shared" si="4"/>
        <v>1904000</v>
      </c>
      <c r="AV30" s="157">
        <v>2600000</v>
      </c>
      <c r="AW30" s="159"/>
      <c r="AX30" s="159"/>
      <c r="AY30" s="157">
        <f t="shared" si="24"/>
        <v>494000</v>
      </c>
      <c r="AZ30" s="138"/>
      <c r="BA30" s="157">
        <f t="shared" si="58"/>
        <v>3094000</v>
      </c>
      <c r="BB30" s="158">
        <v>3400000</v>
      </c>
      <c r="BC30" s="145"/>
      <c r="BD30" s="145"/>
      <c r="BE30" s="157">
        <f t="shared" si="5"/>
        <v>646000</v>
      </c>
      <c r="BF30" s="138"/>
      <c r="BG30" s="164">
        <f t="shared" si="59"/>
        <v>4046000</v>
      </c>
      <c r="BH30" s="217"/>
      <c r="BI30" s="162">
        <v>350000</v>
      </c>
      <c r="BJ30" s="138"/>
      <c r="BK30" s="138"/>
      <c r="BL30" s="138">
        <f t="shared" si="6"/>
        <v>66500</v>
      </c>
      <c r="BM30" s="138"/>
      <c r="BN30" s="156">
        <f t="shared" si="57"/>
        <v>416500</v>
      </c>
      <c r="BO30" s="157">
        <v>350000</v>
      </c>
      <c r="BP30" s="159"/>
      <c r="BQ30" s="159"/>
      <c r="BR30" s="157">
        <f t="shared" si="25"/>
        <v>66500</v>
      </c>
      <c r="BS30" s="138"/>
      <c r="BT30" s="157">
        <f t="shared" si="60"/>
        <v>416500</v>
      </c>
      <c r="BU30" s="158">
        <v>411765</v>
      </c>
      <c r="BV30" s="145"/>
      <c r="BW30" s="145"/>
      <c r="BX30" s="157">
        <f t="shared" si="8"/>
        <v>78235.350000000006</v>
      </c>
      <c r="BY30" s="138"/>
      <c r="BZ30" s="164">
        <f t="shared" si="61"/>
        <v>490000.35</v>
      </c>
      <c r="CA30" s="217"/>
      <c r="CB30" s="167">
        <v>1700000</v>
      </c>
      <c r="CC30" s="103"/>
      <c r="CD30" s="103"/>
      <c r="CE30" s="103">
        <f t="shared" si="26"/>
        <v>323000</v>
      </c>
      <c r="CF30" s="103"/>
      <c r="CG30" s="112">
        <f t="shared" si="27"/>
        <v>2023000</v>
      </c>
      <c r="CH30" s="70">
        <v>2000000</v>
      </c>
      <c r="CI30" s="73"/>
      <c r="CJ30" s="73"/>
      <c r="CK30" s="70">
        <f t="shared" si="70"/>
        <v>380000</v>
      </c>
      <c r="CL30" s="103">
        <f t="shared" si="9"/>
        <v>160000</v>
      </c>
      <c r="CM30" s="70">
        <f t="shared" si="71"/>
        <v>2380000</v>
      </c>
      <c r="CN30" s="111">
        <v>2200000</v>
      </c>
      <c r="CO30" s="71"/>
      <c r="CP30" s="71"/>
      <c r="CQ30" s="70">
        <f t="shared" si="29"/>
        <v>418000</v>
      </c>
      <c r="CR30" s="103">
        <f t="shared" si="46"/>
        <v>176000</v>
      </c>
      <c r="CS30" s="169">
        <f t="shared" si="72"/>
        <v>2618000</v>
      </c>
      <c r="CT30" s="217"/>
      <c r="CU30" s="167">
        <v>780000</v>
      </c>
      <c r="CV30" s="103"/>
      <c r="CW30" s="103"/>
      <c r="CX30" s="103">
        <f t="shared" si="30"/>
        <v>148200</v>
      </c>
      <c r="CY30" s="103">
        <v>0</v>
      </c>
      <c r="CZ30" s="112">
        <f>CU30+CX30</f>
        <v>928200</v>
      </c>
      <c r="DA30" s="103">
        <v>780000</v>
      </c>
      <c r="DB30" s="73"/>
      <c r="DC30" s="73"/>
      <c r="DD30" s="70">
        <f t="shared" si="73"/>
        <v>148200</v>
      </c>
      <c r="DE30" s="103">
        <v>0</v>
      </c>
      <c r="DF30" s="70">
        <f t="shared" ref="DF30:DF41" si="76">DA30+DD30</f>
        <v>928200</v>
      </c>
      <c r="DG30" s="103">
        <v>780000</v>
      </c>
      <c r="DH30" s="71"/>
      <c r="DI30" s="71"/>
      <c r="DJ30" s="70">
        <f t="shared" si="74"/>
        <v>148200</v>
      </c>
      <c r="DK30" s="103">
        <v>0</v>
      </c>
      <c r="DL30" s="169">
        <f t="shared" ref="DL30:DL41" si="77">DG30+DJ30</f>
        <v>928200</v>
      </c>
      <c r="DM30" s="217"/>
      <c r="DN30" s="112">
        <f t="shared" si="10"/>
        <v>867200</v>
      </c>
      <c r="DO30" s="70">
        <f t="shared" si="11"/>
        <v>761600</v>
      </c>
      <c r="DP30" s="112">
        <f t="shared" si="12"/>
        <v>1247417.5</v>
      </c>
      <c r="DQ30" s="112">
        <f t="shared" si="31"/>
        <v>776475</v>
      </c>
      <c r="DR30" s="112">
        <f t="shared" si="13"/>
        <v>1466628.3916666666</v>
      </c>
      <c r="DS30" s="168">
        <f t="shared" si="14"/>
        <v>928200</v>
      </c>
    </row>
    <row r="31" spans="1:123" ht="12">
      <c r="A31" s="481"/>
      <c r="B31" s="472"/>
      <c r="C31" s="77" t="s">
        <v>11</v>
      </c>
      <c r="D31" s="167">
        <v>1200000</v>
      </c>
      <c r="E31" s="103"/>
      <c r="F31" s="103"/>
      <c r="G31" s="103">
        <f t="shared" si="15"/>
        <v>228000</v>
      </c>
      <c r="H31" s="103"/>
      <c r="I31" s="112">
        <f t="shared" si="16"/>
        <v>1428000</v>
      </c>
      <c r="J31" s="70">
        <v>1260000</v>
      </c>
      <c r="K31" s="73"/>
      <c r="L31" s="73"/>
      <c r="M31" s="70">
        <f t="shared" si="64"/>
        <v>239400</v>
      </c>
      <c r="N31" s="103">
        <f t="shared" si="0"/>
        <v>100800</v>
      </c>
      <c r="O31" s="70">
        <f t="shared" si="65"/>
        <v>1499400</v>
      </c>
      <c r="P31" s="70">
        <v>1360800</v>
      </c>
      <c r="Q31" s="71"/>
      <c r="R31" s="71"/>
      <c r="S31" s="70">
        <f t="shared" si="18"/>
        <v>258552</v>
      </c>
      <c r="T31" s="103">
        <f t="shared" si="42"/>
        <v>108864</v>
      </c>
      <c r="U31" s="169">
        <f t="shared" si="66"/>
        <v>1619352</v>
      </c>
      <c r="V31" s="217"/>
      <c r="W31" s="167">
        <v>28000</v>
      </c>
      <c r="X31" s="103"/>
      <c r="Y31" s="103"/>
      <c r="Z31" s="103">
        <f t="shared" si="19"/>
        <v>5320</v>
      </c>
      <c r="AA31" s="103"/>
      <c r="AB31" s="112">
        <f t="shared" si="20"/>
        <v>33320</v>
      </c>
      <c r="AC31" s="70">
        <f t="shared" si="21"/>
        <v>32200</v>
      </c>
      <c r="AD31" s="73"/>
      <c r="AE31" s="73"/>
      <c r="AF31" s="70">
        <f t="shared" si="67"/>
        <v>6118</v>
      </c>
      <c r="AG31" s="103">
        <f t="shared" si="1"/>
        <v>2576</v>
      </c>
      <c r="AH31" s="70">
        <f t="shared" si="68"/>
        <v>38318</v>
      </c>
      <c r="AI31" s="111">
        <f t="shared" si="2"/>
        <v>33600</v>
      </c>
      <c r="AJ31" s="71"/>
      <c r="AK31" s="71"/>
      <c r="AL31" s="70">
        <f t="shared" si="23"/>
        <v>6384</v>
      </c>
      <c r="AM31" s="103">
        <f t="shared" si="44"/>
        <v>2688</v>
      </c>
      <c r="AN31" s="169">
        <f t="shared" si="69"/>
        <v>39984</v>
      </c>
      <c r="AO31" s="217"/>
      <c r="AP31" s="162">
        <v>4800000</v>
      </c>
      <c r="AQ31" s="138"/>
      <c r="AR31" s="138"/>
      <c r="AS31" s="138">
        <f t="shared" si="3"/>
        <v>912000</v>
      </c>
      <c r="AT31" s="138"/>
      <c r="AU31" s="156">
        <f t="shared" si="4"/>
        <v>5712000</v>
      </c>
      <c r="AV31" s="157">
        <v>5600000</v>
      </c>
      <c r="AW31" s="159"/>
      <c r="AX31" s="159"/>
      <c r="AY31" s="157">
        <f t="shared" si="24"/>
        <v>1064000</v>
      </c>
      <c r="AZ31" s="138"/>
      <c r="BA31" s="157">
        <f t="shared" si="58"/>
        <v>6664000</v>
      </c>
      <c r="BB31" s="158">
        <v>6100000</v>
      </c>
      <c r="BC31" s="145"/>
      <c r="BD31" s="145"/>
      <c r="BE31" s="157">
        <f t="shared" si="5"/>
        <v>1159000</v>
      </c>
      <c r="BF31" s="138"/>
      <c r="BG31" s="164">
        <f t="shared" si="59"/>
        <v>7259000</v>
      </c>
      <c r="BH31" s="217"/>
      <c r="BI31" s="162">
        <v>850000</v>
      </c>
      <c r="BJ31" s="138"/>
      <c r="BK31" s="138"/>
      <c r="BL31" s="138">
        <f t="shared" si="6"/>
        <v>161500</v>
      </c>
      <c r="BM31" s="138"/>
      <c r="BN31" s="156">
        <f t="shared" si="57"/>
        <v>1011500</v>
      </c>
      <c r="BO31" s="157">
        <v>850000</v>
      </c>
      <c r="BP31" s="159"/>
      <c r="BQ31" s="159"/>
      <c r="BR31" s="157">
        <f t="shared" si="25"/>
        <v>161500</v>
      </c>
      <c r="BS31" s="138"/>
      <c r="BT31" s="157">
        <f t="shared" si="60"/>
        <v>1011500</v>
      </c>
      <c r="BU31" s="158">
        <v>1000000</v>
      </c>
      <c r="BV31" s="145"/>
      <c r="BW31" s="145"/>
      <c r="BX31" s="157">
        <f t="shared" si="8"/>
        <v>190000</v>
      </c>
      <c r="BY31" s="138"/>
      <c r="BZ31" s="164">
        <f t="shared" si="61"/>
        <v>1190000</v>
      </c>
      <c r="CA31" s="217"/>
      <c r="CB31" s="167">
        <v>1700000</v>
      </c>
      <c r="CC31" s="103"/>
      <c r="CD31" s="103"/>
      <c r="CE31" s="103">
        <f t="shared" si="26"/>
        <v>323000</v>
      </c>
      <c r="CF31" s="103"/>
      <c r="CG31" s="112">
        <f t="shared" si="27"/>
        <v>2023000</v>
      </c>
      <c r="CH31" s="70">
        <v>2000000</v>
      </c>
      <c r="CI31" s="73"/>
      <c r="CJ31" s="73"/>
      <c r="CK31" s="70">
        <f t="shared" si="70"/>
        <v>380000</v>
      </c>
      <c r="CL31" s="103">
        <f t="shared" si="9"/>
        <v>160000</v>
      </c>
      <c r="CM31" s="70">
        <f t="shared" si="71"/>
        <v>2380000</v>
      </c>
      <c r="CN31" s="111">
        <v>2200000</v>
      </c>
      <c r="CO31" s="71"/>
      <c r="CP31" s="71"/>
      <c r="CQ31" s="70">
        <f t="shared" si="29"/>
        <v>418000</v>
      </c>
      <c r="CR31" s="103">
        <f t="shared" si="46"/>
        <v>176000</v>
      </c>
      <c r="CS31" s="169">
        <f t="shared" si="72"/>
        <v>2618000</v>
      </c>
      <c r="CT31" s="217"/>
      <c r="CU31" s="167">
        <v>780000</v>
      </c>
      <c r="CV31" s="103"/>
      <c r="CW31" s="103"/>
      <c r="CX31" s="103">
        <f t="shared" si="30"/>
        <v>148200</v>
      </c>
      <c r="CY31" s="103">
        <v>0</v>
      </c>
      <c r="CZ31" s="112">
        <f t="shared" si="75"/>
        <v>928200</v>
      </c>
      <c r="DA31" s="103">
        <v>780000</v>
      </c>
      <c r="DB31" s="73"/>
      <c r="DC31" s="73"/>
      <c r="DD31" s="70">
        <f t="shared" si="73"/>
        <v>148200</v>
      </c>
      <c r="DE31" s="103">
        <v>0</v>
      </c>
      <c r="DF31" s="70">
        <f t="shared" si="76"/>
        <v>928200</v>
      </c>
      <c r="DG31" s="103">
        <v>780000</v>
      </c>
      <c r="DH31" s="71"/>
      <c r="DI31" s="71"/>
      <c r="DJ31" s="70">
        <f t="shared" si="74"/>
        <v>148200</v>
      </c>
      <c r="DK31" s="103">
        <v>0</v>
      </c>
      <c r="DL31" s="169">
        <f t="shared" si="77"/>
        <v>928200</v>
      </c>
      <c r="DM31" s="217"/>
      <c r="DN31" s="112">
        <f t="shared" si="10"/>
        <v>1622366.6666666667</v>
      </c>
      <c r="DO31" s="70">
        <f t="shared" si="11"/>
        <v>1178100</v>
      </c>
      <c r="DP31" s="112">
        <f t="shared" si="12"/>
        <v>2086903</v>
      </c>
      <c r="DQ31" s="112">
        <f t="shared" si="31"/>
        <v>1255450</v>
      </c>
      <c r="DR31" s="112">
        <f t="shared" si="13"/>
        <v>2275756</v>
      </c>
      <c r="DS31" s="168">
        <f t="shared" si="14"/>
        <v>928200</v>
      </c>
    </row>
    <row r="32" spans="1:123" ht="12">
      <c r="A32" s="481"/>
      <c r="B32" s="472"/>
      <c r="C32" s="77" t="s">
        <v>12</v>
      </c>
      <c r="D32" s="167">
        <v>2000000</v>
      </c>
      <c r="E32" s="103"/>
      <c r="F32" s="103"/>
      <c r="G32" s="103">
        <f t="shared" si="15"/>
        <v>380000</v>
      </c>
      <c r="H32" s="103"/>
      <c r="I32" s="112">
        <f t="shared" si="16"/>
        <v>2380000</v>
      </c>
      <c r="J32" s="70">
        <v>2100000</v>
      </c>
      <c r="K32" s="73"/>
      <c r="L32" s="73"/>
      <c r="M32" s="70">
        <f t="shared" si="64"/>
        <v>399000</v>
      </c>
      <c r="N32" s="103">
        <f t="shared" si="0"/>
        <v>168000</v>
      </c>
      <c r="O32" s="70">
        <f t="shared" si="65"/>
        <v>2499000</v>
      </c>
      <c r="P32" s="70">
        <v>2268000</v>
      </c>
      <c r="Q32" s="71"/>
      <c r="R32" s="71"/>
      <c r="S32" s="70">
        <f t="shared" si="18"/>
        <v>430920</v>
      </c>
      <c r="T32" s="103">
        <f t="shared" si="42"/>
        <v>181440</v>
      </c>
      <c r="U32" s="169">
        <f t="shared" si="66"/>
        <v>2698920</v>
      </c>
      <c r="V32" s="217"/>
      <c r="W32" s="167">
        <v>25000</v>
      </c>
      <c r="X32" s="103"/>
      <c r="Y32" s="103"/>
      <c r="Z32" s="103">
        <f t="shared" si="19"/>
        <v>4750</v>
      </c>
      <c r="AA32" s="103"/>
      <c r="AB32" s="112">
        <f t="shared" si="20"/>
        <v>29750</v>
      </c>
      <c r="AC32" s="70">
        <f t="shared" si="21"/>
        <v>28750</v>
      </c>
      <c r="AD32" s="73"/>
      <c r="AE32" s="73"/>
      <c r="AF32" s="70">
        <f t="shared" si="67"/>
        <v>5462.5</v>
      </c>
      <c r="AG32" s="103">
        <f t="shared" si="1"/>
        <v>2300</v>
      </c>
      <c r="AH32" s="70">
        <f t="shared" si="68"/>
        <v>34212.5</v>
      </c>
      <c r="AI32" s="111">
        <f t="shared" si="2"/>
        <v>30000</v>
      </c>
      <c r="AJ32" s="71"/>
      <c r="AK32" s="71"/>
      <c r="AL32" s="70">
        <f t="shared" si="23"/>
        <v>5700</v>
      </c>
      <c r="AM32" s="103">
        <f t="shared" si="44"/>
        <v>2400</v>
      </c>
      <c r="AN32" s="169">
        <f t="shared" si="69"/>
        <v>35700</v>
      </c>
      <c r="AO32" s="217"/>
      <c r="AP32" s="162">
        <v>8000000</v>
      </c>
      <c r="AQ32" s="138"/>
      <c r="AR32" s="138"/>
      <c r="AS32" s="138">
        <f t="shared" si="3"/>
        <v>1520000</v>
      </c>
      <c r="AT32" s="138"/>
      <c r="AU32" s="156">
        <f t="shared" si="4"/>
        <v>9520000</v>
      </c>
      <c r="AV32" s="157">
        <v>9500000</v>
      </c>
      <c r="AW32" s="159"/>
      <c r="AX32" s="159"/>
      <c r="AY32" s="157">
        <f t="shared" si="24"/>
        <v>1805000</v>
      </c>
      <c r="AZ32" s="138"/>
      <c r="BA32" s="157">
        <f t="shared" si="58"/>
        <v>11305000</v>
      </c>
      <c r="BB32" s="158">
        <v>11300000</v>
      </c>
      <c r="BC32" s="145"/>
      <c r="BD32" s="145"/>
      <c r="BE32" s="157">
        <f t="shared" si="5"/>
        <v>2147000</v>
      </c>
      <c r="BF32" s="138"/>
      <c r="BG32" s="164">
        <f t="shared" si="59"/>
        <v>13447000</v>
      </c>
      <c r="BH32" s="217"/>
      <c r="BI32" s="162">
        <v>1550000</v>
      </c>
      <c r="BJ32" s="138"/>
      <c r="BK32" s="138"/>
      <c r="BL32" s="138">
        <f t="shared" si="6"/>
        <v>294500</v>
      </c>
      <c r="BM32" s="138"/>
      <c r="BN32" s="156">
        <f t="shared" si="57"/>
        <v>1844500</v>
      </c>
      <c r="BO32" s="157">
        <v>1550000</v>
      </c>
      <c r="BP32" s="159"/>
      <c r="BQ32" s="159"/>
      <c r="BR32" s="157">
        <f t="shared" si="25"/>
        <v>294500</v>
      </c>
      <c r="BS32" s="138"/>
      <c r="BT32" s="157">
        <f t="shared" si="60"/>
        <v>1844500</v>
      </c>
      <c r="BU32" s="158">
        <v>1823529</v>
      </c>
      <c r="BV32" s="145"/>
      <c r="BW32" s="145"/>
      <c r="BX32" s="157">
        <f t="shared" si="8"/>
        <v>346470.51</v>
      </c>
      <c r="BY32" s="138"/>
      <c r="BZ32" s="164">
        <f t="shared" si="61"/>
        <v>2169999.5099999998</v>
      </c>
      <c r="CA32" s="217"/>
      <c r="CB32" s="167">
        <v>1700000</v>
      </c>
      <c r="CC32" s="103"/>
      <c r="CD32" s="103"/>
      <c r="CE32" s="103">
        <f t="shared" si="26"/>
        <v>323000</v>
      </c>
      <c r="CF32" s="103"/>
      <c r="CG32" s="112">
        <f t="shared" si="27"/>
        <v>2023000</v>
      </c>
      <c r="CH32" s="70">
        <v>2000000</v>
      </c>
      <c r="CI32" s="73"/>
      <c r="CJ32" s="73"/>
      <c r="CK32" s="70">
        <f t="shared" si="70"/>
        <v>380000</v>
      </c>
      <c r="CL32" s="103">
        <f t="shared" si="9"/>
        <v>160000</v>
      </c>
      <c r="CM32" s="70">
        <f t="shared" si="71"/>
        <v>2380000</v>
      </c>
      <c r="CN32" s="111">
        <v>2200000</v>
      </c>
      <c r="CO32" s="71"/>
      <c r="CP32" s="71"/>
      <c r="CQ32" s="70">
        <f t="shared" si="29"/>
        <v>418000</v>
      </c>
      <c r="CR32" s="103">
        <f t="shared" si="46"/>
        <v>176000</v>
      </c>
      <c r="CS32" s="169">
        <f t="shared" si="72"/>
        <v>2618000</v>
      </c>
      <c r="CT32" s="217"/>
      <c r="CU32" s="167">
        <v>780000</v>
      </c>
      <c r="CV32" s="103"/>
      <c r="CW32" s="103"/>
      <c r="CX32" s="103">
        <f t="shared" si="30"/>
        <v>148200</v>
      </c>
      <c r="CY32" s="103">
        <v>0</v>
      </c>
      <c r="CZ32" s="112">
        <f t="shared" si="75"/>
        <v>928200</v>
      </c>
      <c r="DA32" s="103">
        <v>780000</v>
      </c>
      <c r="DB32" s="73"/>
      <c r="DC32" s="73"/>
      <c r="DD32" s="70">
        <f t="shared" si="73"/>
        <v>148200</v>
      </c>
      <c r="DE32" s="103">
        <v>0</v>
      </c>
      <c r="DF32" s="70">
        <f t="shared" si="76"/>
        <v>928200</v>
      </c>
      <c r="DG32" s="103">
        <v>780000</v>
      </c>
      <c r="DH32" s="71"/>
      <c r="DI32" s="71"/>
      <c r="DJ32" s="70">
        <f t="shared" si="74"/>
        <v>148200</v>
      </c>
      <c r="DK32" s="103">
        <v>0</v>
      </c>
      <c r="DL32" s="169">
        <f t="shared" si="77"/>
        <v>928200</v>
      </c>
      <c r="DM32" s="217"/>
      <c r="DN32" s="112">
        <f t="shared" si="10"/>
        <v>2430533.3333333335</v>
      </c>
      <c r="DO32" s="70">
        <f t="shared" si="11"/>
        <v>1625000</v>
      </c>
      <c r="DP32" s="112">
        <f t="shared" si="12"/>
        <v>3165152.0833333335</v>
      </c>
      <c r="DQ32" s="112">
        <f t="shared" si="31"/>
        <v>2112250</v>
      </c>
      <c r="DR32" s="112">
        <f t="shared" si="13"/>
        <v>3649636.5849999995</v>
      </c>
      <c r="DS32" s="168">
        <f t="shared" si="14"/>
        <v>928200</v>
      </c>
    </row>
    <row r="33" spans="1:127" ht="12">
      <c r="A33" s="481"/>
      <c r="B33" s="472"/>
      <c r="C33" s="77" t="s">
        <v>178</v>
      </c>
      <c r="D33" s="167">
        <v>3700000</v>
      </c>
      <c r="E33" s="103"/>
      <c r="F33" s="103"/>
      <c r="G33" s="103">
        <f t="shared" si="15"/>
        <v>703000</v>
      </c>
      <c r="H33" s="103"/>
      <c r="I33" s="112">
        <f t="shared" si="16"/>
        <v>4403000</v>
      </c>
      <c r="J33" s="70">
        <v>3885000</v>
      </c>
      <c r="K33" s="73"/>
      <c r="L33" s="73"/>
      <c r="M33" s="70">
        <f t="shared" si="64"/>
        <v>738150</v>
      </c>
      <c r="N33" s="103">
        <f t="shared" si="0"/>
        <v>310800</v>
      </c>
      <c r="O33" s="70">
        <f t="shared" si="65"/>
        <v>4623150</v>
      </c>
      <c r="P33" s="70">
        <v>4195800</v>
      </c>
      <c r="Q33" s="71"/>
      <c r="R33" s="71"/>
      <c r="S33" s="70">
        <f t="shared" si="18"/>
        <v>797202</v>
      </c>
      <c r="T33" s="103">
        <f t="shared" si="42"/>
        <v>335664</v>
      </c>
      <c r="U33" s="169">
        <f t="shared" si="66"/>
        <v>4993002</v>
      </c>
      <c r="V33" s="217"/>
      <c r="W33" s="167">
        <v>20000</v>
      </c>
      <c r="X33" s="103"/>
      <c r="Y33" s="103"/>
      <c r="Z33" s="103">
        <f t="shared" si="19"/>
        <v>3800</v>
      </c>
      <c r="AA33" s="103"/>
      <c r="AB33" s="112">
        <f t="shared" si="20"/>
        <v>23800</v>
      </c>
      <c r="AC33" s="70">
        <f t="shared" si="21"/>
        <v>23000</v>
      </c>
      <c r="AD33" s="73"/>
      <c r="AE33" s="73"/>
      <c r="AF33" s="70">
        <f t="shared" si="67"/>
        <v>4370</v>
      </c>
      <c r="AG33" s="103">
        <f t="shared" si="1"/>
        <v>1840</v>
      </c>
      <c r="AH33" s="70">
        <f t="shared" si="68"/>
        <v>27370</v>
      </c>
      <c r="AI33" s="111">
        <f t="shared" si="2"/>
        <v>24000</v>
      </c>
      <c r="AJ33" s="71"/>
      <c r="AK33" s="71"/>
      <c r="AL33" s="70">
        <f t="shared" si="23"/>
        <v>4560</v>
      </c>
      <c r="AM33" s="103">
        <f t="shared" si="44"/>
        <v>1920</v>
      </c>
      <c r="AN33" s="169">
        <f t="shared" si="69"/>
        <v>28560</v>
      </c>
      <c r="AO33" s="217"/>
      <c r="AP33" s="162">
        <v>16000000</v>
      </c>
      <c r="AQ33" s="138"/>
      <c r="AR33" s="138"/>
      <c r="AS33" s="138">
        <f t="shared" si="3"/>
        <v>3040000</v>
      </c>
      <c r="AT33" s="138"/>
      <c r="AU33" s="156">
        <f t="shared" si="4"/>
        <v>19040000</v>
      </c>
      <c r="AV33" s="157">
        <v>19000000</v>
      </c>
      <c r="AW33" s="159"/>
      <c r="AX33" s="159"/>
      <c r="AY33" s="157">
        <f t="shared" si="24"/>
        <v>3610000</v>
      </c>
      <c r="AZ33" s="138"/>
      <c r="BA33" s="157">
        <f t="shared" si="58"/>
        <v>22610000</v>
      </c>
      <c r="BB33" s="158">
        <v>21000000</v>
      </c>
      <c r="BC33" s="145"/>
      <c r="BD33" s="145"/>
      <c r="BE33" s="157">
        <f t="shared" si="5"/>
        <v>3990000</v>
      </c>
      <c r="BF33" s="138"/>
      <c r="BG33" s="164">
        <f t="shared" si="59"/>
        <v>24990000</v>
      </c>
      <c r="BH33" s="217"/>
      <c r="BI33" s="162">
        <v>2250000</v>
      </c>
      <c r="BJ33" s="138"/>
      <c r="BK33" s="138"/>
      <c r="BL33" s="138">
        <f t="shared" si="6"/>
        <v>427500</v>
      </c>
      <c r="BM33" s="138"/>
      <c r="BN33" s="156">
        <f t="shared" si="57"/>
        <v>2677500</v>
      </c>
      <c r="BO33" s="157">
        <v>2250000</v>
      </c>
      <c r="BP33" s="159"/>
      <c r="BQ33" s="159"/>
      <c r="BR33" s="157">
        <f t="shared" si="25"/>
        <v>427500</v>
      </c>
      <c r="BS33" s="138"/>
      <c r="BT33" s="157">
        <f t="shared" si="60"/>
        <v>2677500</v>
      </c>
      <c r="BU33" s="158">
        <v>2647059</v>
      </c>
      <c r="BV33" s="145"/>
      <c r="BW33" s="145"/>
      <c r="BX33" s="157">
        <f t="shared" si="8"/>
        <v>502941.21</v>
      </c>
      <c r="BY33" s="138"/>
      <c r="BZ33" s="164">
        <f t="shared" si="61"/>
        <v>3150000.21</v>
      </c>
      <c r="CA33" s="217"/>
      <c r="CB33" s="167">
        <v>1700000</v>
      </c>
      <c r="CC33" s="103"/>
      <c r="CD33" s="103"/>
      <c r="CE33" s="103">
        <f t="shared" si="26"/>
        <v>323000</v>
      </c>
      <c r="CF33" s="103"/>
      <c r="CG33" s="112">
        <f t="shared" si="27"/>
        <v>2023000</v>
      </c>
      <c r="CH33" s="70">
        <v>2000000</v>
      </c>
      <c r="CI33" s="73"/>
      <c r="CJ33" s="73"/>
      <c r="CK33" s="70">
        <f t="shared" si="70"/>
        <v>380000</v>
      </c>
      <c r="CL33" s="103">
        <f t="shared" si="9"/>
        <v>160000</v>
      </c>
      <c r="CM33" s="70">
        <f t="shared" si="71"/>
        <v>2380000</v>
      </c>
      <c r="CN33" s="111">
        <v>2200000</v>
      </c>
      <c r="CO33" s="71"/>
      <c r="CP33" s="71"/>
      <c r="CQ33" s="70">
        <f t="shared" si="29"/>
        <v>418000</v>
      </c>
      <c r="CR33" s="103">
        <f t="shared" si="46"/>
        <v>176000</v>
      </c>
      <c r="CS33" s="169">
        <f t="shared" si="72"/>
        <v>2618000</v>
      </c>
      <c r="CT33" s="217"/>
      <c r="CU33" s="167">
        <v>975000</v>
      </c>
      <c r="CV33" s="103"/>
      <c r="CW33" s="103"/>
      <c r="CX33" s="103">
        <f t="shared" si="30"/>
        <v>185250</v>
      </c>
      <c r="CY33" s="103">
        <v>0</v>
      </c>
      <c r="CZ33" s="112">
        <f t="shared" si="75"/>
        <v>1160250</v>
      </c>
      <c r="DA33" s="103">
        <v>975000</v>
      </c>
      <c r="DB33" s="73"/>
      <c r="DC33" s="73"/>
      <c r="DD33" s="70">
        <f t="shared" si="73"/>
        <v>185250</v>
      </c>
      <c r="DE33" s="103">
        <v>0</v>
      </c>
      <c r="DF33" s="70">
        <f t="shared" si="76"/>
        <v>1160250</v>
      </c>
      <c r="DG33" s="103">
        <v>975000</v>
      </c>
      <c r="DH33" s="71"/>
      <c r="DI33" s="71"/>
      <c r="DJ33" s="70">
        <f t="shared" si="74"/>
        <v>185250</v>
      </c>
      <c r="DK33" s="103">
        <v>0</v>
      </c>
      <c r="DL33" s="169">
        <f t="shared" si="77"/>
        <v>1160250</v>
      </c>
      <c r="DM33" s="217"/>
      <c r="DN33" s="310">
        <f t="shared" si="10"/>
        <v>4255541.666666667</v>
      </c>
      <c r="DO33" s="70">
        <f t="shared" si="11"/>
        <v>1975000</v>
      </c>
      <c r="DP33" s="310">
        <f t="shared" si="12"/>
        <v>5579711.666666667</v>
      </c>
      <c r="DQ33" s="112">
        <f t="shared" si="31"/>
        <v>2528750</v>
      </c>
      <c r="DR33" s="112">
        <f t="shared" si="13"/>
        <v>6156635.3683333332</v>
      </c>
      <c r="DS33" s="168">
        <f t="shared" si="14"/>
        <v>1160250</v>
      </c>
    </row>
    <row r="34" spans="1:127" ht="15.75" customHeight="1">
      <c r="A34" s="481"/>
      <c r="B34" s="472" t="s">
        <v>171</v>
      </c>
      <c r="C34" s="473"/>
      <c r="D34" s="167">
        <v>3500000</v>
      </c>
      <c r="E34" s="103"/>
      <c r="F34" s="103"/>
      <c r="G34" s="103">
        <f t="shared" si="15"/>
        <v>665000</v>
      </c>
      <c r="H34" s="103"/>
      <c r="I34" s="112">
        <f t="shared" si="16"/>
        <v>4165000</v>
      </c>
      <c r="J34" s="70">
        <v>3675000</v>
      </c>
      <c r="K34" s="70"/>
      <c r="L34" s="70"/>
      <c r="M34" s="70">
        <f t="shared" si="64"/>
        <v>698250</v>
      </c>
      <c r="N34" s="103">
        <f t="shared" si="0"/>
        <v>294000</v>
      </c>
      <c r="O34" s="70">
        <f t="shared" si="65"/>
        <v>4373250</v>
      </c>
      <c r="P34" s="70">
        <v>3969000</v>
      </c>
      <c r="Q34" s="71"/>
      <c r="R34" s="71"/>
      <c r="S34" s="70">
        <f t="shared" si="18"/>
        <v>754110</v>
      </c>
      <c r="T34" s="103">
        <f t="shared" si="42"/>
        <v>317520</v>
      </c>
      <c r="U34" s="169">
        <f t="shared" si="66"/>
        <v>4723110</v>
      </c>
      <c r="V34" s="217"/>
      <c r="W34" s="167">
        <v>1800000</v>
      </c>
      <c r="X34" s="103"/>
      <c r="Y34" s="103"/>
      <c r="Z34" s="103">
        <f t="shared" si="19"/>
        <v>342000</v>
      </c>
      <c r="AA34" s="103"/>
      <c r="AB34" s="112">
        <f t="shared" si="20"/>
        <v>2142000</v>
      </c>
      <c r="AC34" s="70">
        <f t="shared" si="21"/>
        <v>2070000</v>
      </c>
      <c r="AD34" s="70"/>
      <c r="AE34" s="70"/>
      <c r="AF34" s="70">
        <f t="shared" si="67"/>
        <v>393300</v>
      </c>
      <c r="AG34" s="103">
        <f t="shared" si="1"/>
        <v>165600</v>
      </c>
      <c r="AH34" s="70">
        <f t="shared" si="68"/>
        <v>2463300</v>
      </c>
      <c r="AI34" s="111">
        <f t="shared" si="2"/>
        <v>2160000</v>
      </c>
      <c r="AJ34" s="71"/>
      <c r="AK34" s="71"/>
      <c r="AL34" s="70">
        <f t="shared" si="23"/>
        <v>410400</v>
      </c>
      <c r="AM34" s="103">
        <f t="shared" si="44"/>
        <v>172800</v>
      </c>
      <c r="AN34" s="169">
        <f t="shared" si="69"/>
        <v>2570400</v>
      </c>
      <c r="AO34" s="217"/>
      <c r="AP34" s="162">
        <v>2500000</v>
      </c>
      <c r="AQ34" s="138"/>
      <c r="AR34" s="138"/>
      <c r="AS34" s="138">
        <f t="shared" si="3"/>
        <v>475000</v>
      </c>
      <c r="AT34" s="138"/>
      <c r="AU34" s="156">
        <f t="shared" si="4"/>
        <v>2975000</v>
      </c>
      <c r="AV34" s="157">
        <v>2900000</v>
      </c>
      <c r="AW34" s="157"/>
      <c r="AX34" s="157"/>
      <c r="AY34" s="157">
        <f t="shared" si="24"/>
        <v>551000</v>
      </c>
      <c r="AZ34" s="138"/>
      <c r="BA34" s="157">
        <f t="shared" si="58"/>
        <v>3451000</v>
      </c>
      <c r="BB34" s="158">
        <v>3500000</v>
      </c>
      <c r="BC34" s="145"/>
      <c r="BD34" s="145"/>
      <c r="BE34" s="157">
        <f t="shared" si="5"/>
        <v>665000</v>
      </c>
      <c r="BF34" s="138"/>
      <c r="BG34" s="164">
        <f t="shared" si="59"/>
        <v>4165000</v>
      </c>
      <c r="BH34" s="217"/>
      <c r="BI34" s="162">
        <v>3200000</v>
      </c>
      <c r="BJ34" s="138"/>
      <c r="BK34" s="138"/>
      <c r="BL34" s="138">
        <f t="shared" si="6"/>
        <v>608000</v>
      </c>
      <c r="BM34" s="138"/>
      <c r="BN34" s="156">
        <f t="shared" si="57"/>
        <v>3808000</v>
      </c>
      <c r="BO34" s="157">
        <v>3200000</v>
      </c>
      <c r="BP34" s="157"/>
      <c r="BQ34" s="157"/>
      <c r="BR34" s="157">
        <f t="shared" si="25"/>
        <v>608000</v>
      </c>
      <c r="BS34" s="138"/>
      <c r="BT34" s="157">
        <f t="shared" si="60"/>
        <v>3808000</v>
      </c>
      <c r="BU34" s="158">
        <v>3764706</v>
      </c>
      <c r="BV34" s="145"/>
      <c r="BW34" s="145"/>
      <c r="BX34" s="157">
        <f t="shared" si="8"/>
        <v>715294.14</v>
      </c>
      <c r="BY34" s="138"/>
      <c r="BZ34" s="164">
        <f t="shared" si="61"/>
        <v>4480000.1399999997</v>
      </c>
      <c r="CA34" s="217"/>
      <c r="CB34" s="167">
        <v>1500000</v>
      </c>
      <c r="CC34" s="103"/>
      <c r="CD34" s="103"/>
      <c r="CE34" s="103">
        <f t="shared" si="26"/>
        <v>285000</v>
      </c>
      <c r="CF34" s="103"/>
      <c r="CG34" s="112">
        <f t="shared" si="27"/>
        <v>1785000</v>
      </c>
      <c r="CH34" s="70">
        <v>1500000</v>
      </c>
      <c r="CI34" s="70"/>
      <c r="CJ34" s="70"/>
      <c r="CK34" s="70">
        <f t="shared" si="70"/>
        <v>285000</v>
      </c>
      <c r="CL34" s="103">
        <f t="shared" si="9"/>
        <v>120000</v>
      </c>
      <c r="CM34" s="70">
        <f t="shared" si="71"/>
        <v>1785000</v>
      </c>
      <c r="CN34" s="111">
        <v>1900000</v>
      </c>
      <c r="CO34" s="71"/>
      <c r="CP34" s="71"/>
      <c r="CQ34" s="70">
        <f t="shared" si="29"/>
        <v>361000</v>
      </c>
      <c r="CR34" s="103">
        <f t="shared" si="46"/>
        <v>152000</v>
      </c>
      <c r="CS34" s="169">
        <f t="shared" si="72"/>
        <v>2261000</v>
      </c>
      <c r="CT34" s="217"/>
      <c r="CU34" s="167">
        <v>1690000</v>
      </c>
      <c r="CV34" s="103"/>
      <c r="CW34" s="103"/>
      <c r="CX34" s="103">
        <f t="shared" si="30"/>
        <v>321100</v>
      </c>
      <c r="CY34" s="103">
        <v>0</v>
      </c>
      <c r="CZ34" s="112">
        <f t="shared" si="75"/>
        <v>2011100</v>
      </c>
      <c r="DA34" s="70">
        <v>1690000</v>
      </c>
      <c r="DB34" s="70"/>
      <c r="DC34" s="70"/>
      <c r="DD34" s="70">
        <f t="shared" si="73"/>
        <v>321100</v>
      </c>
      <c r="DE34" s="103">
        <v>0</v>
      </c>
      <c r="DF34" s="70">
        <f t="shared" si="76"/>
        <v>2011100</v>
      </c>
      <c r="DG34" s="111">
        <v>1690000</v>
      </c>
      <c r="DH34" s="71"/>
      <c r="DI34" s="71"/>
      <c r="DJ34" s="70">
        <f t="shared" si="74"/>
        <v>321100</v>
      </c>
      <c r="DK34" s="103">
        <v>0</v>
      </c>
      <c r="DL34" s="169">
        <f t="shared" si="77"/>
        <v>2011100</v>
      </c>
      <c r="DM34" s="217"/>
      <c r="DN34" s="112">
        <f t="shared" si="10"/>
        <v>2529350</v>
      </c>
      <c r="DO34" s="70">
        <f t="shared" si="11"/>
        <v>2255550</v>
      </c>
      <c r="DP34" s="112">
        <f t="shared" si="12"/>
        <v>2981941.6666666665</v>
      </c>
      <c r="DQ34" s="112">
        <f t="shared" si="31"/>
        <v>2957150</v>
      </c>
      <c r="DR34" s="112">
        <f t="shared" si="13"/>
        <v>3368435.0233333334</v>
      </c>
      <c r="DS34" s="168">
        <f t="shared" si="14"/>
        <v>2011100</v>
      </c>
    </row>
    <row r="35" spans="1:127" ht="15.75" customHeight="1">
      <c r="A35" s="481"/>
      <c r="B35" s="472" t="s">
        <v>172</v>
      </c>
      <c r="C35" s="473"/>
      <c r="D35" s="167">
        <v>2000000</v>
      </c>
      <c r="E35" s="103"/>
      <c r="F35" s="103"/>
      <c r="G35" s="103">
        <f t="shared" si="15"/>
        <v>380000</v>
      </c>
      <c r="H35" s="103"/>
      <c r="I35" s="112">
        <f t="shared" si="16"/>
        <v>2380000</v>
      </c>
      <c r="J35" s="70">
        <v>2100000</v>
      </c>
      <c r="K35" s="70"/>
      <c r="L35" s="70"/>
      <c r="M35" s="70">
        <f t="shared" si="64"/>
        <v>399000</v>
      </c>
      <c r="N35" s="103">
        <f t="shared" si="0"/>
        <v>168000</v>
      </c>
      <c r="O35" s="70">
        <f t="shared" si="65"/>
        <v>2499000</v>
      </c>
      <c r="P35" s="70">
        <v>2268000</v>
      </c>
      <c r="Q35" s="71"/>
      <c r="R35" s="71"/>
      <c r="S35" s="70">
        <f t="shared" si="18"/>
        <v>430920</v>
      </c>
      <c r="T35" s="103">
        <f t="shared" si="42"/>
        <v>181440</v>
      </c>
      <c r="U35" s="169">
        <f t="shared" si="66"/>
        <v>2698920</v>
      </c>
      <c r="V35" s="217"/>
      <c r="W35" s="167">
        <v>1800000</v>
      </c>
      <c r="X35" s="103"/>
      <c r="Y35" s="103"/>
      <c r="Z35" s="103">
        <f t="shared" si="19"/>
        <v>342000</v>
      </c>
      <c r="AA35" s="103"/>
      <c r="AB35" s="112">
        <f t="shared" si="20"/>
        <v>2142000</v>
      </c>
      <c r="AC35" s="70">
        <f t="shared" si="21"/>
        <v>2070000</v>
      </c>
      <c r="AD35" s="70"/>
      <c r="AE35" s="70"/>
      <c r="AF35" s="70">
        <f t="shared" si="67"/>
        <v>393300</v>
      </c>
      <c r="AG35" s="103">
        <f t="shared" si="1"/>
        <v>165600</v>
      </c>
      <c r="AH35" s="70">
        <f t="shared" si="68"/>
        <v>2463300</v>
      </c>
      <c r="AI35" s="111">
        <f t="shared" si="2"/>
        <v>2160000</v>
      </c>
      <c r="AJ35" s="71"/>
      <c r="AK35" s="71"/>
      <c r="AL35" s="70">
        <f t="shared" si="23"/>
        <v>410400</v>
      </c>
      <c r="AM35" s="103">
        <f t="shared" si="44"/>
        <v>172800</v>
      </c>
      <c r="AN35" s="169">
        <f t="shared" si="69"/>
        <v>2570400</v>
      </c>
      <c r="AO35" s="217"/>
      <c r="AP35" s="162">
        <v>4500000</v>
      </c>
      <c r="AQ35" s="138"/>
      <c r="AR35" s="138"/>
      <c r="AS35" s="138">
        <f t="shared" si="3"/>
        <v>855000</v>
      </c>
      <c r="AT35" s="138"/>
      <c r="AU35" s="156">
        <f t="shared" si="4"/>
        <v>5355000</v>
      </c>
      <c r="AV35" s="157">
        <v>5150000</v>
      </c>
      <c r="AW35" s="157"/>
      <c r="AX35" s="157"/>
      <c r="AY35" s="157">
        <f t="shared" si="24"/>
        <v>978500</v>
      </c>
      <c r="AZ35" s="138"/>
      <c r="BA35" s="157">
        <f t="shared" si="58"/>
        <v>6128500</v>
      </c>
      <c r="BB35" s="158">
        <v>5700000</v>
      </c>
      <c r="BC35" s="145"/>
      <c r="BD35" s="145"/>
      <c r="BE35" s="157">
        <f t="shared" si="5"/>
        <v>1083000</v>
      </c>
      <c r="BF35" s="138"/>
      <c r="BG35" s="164">
        <f t="shared" si="59"/>
        <v>6783000</v>
      </c>
      <c r="BH35" s="217"/>
      <c r="BI35" s="162">
        <v>3400000</v>
      </c>
      <c r="BJ35" s="138"/>
      <c r="BK35" s="138"/>
      <c r="BL35" s="138">
        <f t="shared" si="6"/>
        <v>646000</v>
      </c>
      <c r="BM35" s="138"/>
      <c r="BN35" s="156">
        <f t="shared" si="57"/>
        <v>4046000</v>
      </c>
      <c r="BO35" s="157">
        <v>3400000</v>
      </c>
      <c r="BP35" s="157"/>
      <c r="BQ35" s="157"/>
      <c r="BR35" s="157">
        <f t="shared" si="25"/>
        <v>646000</v>
      </c>
      <c r="BS35" s="138"/>
      <c r="BT35" s="157">
        <f t="shared" si="60"/>
        <v>4046000</v>
      </c>
      <c r="BU35" s="158">
        <v>4000000</v>
      </c>
      <c r="BV35" s="145"/>
      <c r="BW35" s="145"/>
      <c r="BX35" s="157">
        <f t="shared" si="8"/>
        <v>760000</v>
      </c>
      <c r="BY35" s="138"/>
      <c r="BZ35" s="164">
        <f t="shared" si="61"/>
        <v>4760000</v>
      </c>
      <c r="CA35" s="217"/>
      <c r="CB35" s="167">
        <v>3000000</v>
      </c>
      <c r="CC35" s="103"/>
      <c r="CD35" s="103"/>
      <c r="CE35" s="103">
        <f t="shared" si="26"/>
        <v>570000</v>
      </c>
      <c r="CF35" s="103"/>
      <c r="CG35" s="112">
        <f t="shared" si="27"/>
        <v>3570000</v>
      </c>
      <c r="CH35" s="70">
        <v>4000000</v>
      </c>
      <c r="CI35" s="70"/>
      <c r="CJ35" s="70"/>
      <c r="CK35" s="70">
        <f t="shared" si="70"/>
        <v>760000</v>
      </c>
      <c r="CL35" s="103">
        <f t="shared" si="9"/>
        <v>320000</v>
      </c>
      <c r="CM35" s="70">
        <f t="shared" si="71"/>
        <v>4760000</v>
      </c>
      <c r="CN35" s="111">
        <v>4500000</v>
      </c>
      <c r="CO35" s="71"/>
      <c r="CP35" s="71"/>
      <c r="CQ35" s="70">
        <f t="shared" si="29"/>
        <v>855000</v>
      </c>
      <c r="CR35" s="103">
        <f t="shared" si="46"/>
        <v>360000</v>
      </c>
      <c r="CS35" s="169">
        <f t="shared" si="72"/>
        <v>5355000</v>
      </c>
      <c r="CT35" s="217"/>
      <c r="CU35" s="167">
        <v>1677000</v>
      </c>
      <c r="CV35" s="103"/>
      <c r="CW35" s="103"/>
      <c r="CX35" s="103">
        <f t="shared" si="30"/>
        <v>318630</v>
      </c>
      <c r="CY35" s="103">
        <v>0</v>
      </c>
      <c r="CZ35" s="112">
        <f t="shared" si="75"/>
        <v>1995630</v>
      </c>
      <c r="DA35" s="103">
        <v>1677000</v>
      </c>
      <c r="DB35" s="70"/>
      <c r="DC35" s="70"/>
      <c r="DD35" s="70">
        <f t="shared" si="73"/>
        <v>318630</v>
      </c>
      <c r="DE35" s="103">
        <v>0</v>
      </c>
      <c r="DF35" s="70">
        <f t="shared" si="76"/>
        <v>1995630</v>
      </c>
      <c r="DG35" s="103">
        <v>1677000</v>
      </c>
      <c r="DH35" s="71"/>
      <c r="DI35" s="71"/>
      <c r="DJ35" s="70">
        <f t="shared" si="74"/>
        <v>318630</v>
      </c>
      <c r="DK35" s="103">
        <v>0</v>
      </c>
      <c r="DL35" s="169">
        <f t="shared" si="77"/>
        <v>1995630</v>
      </c>
      <c r="DM35" s="217"/>
      <c r="DN35" s="112">
        <f t="shared" si="10"/>
        <v>2845938.3333333335</v>
      </c>
      <c r="DO35" s="70">
        <f t="shared" si="11"/>
        <v>2690000</v>
      </c>
      <c r="DP35" s="112">
        <f t="shared" si="12"/>
        <v>3648738.3333333335</v>
      </c>
      <c r="DQ35" s="112">
        <f t="shared" si="31"/>
        <v>3272500</v>
      </c>
      <c r="DR35" s="112">
        <f t="shared" si="13"/>
        <v>4027158.3333333335</v>
      </c>
      <c r="DS35" s="168">
        <f t="shared" si="14"/>
        <v>1995630</v>
      </c>
    </row>
    <row r="36" spans="1:127" ht="15.75" customHeight="1">
      <c r="A36" s="481"/>
      <c r="B36" s="472" t="s">
        <v>13</v>
      </c>
      <c r="C36" s="473"/>
      <c r="D36" s="167">
        <v>280000</v>
      </c>
      <c r="E36" s="103"/>
      <c r="F36" s="103"/>
      <c r="G36" s="103">
        <f t="shared" si="15"/>
        <v>53200</v>
      </c>
      <c r="H36" s="103"/>
      <c r="I36" s="112">
        <f t="shared" si="16"/>
        <v>333200</v>
      </c>
      <c r="J36" s="70">
        <v>294000</v>
      </c>
      <c r="K36" s="70"/>
      <c r="L36" s="70"/>
      <c r="M36" s="70">
        <f t="shared" si="64"/>
        <v>55860</v>
      </c>
      <c r="N36" s="103">
        <f t="shared" si="0"/>
        <v>23520</v>
      </c>
      <c r="O36" s="70">
        <f t="shared" si="65"/>
        <v>349860</v>
      </c>
      <c r="P36" s="70">
        <v>317500</v>
      </c>
      <c r="Q36" s="71"/>
      <c r="R36" s="71"/>
      <c r="S36" s="70">
        <f t="shared" si="18"/>
        <v>60325</v>
      </c>
      <c r="T36" s="103">
        <f t="shared" si="42"/>
        <v>25400</v>
      </c>
      <c r="U36" s="169">
        <f t="shared" si="66"/>
        <v>377825</v>
      </c>
      <c r="V36" s="217"/>
      <c r="W36" s="167">
        <v>90000</v>
      </c>
      <c r="X36" s="103"/>
      <c r="Y36" s="103"/>
      <c r="Z36" s="103">
        <f t="shared" si="19"/>
        <v>17100</v>
      </c>
      <c r="AA36" s="103"/>
      <c r="AB36" s="112">
        <f t="shared" si="20"/>
        <v>107100</v>
      </c>
      <c r="AC36" s="70">
        <f t="shared" si="21"/>
        <v>103500</v>
      </c>
      <c r="AD36" s="70"/>
      <c r="AE36" s="70"/>
      <c r="AF36" s="70">
        <f t="shared" si="67"/>
        <v>19665</v>
      </c>
      <c r="AG36" s="103">
        <f t="shared" si="1"/>
        <v>8280</v>
      </c>
      <c r="AH36" s="70">
        <f t="shared" si="68"/>
        <v>123165</v>
      </c>
      <c r="AI36" s="111">
        <f t="shared" si="2"/>
        <v>108000</v>
      </c>
      <c r="AJ36" s="71"/>
      <c r="AK36" s="71"/>
      <c r="AL36" s="70">
        <f t="shared" si="23"/>
        <v>20520</v>
      </c>
      <c r="AM36" s="103">
        <f t="shared" si="44"/>
        <v>8640</v>
      </c>
      <c r="AN36" s="169">
        <f t="shared" si="69"/>
        <v>128520</v>
      </c>
      <c r="AO36" s="217"/>
      <c r="AP36" s="162">
        <v>250000</v>
      </c>
      <c r="AQ36" s="138"/>
      <c r="AR36" s="138"/>
      <c r="AS36" s="138">
        <f t="shared" si="3"/>
        <v>47500</v>
      </c>
      <c r="AT36" s="138"/>
      <c r="AU36" s="156">
        <f t="shared" si="4"/>
        <v>297500</v>
      </c>
      <c r="AV36" s="157">
        <v>230000</v>
      </c>
      <c r="AW36" s="157"/>
      <c r="AX36" s="157"/>
      <c r="AY36" s="157">
        <f t="shared" si="24"/>
        <v>43700</v>
      </c>
      <c r="AZ36" s="138"/>
      <c r="BA36" s="157">
        <f t="shared" si="58"/>
        <v>273700</v>
      </c>
      <c r="BB36" s="158">
        <v>210000</v>
      </c>
      <c r="BC36" s="145"/>
      <c r="BD36" s="145"/>
      <c r="BE36" s="157">
        <f t="shared" si="5"/>
        <v>39900</v>
      </c>
      <c r="BF36" s="138"/>
      <c r="BG36" s="164">
        <f t="shared" si="59"/>
        <v>249900</v>
      </c>
      <c r="BH36" s="217"/>
      <c r="BI36" s="162">
        <v>240000</v>
      </c>
      <c r="BJ36" s="138"/>
      <c r="BK36" s="138"/>
      <c r="BL36" s="138">
        <f t="shared" si="6"/>
        <v>45600</v>
      </c>
      <c r="BM36" s="138"/>
      <c r="BN36" s="156">
        <f t="shared" si="57"/>
        <v>285600</v>
      </c>
      <c r="BO36" s="157">
        <v>240000</v>
      </c>
      <c r="BP36" s="157"/>
      <c r="BQ36" s="157"/>
      <c r="BR36" s="157">
        <f t="shared" si="25"/>
        <v>45600</v>
      </c>
      <c r="BS36" s="138"/>
      <c r="BT36" s="157">
        <f t="shared" si="60"/>
        <v>285600</v>
      </c>
      <c r="BU36" s="158">
        <v>282353</v>
      </c>
      <c r="BV36" s="145"/>
      <c r="BW36" s="145"/>
      <c r="BX36" s="157">
        <f t="shared" si="8"/>
        <v>53647.07</v>
      </c>
      <c r="BY36" s="138"/>
      <c r="BZ36" s="164">
        <f t="shared" si="61"/>
        <v>336000.07</v>
      </c>
      <c r="CA36" s="217"/>
      <c r="CB36" s="167">
        <v>400000</v>
      </c>
      <c r="CC36" s="103"/>
      <c r="CD36" s="103"/>
      <c r="CE36" s="103">
        <f t="shared" si="26"/>
        <v>76000</v>
      </c>
      <c r="CF36" s="103"/>
      <c r="CG36" s="112">
        <f t="shared" si="27"/>
        <v>476000</v>
      </c>
      <c r="CH36" s="70">
        <v>400000</v>
      </c>
      <c r="CI36" s="70"/>
      <c r="CJ36" s="70"/>
      <c r="CK36" s="70">
        <f t="shared" si="70"/>
        <v>76000</v>
      </c>
      <c r="CL36" s="103">
        <f t="shared" si="9"/>
        <v>32000</v>
      </c>
      <c r="CM36" s="70">
        <f t="shared" si="71"/>
        <v>476000</v>
      </c>
      <c r="CN36" s="111">
        <v>400000</v>
      </c>
      <c r="CO36" s="71"/>
      <c r="CP36" s="71"/>
      <c r="CQ36" s="70">
        <f t="shared" si="29"/>
        <v>76000</v>
      </c>
      <c r="CR36" s="103">
        <f t="shared" si="46"/>
        <v>32000</v>
      </c>
      <c r="CS36" s="169">
        <f t="shared" si="72"/>
        <v>476000</v>
      </c>
      <c r="CT36" s="217"/>
      <c r="CU36" s="167">
        <v>210000</v>
      </c>
      <c r="CV36" s="103"/>
      <c r="CW36" s="103"/>
      <c r="CX36" s="103">
        <f t="shared" si="30"/>
        <v>39900</v>
      </c>
      <c r="CY36" s="103">
        <v>0</v>
      </c>
      <c r="CZ36" s="112">
        <f t="shared" si="75"/>
        <v>249900</v>
      </c>
      <c r="DA36" s="70">
        <v>210000</v>
      </c>
      <c r="DB36" s="70"/>
      <c r="DC36" s="70"/>
      <c r="DD36" s="70">
        <f t="shared" si="73"/>
        <v>39900</v>
      </c>
      <c r="DE36" s="103">
        <v>0</v>
      </c>
      <c r="DF36" s="70">
        <f t="shared" si="76"/>
        <v>249900</v>
      </c>
      <c r="DG36" s="111">
        <v>210000</v>
      </c>
      <c r="DH36" s="71"/>
      <c r="DI36" s="71"/>
      <c r="DJ36" s="70">
        <f t="shared" si="74"/>
        <v>39900</v>
      </c>
      <c r="DK36" s="103">
        <v>0</v>
      </c>
      <c r="DL36" s="169">
        <f t="shared" si="77"/>
        <v>249900</v>
      </c>
      <c r="DM36" s="217"/>
      <c r="DN36" s="112">
        <f t="shared" si="10"/>
        <v>260516.66666666666</v>
      </c>
      <c r="DO36" s="70">
        <f t="shared" si="11"/>
        <v>249950</v>
      </c>
      <c r="DP36" s="112">
        <f t="shared" si="12"/>
        <v>293037.5</v>
      </c>
      <c r="DQ36" s="112">
        <f t="shared" si="31"/>
        <v>279650</v>
      </c>
      <c r="DR36" s="112">
        <f t="shared" si="13"/>
        <v>303024.17833333334</v>
      </c>
      <c r="DS36" s="168">
        <f t="shared" si="14"/>
        <v>249900</v>
      </c>
      <c r="DV36" s="328"/>
      <c r="DW36" s="328"/>
    </row>
    <row r="37" spans="1:127" ht="15.75" customHeight="1">
      <c r="A37" s="481"/>
      <c r="B37" s="472" t="s">
        <v>14</v>
      </c>
      <c r="C37" s="473"/>
      <c r="D37" s="167">
        <v>1400000</v>
      </c>
      <c r="E37" s="103"/>
      <c r="F37" s="103"/>
      <c r="G37" s="103">
        <f t="shared" si="15"/>
        <v>266000</v>
      </c>
      <c r="H37" s="103"/>
      <c r="I37" s="112">
        <f t="shared" si="16"/>
        <v>1666000</v>
      </c>
      <c r="J37" s="70">
        <v>1470000</v>
      </c>
      <c r="K37" s="70"/>
      <c r="L37" s="70"/>
      <c r="M37" s="70">
        <f t="shared" si="64"/>
        <v>279300</v>
      </c>
      <c r="N37" s="103">
        <f t="shared" si="0"/>
        <v>117600</v>
      </c>
      <c r="O37" s="70">
        <f t="shared" si="65"/>
        <v>1749300</v>
      </c>
      <c r="P37" s="70">
        <v>1587600</v>
      </c>
      <c r="Q37" s="71"/>
      <c r="R37" s="71"/>
      <c r="S37" s="70">
        <f t="shared" si="18"/>
        <v>301644</v>
      </c>
      <c r="T37" s="103">
        <f t="shared" si="42"/>
        <v>127008</v>
      </c>
      <c r="U37" s="169">
        <f t="shared" si="66"/>
        <v>1889244</v>
      </c>
      <c r="V37" s="217"/>
      <c r="W37" s="167">
        <v>350000</v>
      </c>
      <c r="X37" s="103"/>
      <c r="Y37" s="103"/>
      <c r="Z37" s="103">
        <f t="shared" si="19"/>
        <v>66500</v>
      </c>
      <c r="AA37" s="103"/>
      <c r="AB37" s="112">
        <f t="shared" si="20"/>
        <v>416500</v>
      </c>
      <c r="AC37" s="70">
        <f t="shared" si="21"/>
        <v>402500</v>
      </c>
      <c r="AD37" s="70"/>
      <c r="AE37" s="70"/>
      <c r="AF37" s="70">
        <f t="shared" si="67"/>
        <v>76475</v>
      </c>
      <c r="AG37" s="103">
        <f t="shared" si="1"/>
        <v>32200</v>
      </c>
      <c r="AH37" s="70">
        <f t="shared" si="68"/>
        <v>478975</v>
      </c>
      <c r="AI37" s="111">
        <f t="shared" si="2"/>
        <v>420000</v>
      </c>
      <c r="AJ37" s="71"/>
      <c r="AK37" s="71"/>
      <c r="AL37" s="70">
        <f t="shared" si="23"/>
        <v>79800</v>
      </c>
      <c r="AM37" s="103">
        <f t="shared" si="44"/>
        <v>33600</v>
      </c>
      <c r="AN37" s="169">
        <f t="shared" si="69"/>
        <v>499800</v>
      </c>
      <c r="AO37" s="217"/>
      <c r="AP37" s="162">
        <v>650000</v>
      </c>
      <c r="AQ37" s="138"/>
      <c r="AR37" s="138"/>
      <c r="AS37" s="138">
        <f t="shared" si="3"/>
        <v>123500</v>
      </c>
      <c r="AT37" s="138"/>
      <c r="AU37" s="156">
        <f t="shared" si="4"/>
        <v>773500</v>
      </c>
      <c r="AV37" s="157">
        <v>750000</v>
      </c>
      <c r="AW37" s="157"/>
      <c r="AX37" s="157"/>
      <c r="AY37" s="157">
        <f t="shared" si="24"/>
        <v>142500</v>
      </c>
      <c r="AZ37" s="138"/>
      <c r="BA37" s="157">
        <f t="shared" si="58"/>
        <v>892500</v>
      </c>
      <c r="BB37" s="158">
        <v>650000</v>
      </c>
      <c r="BC37" s="145"/>
      <c r="BD37" s="145"/>
      <c r="BE37" s="157">
        <f t="shared" si="5"/>
        <v>123500</v>
      </c>
      <c r="BF37" s="138"/>
      <c r="BG37" s="164">
        <f t="shared" si="59"/>
        <v>773500</v>
      </c>
      <c r="BH37" s="217"/>
      <c r="BI37" s="162">
        <v>2550000</v>
      </c>
      <c r="BJ37" s="138"/>
      <c r="BK37" s="138"/>
      <c r="BL37" s="138">
        <f t="shared" si="6"/>
        <v>484500</v>
      </c>
      <c r="BM37" s="138"/>
      <c r="BN37" s="156">
        <f t="shared" si="57"/>
        <v>3034500</v>
      </c>
      <c r="BO37" s="157">
        <v>2550000</v>
      </c>
      <c r="BP37" s="157"/>
      <c r="BQ37" s="157"/>
      <c r="BR37" s="157">
        <f t="shared" si="25"/>
        <v>484500</v>
      </c>
      <c r="BS37" s="138"/>
      <c r="BT37" s="157">
        <f t="shared" si="60"/>
        <v>3034500</v>
      </c>
      <c r="BU37" s="158">
        <v>3000000</v>
      </c>
      <c r="BV37" s="145"/>
      <c r="BW37" s="145"/>
      <c r="BX37" s="157">
        <f t="shared" si="8"/>
        <v>570000</v>
      </c>
      <c r="BY37" s="138"/>
      <c r="BZ37" s="164">
        <f t="shared" si="61"/>
        <v>3570000</v>
      </c>
      <c r="CA37" s="217"/>
      <c r="CB37" s="167">
        <v>2500000</v>
      </c>
      <c r="CC37" s="103"/>
      <c r="CD37" s="103"/>
      <c r="CE37" s="103">
        <f t="shared" si="26"/>
        <v>475000</v>
      </c>
      <c r="CF37" s="103"/>
      <c r="CG37" s="112">
        <f t="shared" si="27"/>
        <v>2975000</v>
      </c>
      <c r="CH37" s="70">
        <v>3000000</v>
      </c>
      <c r="CI37" s="70"/>
      <c r="CJ37" s="70"/>
      <c r="CK37" s="70">
        <f t="shared" si="70"/>
        <v>570000</v>
      </c>
      <c r="CL37" s="103">
        <f t="shared" si="9"/>
        <v>240000</v>
      </c>
      <c r="CM37" s="70">
        <f t="shared" si="71"/>
        <v>3570000</v>
      </c>
      <c r="CN37" s="111">
        <v>3500000</v>
      </c>
      <c r="CO37" s="71"/>
      <c r="CP37" s="71"/>
      <c r="CQ37" s="70">
        <f t="shared" si="29"/>
        <v>665000</v>
      </c>
      <c r="CR37" s="103">
        <f t="shared" si="46"/>
        <v>280000</v>
      </c>
      <c r="CS37" s="169">
        <f t="shared" si="72"/>
        <v>4165000</v>
      </c>
      <c r="CT37" s="217"/>
      <c r="CU37" s="167">
        <v>910000</v>
      </c>
      <c r="CV37" s="103"/>
      <c r="CW37" s="103"/>
      <c r="CX37" s="103">
        <f t="shared" si="30"/>
        <v>172900</v>
      </c>
      <c r="CY37" s="103">
        <v>0</v>
      </c>
      <c r="CZ37" s="112">
        <f t="shared" si="75"/>
        <v>1082900</v>
      </c>
      <c r="DA37" s="70">
        <v>780000</v>
      </c>
      <c r="DB37" s="70"/>
      <c r="DC37" s="70"/>
      <c r="DD37" s="70">
        <f t="shared" si="73"/>
        <v>148200</v>
      </c>
      <c r="DE37" s="103">
        <v>0</v>
      </c>
      <c r="DF37" s="70">
        <f t="shared" si="76"/>
        <v>928200</v>
      </c>
      <c r="DG37" s="111">
        <v>780000</v>
      </c>
      <c r="DH37" s="71"/>
      <c r="DI37" s="71"/>
      <c r="DJ37" s="70">
        <f t="shared" si="74"/>
        <v>148200</v>
      </c>
      <c r="DK37" s="103">
        <v>0</v>
      </c>
      <c r="DL37" s="169">
        <f t="shared" si="77"/>
        <v>928200</v>
      </c>
      <c r="DM37" s="217"/>
      <c r="DN37" s="112">
        <f t="shared" si="10"/>
        <v>1466483.3333333333</v>
      </c>
      <c r="DO37" s="70">
        <f t="shared" si="11"/>
        <v>1374450</v>
      </c>
      <c r="DP37" s="112">
        <f t="shared" si="12"/>
        <v>1775579.1666666667</v>
      </c>
      <c r="DQ37" s="112">
        <f t="shared" si="31"/>
        <v>1338750</v>
      </c>
      <c r="DR37" s="112">
        <f t="shared" si="13"/>
        <v>1970957.3333333333</v>
      </c>
      <c r="DS37" s="168">
        <f t="shared" si="14"/>
        <v>928200</v>
      </c>
      <c r="DV37" s="328"/>
      <c r="DW37" s="328"/>
    </row>
    <row r="38" spans="1:127" ht="15.75" customHeight="1">
      <c r="A38" s="481"/>
      <c r="B38" s="472" t="s">
        <v>15</v>
      </c>
      <c r="C38" s="473"/>
      <c r="D38" s="167">
        <v>850000</v>
      </c>
      <c r="E38" s="103"/>
      <c r="F38" s="103"/>
      <c r="G38" s="103">
        <f t="shared" si="15"/>
        <v>161500</v>
      </c>
      <c r="H38" s="103"/>
      <c r="I38" s="112">
        <f t="shared" si="16"/>
        <v>1011500</v>
      </c>
      <c r="J38" s="70">
        <v>892500</v>
      </c>
      <c r="K38" s="70"/>
      <c r="L38" s="70"/>
      <c r="M38" s="70">
        <f t="shared" si="64"/>
        <v>169575</v>
      </c>
      <c r="N38" s="103">
        <f t="shared" si="0"/>
        <v>71400</v>
      </c>
      <c r="O38" s="70">
        <f t="shared" si="65"/>
        <v>1062075</v>
      </c>
      <c r="P38" s="70">
        <v>963900</v>
      </c>
      <c r="Q38" s="71"/>
      <c r="R38" s="71"/>
      <c r="S38" s="70">
        <f t="shared" si="18"/>
        <v>183141</v>
      </c>
      <c r="T38" s="103">
        <f t="shared" si="42"/>
        <v>77112</v>
      </c>
      <c r="U38" s="169">
        <f t="shared" si="66"/>
        <v>1147041</v>
      </c>
      <c r="V38" s="217"/>
      <c r="W38" s="167">
        <v>300000</v>
      </c>
      <c r="X38" s="103"/>
      <c r="Y38" s="103"/>
      <c r="Z38" s="103">
        <f t="shared" si="19"/>
        <v>57000</v>
      </c>
      <c r="AA38" s="103"/>
      <c r="AB38" s="112">
        <f t="shared" si="20"/>
        <v>357000</v>
      </c>
      <c r="AC38" s="70">
        <f t="shared" si="21"/>
        <v>345000</v>
      </c>
      <c r="AD38" s="70"/>
      <c r="AE38" s="70"/>
      <c r="AF38" s="70">
        <f t="shared" si="67"/>
        <v>65550</v>
      </c>
      <c r="AG38" s="103">
        <f t="shared" si="1"/>
        <v>27600</v>
      </c>
      <c r="AH38" s="70">
        <f t="shared" si="68"/>
        <v>410550</v>
      </c>
      <c r="AI38" s="111">
        <f t="shared" si="2"/>
        <v>360000</v>
      </c>
      <c r="AJ38" s="71"/>
      <c r="AK38" s="71"/>
      <c r="AL38" s="70">
        <f t="shared" si="23"/>
        <v>68400</v>
      </c>
      <c r="AM38" s="103">
        <f t="shared" si="44"/>
        <v>28800</v>
      </c>
      <c r="AN38" s="169">
        <f t="shared" si="69"/>
        <v>428400</v>
      </c>
      <c r="AO38" s="217"/>
      <c r="AP38" s="162">
        <v>630000</v>
      </c>
      <c r="AQ38" s="138"/>
      <c r="AR38" s="138"/>
      <c r="AS38" s="138">
        <f t="shared" si="3"/>
        <v>119700</v>
      </c>
      <c r="AT38" s="138"/>
      <c r="AU38" s="156">
        <f t="shared" si="4"/>
        <v>749700</v>
      </c>
      <c r="AV38" s="157">
        <v>700000</v>
      </c>
      <c r="AW38" s="157"/>
      <c r="AX38" s="157"/>
      <c r="AY38" s="157">
        <f t="shared" si="24"/>
        <v>133000</v>
      </c>
      <c r="AZ38" s="138"/>
      <c r="BA38" s="157">
        <f t="shared" si="58"/>
        <v>833000</v>
      </c>
      <c r="BB38" s="158">
        <v>720000</v>
      </c>
      <c r="BC38" s="145"/>
      <c r="BD38" s="145"/>
      <c r="BE38" s="157">
        <f t="shared" si="5"/>
        <v>136800</v>
      </c>
      <c r="BF38" s="138"/>
      <c r="BG38" s="164">
        <f t="shared" si="59"/>
        <v>856800</v>
      </c>
      <c r="BH38" s="217"/>
      <c r="BI38" s="162">
        <v>650000</v>
      </c>
      <c r="BJ38" s="138"/>
      <c r="BK38" s="138"/>
      <c r="BL38" s="138">
        <f t="shared" si="6"/>
        <v>123500</v>
      </c>
      <c r="BM38" s="138"/>
      <c r="BN38" s="156">
        <f t="shared" si="57"/>
        <v>773500</v>
      </c>
      <c r="BO38" s="157">
        <v>650000</v>
      </c>
      <c r="BP38" s="157"/>
      <c r="BQ38" s="157"/>
      <c r="BR38" s="157">
        <f t="shared" si="25"/>
        <v>123500</v>
      </c>
      <c r="BS38" s="138"/>
      <c r="BT38" s="157">
        <f t="shared" si="60"/>
        <v>773500</v>
      </c>
      <c r="BU38" s="158">
        <v>764706</v>
      </c>
      <c r="BV38" s="145"/>
      <c r="BW38" s="145"/>
      <c r="BX38" s="157">
        <f t="shared" si="8"/>
        <v>145294.14000000001</v>
      </c>
      <c r="BY38" s="138"/>
      <c r="BZ38" s="164">
        <f t="shared" si="61"/>
        <v>910000.14</v>
      </c>
      <c r="CA38" s="217"/>
      <c r="CB38" s="167">
        <v>1200000</v>
      </c>
      <c r="CC38" s="103"/>
      <c r="CD38" s="103"/>
      <c r="CE38" s="103">
        <f t="shared" si="26"/>
        <v>228000</v>
      </c>
      <c r="CF38" s="103"/>
      <c r="CG38" s="112">
        <f t="shared" si="27"/>
        <v>1428000</v>
      </c>
      <c r="CH38" s="70">
        <v>1300000</v>
      </c>
      <c r="CI38" s="70"/>
      <c r="CJ38" s="70"/>
      <c r="CK38" s="70">
        <f t="shared" si="70"/>
        <v>247000</v>
      </c>
      <c r="CL38" s="103">
        <f t="shared" si="9"/>
        <v>104000</v>
      </c>
      <c r="CM38" s="70">
        <f t="shared" si="71"/>
        <v>1547000</v>
      </c>
      <c r="CN38" s="111">
        <v>1400000</v>
      </c>
      <c r="CO38" s="71"/>
      <c r="CP38" s="71"/>
      <c r="CQ38" s="70">
        <f t="shared" si="29"/>
        <v>266000</v>
      </c>
      <c r="CR38" s="103">
        <f t="shared" si="46"/>
        <v>112000</v>
      </c>
      <c r="CS38" s="169">
        <f t="shared" si="72"/>
        <v>1666000</v>
      </c>
      <c r="CT38" s="217"/>
      <c r="CU38" s="167">
        <v>264000</v>
      </c>
      <c r="CV38" s="103"/>
      <c r="CW38" s="103"/>
      <c r="CX38" s="103">
        <f t="shared" si="30"/>
        <v>50160</v>
      </c>
      <c r="CY38" s="103">
        <v>0</v>
      </c>
      <c r="CZ38" s="112">
        <f t="shared" si="75"/>
        <v>314160</v>
      </c>
      <c r="DA38" s="70">
        <v>264000</v>
      </c>
      <c r="DB38" s="70"/>
      <c r="DC38" s="70"/>
      <c r="DD38" s="70">
        <f t="shared" si="73"/>
        <v>50160</v>
      </c>
      <c r="DE38" s="103">
        <v>0</v>
      </c>
      <c r="DF38" s="70">
        <f t="shared" si="76"/>
        <v>314160</v>
      </c>
      <c r="DG38" s="111">
        <v>264000</v>
      </c>
      <c r="DH38" s="71"/>
      <c r="DI38" s="71"/>
      <c r="DJ38" s="70">
        <f t="shared" si="74"/>
        <v>50160</v>
      </c>
      <c r="DK38" s="103">
        <v>0</v>
      </c>
      <c r="DL38" s="169">
        <f t="shared" si="77"/>
        <v>314160</v>
      </c>
      <c r="DM38" s="217"/>
      <c r="DN38" s="112">
        <f t="shared" si="10"/>
        <v>684276.66666666663</v>
      </c>
      <c r="DO38" s="70">
        <f t="shared" si="11"/>
        <v>640000</v>
      </c>
      <c r="DP38" s="112">
        <f t="shared" si="12"/>
        <v>823380.83333333337</v>
      </c>
      <c r="DQ38" s="112">
        <f t="shared" si="31"/>
        <v>803250</v>
      </c>
      <c r="DR38" s="112">
        <f t="shared" si="13"/>
        <v>887066.8566666668</v>
      </c>
      <c r="DS38" s="168">
        <f t="shared" si="14"/>
        <v>314160</v>
      </c>
      <c r="DV38" s="328"/>
      <c r="DW38" s="328"/>
    </row>
    <row r="39" spans="1:127" ht="15.75" customHeight="1">
      <c r="A39" s="481"/>
      <c r="B39" s="472" t="s">
        <v>16</v>
      </c>
      <c r="C39" s="473"/>
      <c r="D39" s="167">
        <v>210000</v>
      </c>
      <c r="E39" s="103"/>
      <c r="F39" s="103"/>
      <c r="G39" s="103">
        <f t="shared" si="15"/>
        <v>39900</v>
      </c>
      <c r="H39" s="103"/>
      <c r="I39" s="112">
        <f t="shared" si="16"/>
        <v>249900</v>
      </c>
      <c r="J39" s="70">
        <v>220500</v>
      </c>
      <c r="K39" s="70"/>
      <c r="L39" s="70"/>
      <c r="M39" s="70">
        <f t="shared" si="64"/>
        <v>41895</v>
      </c>
      <c r="N39" s="103">
        <f t="shared" si="0"/>
        <v>17640</v>
      </c>
      <c r="O39" s="70">
        <f t="shared" si="65"/>
        <v>262395</v>
      </c>
      <c r="P39" s="70">
        <v>238100</v>
      </c>
      <c r="Q39" s="71"/>
      <c r="R39" s="71"/>
      <c r="S39" s="70">
        <f t="shared" si="18"/>
        <v>45239</v>
      </c>
      <c r="T39" s="103">
        <f t="shared" si="42"/>
        <v>19048</v>
      </c>
      <c r="U39" s="169">
        <f t="shared" si="66"/>
        <v>283339</v>
      </c>
      <c r="V39" s="217"/>
      <c r="W39" s="167">
        <v>75000</v>
      </c>
      <c r="X39" s="103"/>
      <c r="Y39" s="103"/>
      <c r="Z39" s="103">
        <f t="shared" si="19"/>
        <v>14250</v>
      </c>
      <c r="AA39" s="103"/>
      <c r="AB39" s="112">
        <f t="shared" si="20"/>
        <v>89250</v>
      </c>
      <c r="AC39" s="70">
        <f t="shared" si="21"/>
        <v>86250</v>
      </c>
      <c r="AD39" s="70"/>
      <c r="AE39" s="70"/>
      <c r="AF39" s="70">
        <f t="shared" si="67"/>
        <v>16387.5</v>
      </c>
      <c r="AG39" s="103">
        <f t="shared" si="1"/>
        <v>6900</v>
      </c>
      <c r="AH39" s="70">
        <f t="shared" si="68"/>
        <v>102637.5</v>
      </c>
      <c r="AI39" s="111">
        <f t="shared" si="2"/>
        <v>90000</v>
      </c>
      <c r="AJ39" s="71"/>
      <c r="AK39" s="71"/>
      <c r="AL39" s="70">
        <f t="shared" si="23"/>
        <v>17100</v>
      </c>
      <c r="AM39" s="103">
        <f t="shared" si="44"/>
        <v>7200</v>
      </c>
      <c r="AN39" s="169">
        <f t="shared" si="69"/>
        <v>107100</v>
      </c>
      <c r="AO39" s="217"/>
      <c r="AP39" s="162">
        <v>160000</v>
      </c>
      <c r="AQ39" s="138"/>
      <c r="AR39" s="138"/>
      <c r="AS39" s="138">
        <f t="shared" si="3"/>
        <v>30400</v>
      </c>
      <c r="AT39" s="138"/>
      <c r="AU39" s="156">
        <f t="shared" si="4"/>
        <v>190400</v>
      </c>
      <c r="AV39" s="157">
        <v>180000</v>
      </c>
      <c r="AW39" s="157"/>
      <c r="AX39" s="157"/>
      <c r="AY39" s="157">
        <f t="shared" si="24"/>
        <v>34200</v>
      </c>
      <c r="AZ39" s="138"/>
      <c r="BA39" s="157">
        <f t="shared" si="58"/>
        <v>214200</v>
      </c>
      <c r="BB39" s="158">
        <v>200000</v>
      </c>
      <c r="BC39" s="145"/>
      <c r="BD39" s="145"/>
      <c r="BE39" s="157">
        <f t="shared" si="5"/>
        <v>38000</v>
      </c>
      <c r="BF39" s="138"/>
      <c r="BG39" s="164">
        <f t="shared" si="59"/>
        <v>238000</v>
      </c>
      <c r="BH39" s="217"/>
      <c r="BI39" s="162">
        <v>180000</v>
      </c>
      <c r="BJ39" s="138"/>
      <c r="BK39" s="138"/>
      <c r="BL39" s="138">
        <f t="shared" si="6"/>
        <v>34200</v>
      </c>
      <c r="BM39" s="138"/>
      <c r="BN39" s="156">
        <f t="shared" si="57"/>
        <v>214200</v>
      </c>
      <c r="BO39" s="157">
        <v>180000</v>
      </c>
      <c r="BP39" s="157"/>
      <c r="BQ39" s="157"/>
      <c r="BR39" s="157">
        <f t="shared" si="25"/>
        <v>34200</v>
      </c>
      <c r="BS39" s="138"/>
      <c r="BT39" s="157">
        <f t="shared" si="60"/>
        <v>214200</v>
      </c>
      <c r="BU39" s="158">
        <v>211765</v>
      </c>
      <c r="BV39" s="145"/>
      <c r="BW39" s="145"/>
      <c r="BX39" s="157">
        <f t="shared" si="8"/>
        <v>40235.35</v>
      </c>
      <c r="BY39" s="138"/>
      <c r="BZ39" s="164">
        <f t="shared" si="61"/>
        <v>252000.35</v>
      </c>
      <c r="CA39" s="217"/>
      <c r="CB39" s="167">
        <v>400000</v>
      </c>
      <c r="CC39" s="103"/>
      <c r="CD39" s="103"/>
      <c r="CE39" s="103">
        <f t="shared" si="26"/>
        <v>76000</v>
      </c>
      <c r="CF39" s="103"/>
      <c r="CG39" s="112">
        <f t="shared" si="27"/>
        <v>476000</v>
      </c>
      <c r="CH39" s="70">
        <v>400000</v>
      </c>
      <c r="CI39" s="70"/>
      <c r="CJ39" s="70"/>
      <c r="CK39" s="70">
        <f t="shared" si="70"/>
        <v>76000</v>
      </c>
      <c r="CL39" s="103">
        <f t="shared" si="9"/>
        <v>32000</v>
      </c>
      <c r="CM39" s="70">
        <f t="shared" si="71"/>
        <v>476000</v>
      </c>
      <c r="CN39" s="111">
        <v>400000</v>
      </c>
      <c r="CO39" s="71"/>
      <c r="CP39" s="71"/>
      <c r="CQ39" s="70">
        <f t="shared" si="29"/>
        <v>76000</v>
      </c>
      <c r="CR39" s="103">
        <f t="shared" si="46"/>
        <v>32000</v>
      </c>
      <c r="CS39" s="169">
        <f t="shared" si="72"/>
        <v>476000</v>
      </c>
      <c r="CT39" s="217"/>
      <c r="CU39" s="167">
        <v>156000</v>
      </c>
      <c r="CV39" s="103"/>
      <c r="CW39" s="103"/>
      <c r="CX39" s="103">
        <f t="shared" si="30"/>
        <v>29640</v>
      </c>
      <c r="CY39" s="103">
        <v>0</v>
      </c>
      <c r="CZ39" s="112">
        <f t="shared" si="75"/>
        <v>185640</v>
      </c>
      <c r="DA39" s="70">
        <v>156000</v>
      </c>
      <c r="DB39" s="70"/>
      <c r="DC39" s="70"/>
      <c r="DD39" s="70">
        <f t="shared" si="73"/>
        <v>29640</v>
      </c>
      <c r="DE39" s="103">
        <v>0</v>
      </c>
      <c r="DF39" s="70">
        <f t="shared" si="76"/>
        <v>185640</v>
      </c>
      <c r="DG39" s="111">
        <v>156000</v>
      </c>
      <c r="DH39" s="71"/>
      <c r="DI39" s="71"/>
      <c r="DJ39" s="70">
        <f t="shared" si="74"/>
        <v>29640</v>
      </c>
      <c r="DK39" s="103">
        <v>0</v>
      </c>
      <c r="DL39" s="169">
        <f t="shared" si="77"/>
        <v>185640</v>
      </c>
      <c r="DM39" s="217"/>
      <c r="DN39" s="112">
        <f t="shared" si="10"/>
        <v>208423.33333333334</v>
      </c>
      <c r="DO39" s="70">
        <f t="shared" si="11"/>
        <v>182820</v>
      </c>
      <c r="DP39" s="112">
        <f t="shared" si="12"/>
        <v>242512.08333333334</v>
      </c>
      <c r="DQ39" s="112">
        <f t="shared" si="31"/>
        <v>214200</v>
      </c>
      <c r="DR39" s="112">
        <f t="shared" si="13"/>
        <v>257013.22500000001</v>
      </c>
      <c r="DS39" s="168">
        <f t="shared" si="14"/>
        <v>185640</v>
      </c>
      <c r="DV39" s="328"/>
      <c r="DW39" s="328"/>
    </row>
    <row r="40" spans="1:127" ht="15.75" customHeight="1">
      <c r="A40" s="481"/>
      <c r="B40" s="472" t="s">
        <v>18</v>
      </c>
      <c r="C40" s="473"/>
      <c r="D40" s="167">
        <v>350000</v>
      </c>
      <c r="E40" s="103"/>
      <c r="F40" s="103"/>
      <c r="G40" s="103">
        <f t="shared" si="15"/>
        <v>66500</v>
      </c>
      <c r="H40" s="103"/>
      <c r="I40" s="112">
        <f t="shared" si="16"/>
        <v>416500</v>
      </c>
      <c r="J40" s="70">
        <v>367500</v>
      </c>
      <c r="K40" s="70"/>
      <c r="L40" s="70"/>
      <c r="M40" s="70">
        <f t="shared" si="64"/>
        <v>69825</v>
      </c>
      <c r="N40" s="103">
        <f t="shared" si="0"/>
        <v>29400</v>
      </c>
      <c r="O40" s="70">
        <f t="shared" si="65"/>
        <v>437325</v>
      </c>
      <c r="P40" s="70">
        <v>396900</v>
      </c>
      <c r="Q40" s="71"/>
      <c r="R40" s="71"/>
      <c r="S40" s="70">
        <f t="shared" si="18"/>
        <v>75411</v>
      </c>
      <c r="T40" s="103">
        <f t="shared" si="42"/>
        <v>31752</v>
      </c>
      <c r="U40" s="169">
        <f t="shared" si="66"/>
        <v>472311</v>
      </c>
      <c r="V40" s="217"/>
      <c r="W40" s="167">
        <v>650000</v>
      </c>
      <c r="X40" s="103"/>
      <c r="Y40" s="103"/>
      <c r="Z40" s="103">
        <f t="shared" si="19"/>
        <v>123500</v>
      </c>
      <c r="AA40" s="103"/>
      <c r="AB40" s="112">
        <f t="shared" si="20"/>
        <v>773500</v>
      </c>
      <c r="AC40" s="70">
        <f t="shared" si="21"/>
        <v>747500</v>
      </c>
      <c r="AD40" s="70"/>
      <c r="AE40" s="70"/>
      <c r="AF40" s="70">
        <f t="shared" si="67"/>
        <v>142025</v>
      </c>
      <c r="AG40" s="103">
        <f t="shared" si="1"/>
        <v>59800</v>
      </c>
      <c r="AH40" s="70">
        <f t="shared" si="68"/>
        <v>889525</v>
      </c>
      <c r="AI40" s="111">
        <f t="shared" si="2"/>
        <v>780000</v>
      </c>
      <c r="AJ40" s="71"/>
      <c r="AK40" s="71"/>
      <c r="AL40" s="70">
        <f t="shared" si="23"/>
        <v>148200</v>
      </c>
      <c r="AM40" s="103">
        <f t="shared" si="44"/>
        <v>62400</v>
      </c>
      <c r="AN40" s="169">
        <f t="shared" si="69"/>
        <v>928200</v>
      </c>
      <c r="AO40" s="217"/>
      <c r="AP40" s="162">
        <v>430000</v>
      </c>
      <c r="AQ40" s="138"/>
      <c r="AR40" s="138"/>
      <c r="AS40" s="138">
        <f t="shared" si="3"/>
        <v>81700</v>
      </c>
      <c r="AT40" s="138"/>
      <c r="AU40" s="156">
        <f t="shared" si="4"/>
        <v>511700</v>
      </c>
      <c r="AV40" s="157">
        <v>450000</v>
      </c>
      <c r="AW40" s="157"/>
      <c r="AX40" s="157"/>
      <c r="AY40" s="157">
        <f t="shared" si="24"/>
        <v>85500</v>
      </c>
      <c r="AZ40" s="138"/>
      <c r="BA40" s="157">
        <f t="shared" si="58"/>
        <v>535500</v>
      </c>
      <c r="BB40" s="158">
        <v>520000</v>
      </c>
      <c r="BC40" s="145"/>
      <c r="BD40" s="145"/>
      <c r="BE40" s="157">
        <f t="shared" si="5"/>
        <v>98800</v>
      </c>
      <c r="BF40" s="138"/>
      <c r="BG40" s="164">
        <f t="shared" si="59"/>
        <v>618800</v>
      </c>
      <c r="BH40" s="217"/>
      <c r="BI40" s="162">
        <v>280000</v>
      </c>
      <c r="BJ40" s="138"/>
      <c r="BK40" s="138"/>
      <c r="BL40" s="138">
        <f t="shared" si="6"/>
        <v>53200</v>
      </c>
      <c r="BM40" s="138"/>
      <c r="BN40" s="156">
        <f t="shared" si="57"/>
        <v>333200</v>
      </c>
      <c r="BO40" s="157">
        <v>280000</v>
      </c>
      <c r="BP40" s="157"/>
      <c r="BQ40" s="157"/>
      <c r="BR40" s="157">
        <f t="shared" si="25"/>
        <v>53200</v>
      </c>
      <c r="BS40" s="138"/>
      <c r="BT40" s="157">
        <f t="shared" si="60"/>
        <v>333200</v>
      </c>
      <c r="BU40" s="158">
        <v>329412</v>
      </c>
      <c r="BV40" s="145"/>
      <c r="BW40" s="145"/>
      <c r="BX40" s="157">
        <f t="shared" si="8"/>
        <v>62588.28</v>
      </c>
      <c r="BY40" s="138"/>
      <c r="BZ40" s="164">
        <f t="shared" si="61"/>
        <v>392000.28</v>
      </c>
      <c r="CA40" s="217"/>
      <c r="CB40" s="167">
        <v>250000</v>
      </c>
      <c r="CC40" s="103"/>
      <c r="CD40" s="103"/>
      <c r="CE40" s="103">
        <f t="shared" si="26"/>
        <v>47500</v>
      </c>
      <c r="CF40" s="103"/>
      <c r="CG40" s="112">
        <f t="shared" si="27"/>
        <v>297500</v>
      </c>
      <c r="CH40" s="70">
        <v>250000</v>
      </c>
      <c r="CI40" s="70"/>
      <c r="CJ40" s="70"/>
      <c r="CK40" s="70">
        <f t="shared" si="70"/>
        <v>47500</v>
      </c>
      <c r="CL40" s="103">
        <f t="shared" si="9"/>
        <v>20000</v>
      </c>
      <c r="CM40" s="70">
        <f t="shared" si="71"/>
        <v>297500</v>
      </c>
      <c r="CN40" s="111">
        <v>270000</v>
      </c>
      <c r="CO40" s="71"/>
      <c r="CP40" s="71"/>
      <c r="CQ40" s="70">
        <f t="shared" si="29"/>
        <v>51300</v>
      </c>
      <c r="CR40" s="103">
        <f t="shared" si="46"/>
        <v>21600</v>
      </c>
      <c r="CS40" s="169">
        <f t="shared" si="72"/>
        <v>321300</v>
      </c>
      <c r="CT40" s="217"/>
      <c r="CU40" s="167">
        <v>260000</v>
      </c>
      <c r="CV40" s="103"/>
      <c r="CW40" s="103"/>
      <c r="CX40" s="103">
        <f t="shared" si="30"/>
        <v>49400</v>
      </c>
      <c r="CY40" s="103">
        <v>0</v>
      </c>
      <c r="CZ40" s="112">
        <f t="shared" si="75"/>
        <v>309400</v>
      </c>
      <c r="DA40" s="70">
        <v>260000</v>
      </c>
      <c r="DB40" s="70"/>
      <c r="DC40" s="70"/>
      <c r="DD40" s="70">
        <f t="shared" si="73"/>
        <v>49400</v>
      </c>
      <c r="DE40" s="103">
        <v>0</v>
      </c>
      <c r="DF40" s="70">
        <f t="shared" si="76"/>
        <v>309400</v>
      </c>
      <c r="DG40" s="111">
        <v>260000</v>
      </c>
      <c r="DH40" s="71"/>
      <c r="DI40" s="71"/>
      <c r="DJ40" s="70">
        <f t="shared" si="74"/>
        <v>49400</v>
      </c>
      <c r="DK40" s="103">
        <v>0</v>
      </c>
      <c r="DL40" s="169">
        <f t="shared" si="77"/>
        <v>309400</v>
      </c>
      <c r="DM40" s="217"/>
      <c r="DN40" s="112">
        <f t="shared" si="10"/>
        <v>389316.66666666669</v>
      </c>
      <c r="DO40" s="70">
        <f t="shared" si="11"/>
        <v>362950</v>
      </c>
      <c r="DP40" s="112">
        <f t="shared" si="12"/>
        <v>467075</v>
      </c>
      <c r="DQ40" s="112">
        <f t="shared" si="31"/>
        <v>385262.5</v>
      </c>
      <c r="DR40" s="112">
        <f t="shared" si="13"/>
        <v>507001.88000000006</v>
      </c>
      <c r="DS40" s="168">
        <f t="shared" si="14"/>
        <v>309400</v>
      </c>
      <c r="DV40" s="328"/>
      <c r="DW40" s="328"/>
    </row>
    <row r="41" spans="1:127" ht="15.75" customHeight="1" thickBot="1">
      <c r="A41" s="481"/>
      <c r="B41" s="472" t="s">
        <v>19</v>
      </c>
      <c r="C41" s="473"/>
      <c r="D41" s="193">
        <v>210000</v>
      </c>
      <c r="E41" s="194"/>
      <c r="F41" s="194"/>
      <c r="G41" s="194">
        <f t="shared" si="15"/>
        <v>39900</v>
      </c>
      <c r="H41" s="194"/>
      <c r="I41" s="195">
        <f t="shared" si="16"/>
        <v>249900</v>
      </c>
      <c r="J41" s="196">
        <v>220500</v>
      </c>
      <c r="K41" s="196"/>
      <c r="L41" s="196"/>
      <c r="M41" s="196">
        <f t="shared" si="64"/>
        <v>41895</v>
      </c>
      <c r="N41" s="194">
        <f t="shared" si="0"/>
        <v>17640</v>
      </c>
      <c r="O41" s="196">
        <f t="shared" si="65"/>
        <v>262395</v>
      </c>
      <c r="P41" s="196">
        <v>238100</v>
      </c>
      <c r="Q41" s="131"/>
      <c r="R41" s="131"/>
      <c r="S41" s="196">
        <f t="shared" si="18"/>
        <v>45239</v>
      </c>
      <c r="T41" s="194">
        <f t="shared" si="42"/>
        <v>19048</v>
      </c>
      <c r="U41" s="197">
        <f t="shared" si="66"/>
        <v>283339</v>
      </c>
      <c r="V41" s="217"/>
      <c r="W41" s="193">
        <v>85000</v>
      </c>
      <c r="X41" s="194"/>
      <c r="Y41" s="194"/>
      <c r="Z41" s="194">
        <f t="shared" si="19"/>
        <v>16150</v>
      </c>
      <c r="AA41" s="194"/>
      <c r="AB41" s="195">
        <f t="shared" si="20"/>
        <v>101150</v>
      </c>
      <c r="AC41" s="196">
        <f t="shared" si="21"/>
        <v>97750</v>
      </c>
      <c r="AD41" s="196"/>
      <c r="AE41" s="196"/>
      <c r="AF41" s="196">
        <f t="shared" si="67"/>
        <v>18572.5</v>
      </c>
      <c r="AG41" s="194">
        <f t="shared" si="1"/>
        <v>7820</v>
      </c>
      <c r="AH41" s="196">
        <f t="shared" si="68"/>
        <v>116322.5</v>
      </c>
      <c r="AI41" s="201">
        <f t="shared" si="2"/>
        <v>102000</v>
      </c>
      <c r="AJ41" s="131"/>
      <c r="AK41" s="131"/>
      <c r="AL41" s="196">
        <f t="shared" si="23"/>
        <v>19380</v>
      </c>
      <c r="AM41" s="194">
        <f t="shared" si="44"/>
        <v>8160</v>
      </c>
      <c r="AN41" s="197">
        <f t="shared" si="69"/>
        <v>121380</v>
      </c>
      <c r="AO41" s="217"/>
      <c r="AP41" s="198">
        <v>276000</v>
      </c>
      <c r="AQ41" s="199"/>
      <c r="AR41" s="199"/>
      <c r="AS41" s="199">
        <f t="shared" si="3"/>
        <v>52440</v>
      </c>
      <c r="AT41" s="199"/>
      <c r="AU41" s="200">
        <f t="shared" si="4"/>
        <v>328440</v>
      </c>
      <c r="AV41" s="199">
        <v>276000</v>
      </c>
      <c r="AW41" s="226"/>
      <c r="AX41" s="226"/>
      <c r="AY41" s="226">
        <f t="shared" si="24"/>
        <v>52440</v>
      </c>
      <c r="AZ41" s="199"/>
      <c r="BA41" s="226">
        <f t="shared" si="58"/>
        <v>328440</v>
      </c>
      <c r="BB41" s="199">
        <v>276000</v>
      </c>
      <c r="BC41" s="227"/>
      <c r="BD41" s="227"/>
      <c r="BE41" s="226">
        <f t="shared" si="5"/>
        <v>52440</v>
      </c>
      <c r="BF41" s="199"/>
      <c r="BG41" s="228">
        <f t="shared" si="59"/>
        <v>328440</v>
      </c>
      <c r="BH41" s="217"/>
      <c r="BI41" s="198">
        <v>58000</v>
      </c>
      <c r="BJ41" s="199"/>
      <c r="BK41" s="199"/>
      <c r="BL41" s="199">
        <f t="shared" si="6"/>
        <v>11020</v>
      </c>
      <c r="BM41" s="199"/>
      <c r="BN41" s="200">
        <f t="shared" si="57"/>
        <v>69020</v>
      </c>
      <c r="BO41" s="199">
        <v>58000</v>
      </c>
      <c r="BP41" s="226"/>
      <c r="BQ41" s="226"/>
      <c r="BR41" s="226">
        <f t="shared" si="25"/>
        <v>11020</v>
      </c>
      <c r="BS41" s="199"/>
      <c r="BT41" s="226">
        <f t="shared" si="60"/>
        <v>69020</v>
      </c>
      <c r="BU41" s="199">
        <v>68235</v>
      </c>
      <c r="BV41" s="227"/>
      <c r="BW41" s="227"/>
      <c r="BX41" s="226">
        <f t="shared" si="8"/>
        <v>12964.65</v>
      </c>
      <c r="BY41" s="199"/>
      <c r="BZ41" s="228">
        <f t="shared" si="61"/>
        <v>81199.649999999994</v>
      </c>
      <c r="CA41" s="217"/>
      <c r="CB41" s="193">
        <v>180000</v>
      </c>
      <c r="CC41" s="194"/>
      <c r="CD41" s="194"/>
      <c r="CE41" s="194">
        <f t="shared" si="26"/>
        <v>34200</v>
      </c>
      <c r="CF41" s="194"/>
      <c r="CG41" s="195">
        <f t="shared" si="27"/>
        <v>214200</v>
      </c>
      <c r="CH41" s="196">
        <v>180000</v>
      </c>
      <c r="CI41" s="196"/>
      <c r="CJ41" s="196"/>
      <c r="CK41" s="196">
        <f t="shared" si="70"/>
        <v>34200</v>
      </c>
      <c r="CL41" s="194">
        <f t="shared" si="9"/>
        <v>14400</v>
      </c>
      <c r="CM41" s="196">
        <f t="shared" si="71"/>
        <v>214200</v>
      </c>
      <c r="CN41" s="201">
        <v>190000</v>
      </c>
      <c r="CO41" s="131"/>
      <c r="CP41" s="131"/>
      <c r="CQ41" s="196">
        <f t="shared" si="29"/>
        <v>36100</v>
      </c>
      <c r="CR41" s="194">
        <f t="shared" si="46"/>
        <v>15200</v>
      </c>
      <c r="CS41" s="197">
        <f t="shared" si="72"/>
        <v>226100</v>
      </c>
      <c r="CT41" s="217"/>
      <c r="CU41" s="219">
        <v>234000</v>
      </c>
      <c r="CV41" s="220"/>
      <c r="CW41" s="220"/>
      <c r="CX41" s="220">
        <f t="shared" si="30"/>
        <v>44460</v>
      </c>
      <c r="CY41" s="220">
        <v>0</v>
      </c>
      <c r="CZ41" s="221">
        <f t="shared" si="75"/>
        <v>278460</v>
      </c>
      <c r="DA41" s="222">
        <v>188500</v>
      </c>
      <c r="DB41" s="222"/>
      <c r="DC41" s="222"/>
      <c r="DD41" s="222">
        <f t="shared" si="73"/>
        <v>35815</v>
      </c>
      <c r="DE41" s="220">
        <v>0</v>
      </c>
      <c r="DF41" s="222">
        <f t="shared" si="76"/>
        <v>224315</v>
      </c>
      <c r="DG41" s="223">
        <v>156000</v>
      </c>
      <c r="DH41" s="224"/>
      <c r="DI41" s="224"/>
      <c r="DJ41" s="222">
        <f t="shared" si="74"/>
        <v>29640</v>
      </c>
      <c r="DK41" s="220">
        <v>0</v>
      </c>
      <c r="DL41" s="225">
        <f t="shared" si="77"/>
        <v>185640</v>
      </c>
      <c r="DM41" s="217"/>
      <c r="DN41" s="112">
        <f t="shared" si="10"/>
        <v>187893.33333333334</v>
      </c>
      <c r="DO41" s="70">
        <f t="shared" si="11"/>
        <v>214950</v>
      </c>
      <c r="DP41" s="112">
        <f t="shared" si="12"/>
        <v>202448.75</v>
      </c>
      <c r="DQ41" s="112">
        <f t="shared" si="31"/>
        <v>219257.5</v>
      </c>
      <c r="DR41" s="112">
        <f t="shared" si="13"/>
        <v>204349.77499999999</v>
      </c>
      <c r="DS41" s="168">
        <f t="shared" si="14"/>
        <v>185640</v>
      </c>
      <c r="DW41" s="328"/>
    </row>
    <row r="42" spans="1:127" ht="15" customHeight="1" thickBot="1">
      <c r="A42" s="481"/>
      <c r="B42" s="449" t="s">
        <v>203</v>
      </c>
      <c r="C42" s="450"/>
      <c r="D42" s="440">
        <v>0.22</v>
      </c>
      <c r="E42" s="441"/>
      <c r="F42" s="441"/>
      <c r="G42" s="441"/>
      <c r="H42" s="441"/>
      <c r="I42" s="441"/>
      <c r="J42" s="441"/>
      <c r="K42" s="441"/>
      <c r="L42" s="441"/>
      <c r="M42" s="441"/>
      <c r="N42" s="441"/>
      <c r="O42" s="441"/>
      <c r="P42" s="441"/>
      <c r="Q42" s="441"/>
      <c r="R42" s="441"/>
      <c r="S42" s="441"/>
      <c r="T42" s="441"/>
      <c r="U42" s="442"/>
      <c r="V42" s="218"/>
      <c r="W42" s="440">
        <v>0.1</v>
      </c>
      <c r="X42" s="441"/>
      <c r="Y42" s="441"/>
      <c r="Z42" s="441"/>
      <c r="AA42" s="441"/>
      <c r="AB42" s="441"/>
      <c r="AC42" s="441"/>
      <c r="AD42" s="441"/>
      <c r="AE42" s="441"/>
      <c r="AF42" s="441"/>
      <c r="AG42" s="441"/>
      <c r="AH42" s="441"/>
      <c r="AI42" s="441"/>
      <c r="AJ42" s="441"/>
      <c r="AK42" s="441"/>
      <c r="AL42" s="441"/>
      <c r="AM42" s="441"/>
      <c r="AN42" s="442"/>
      <c r="AO42" s="218"/>
      <c r="AP42" s="437">
        <v>0.15</v>
      </c>
      <c r="AQ42" s="438"/>
      <c r="AR42" s="438"/>
      <c r="AS42" s="438"/>
      <c r="AT42" s="438"/>
      <c r="AU42" s="438"/>
      <c r="AV42" s="438"/>
      <c r="AW42" s="438"/>
      <c r="AX42" s="438"/>
      <c r="AY42" s="438"/>
      <c r="AZ42" s="438"/>
      <c r="BA42" s="438"/>
      <c r="BB42" s="438"/>
      <c r="BC42" s="438"/>
      <c r="BD42" s="438"/>
      <c r="BE42" s="438"/>
      <c r="BF42" s="438"/>
      <c r="BG42" s="439"/>
      <c r="BH42" s="218"/>
      <c r="BI42" s="437">
        <v>0.13</v>
      </c>
      <c r="BJ42" s="438"/>
      <c r="BK42" s="438"/>
      <c r="BL42" s="438"/>
      <c r="BM42" s="438"/>
      <c r="BN42" s="438"/>
      <c r="BO42" s="438"/>
      <c r="BP42" s="438"/>
      <c r="BQ42" s="438"/>
      <c r="BR42" s="438"/>
      <c r="BS42" s="438"/>
      <c r="BT42" s="438"/>
      <c r="BU42" s="438"/>
      <c r="BV42" s="438"/>
      <c r="BW42" s="438"/>
      <c r="BX42" s="438"/>
      <c r="BY42" s="438"/>
      <c r="BZ42" s="439"/>
      <c r="CA42" s="218"/>
      <c r="CB42" s="440">
        <v>0.15</v>
      </c>
      <c r="CC42" s="441"/>
      <c r="CD42" s="441"/>
      <c r="CE42" s="441"/>
      <c r="CF42" s="441"/>
      <c r="CG42" s="441"/>
      <c r="CH42" s="441"/>
      <c r="CI42" s="441"/>
      <c r="CJ42" s="441"/>
      <c r="CK42" s="441"/>
      <c r="CL42" s="441"/>
      <c r="CM42" s="441"/>
      <c r="CN42" s="441"/>
      <c r="CO42" s="441"/>
      <c r="CP42" s="441"/>
      <c r="CQ42" s="441"/>
      <c r="CR42" s="441"/>
      <c r="CS42" s="442"/>
      <c r="CT42" s="218"/>
      <c r="CU42" s="446">
        <v>7.1400000000000005E-2</v>
      </c>
      <c r="CV42" s="447"/>
      <c r="CW42" s="447"/>
      <c r="CX42" s="447"/>
      <c r="CY42" s="447"/>
      <c r="CZ42" s="447"/>
      <c r="DA42" s="447"/>
      <c r="DB42" s="447"/>
      <c r="DC42" s="447"/>
      <c r="DD42" s="447"/>
      <c r="DE42" s="447"/>
      <c r="DF42" s="447"/>
      <c r="DG42" s="447"/>
      <c r="DH42" s="447"/>
      <c r="DI42" s="447"/>
      <c r="DJ42" s="447"/>
      <c r="DK42" s="447"/>
      <c r="DL42" s="448"/>
      <c r="DM42" s="218"/>
      <c r="DN42" s="443">
        <v>0.14000000000000001</v>
      </c>
      <c r="DO42" s="444"/>
      <c r="DP42" s="444"/>
      <c r="DQ42" s="444"/>
      <c r="DR42" s="444"/>
      <c r="DS42" s="445"/>
    </row>
    <row r="43" spans="1:127" ht="15.75" customHeight="1" thickBot="1">
      <c r="A43" s="481"/>
      <c r="B43" s="211" t="s">
        <v>213</v>
      </c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2"/>
      <c r="AE43" s="212"/>
      <c r="AF43" s="212"/>
      <c r="AG43" s="212"/>
      <c r="AH43" s="212"/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12"/>
      <c r="BB43" s="212"/>
      <c r="BC43" s="212"/>
      <c r="BD43" s="212"/>
      <c r="BE43" s="212"/>
      <c r="BF43" s="212"/>
      <c r="BG43" s="212"/>
      <c r="BH43" s="212"/>
      <c r="BI43" s="212"/>
      <c r="BJ43" s="212"/>
      <c r="BK43" s="212"/>
      <c r="BL43" s="212"/>
      <c r="BM43" s="212"/>
      <c r="BN43" s="212"/>
      <c r="BO43" s="212"/>
      <c r="BP43" s="212"/>
      <c r="BQ43" s="212"/>
      <c r="BR43" s="212"/>
      <c r="BS43" s="212"/>
      <c r="BT43" s="212"/>
      <c r="BU43" s="212"/>
      <c r="BV43" s="212"/>
      <c r="BW43" s="212"/>
      <c r="BX43" s="212"/>
      <c r="BY43" s="212"/>
      <c r="BZ43" s="212"/>
      <c r="CA43" s="212"/>
      <c r="CB43" s="212"/>
      <c r="CC43" s="212"/>
      <c r="CD43" s="212"/>
      <c r="CE43" s="212"/>
      <c r="CF43" s="212"/>
      <c r="CG43" s="212"/>
      <c r="CH43" s="212"/>
      <c r="CI43" s="212"/>
      <c r="CJ43" s="212"/>
      <c r="CK43" s="212"/>
      <c r="CL43" s="212"/>
      <c r="CM43" s="212"/>
      <c r="CN43" s="212"/>
      <c r="CO43" s="212"/>
      <c r="CP43" s="212"/>
      <c r="CQ43" s="212"/>
      <c r="CR43" s="212"/>
      <c r="CS43" s="212"/>
      <c r="CT43" s="215"/>
      <c r="CU43" s="212"/>
      <c r="CV43" s="212"/>
      <c r="CW43" s="212"/>
      <c r="CX43" s="212"/>
      <c r="CY43" s="212"/>
      <c r="CZ43" s="212"/>
      <c r="DA43" s="212"/>
      <c r="DB43" s="212"/>
      <c r="DC43" s="212"/>
      <c r="DD43" s="212"/>
      <c r="DE43" s="212"/>
      <c r="DF43" s="212"/>
      <c r="DG43" s="212"/>
      <c r="DH43" s="212"/>
      <c r="DI43" s="212"/>
      <c r="DJ43" s="212"/>
      <c r="DK43" s="212"/>
      <c r="DL43" s="212"/>
      <c r="DM43" s="215"/>
      <c r="DN43" s="212"/>
      <c r="DO43" s="212"/>
      <c r="DP43" s="212"/>
      <c r="DQ43" s="212"/>
      <c r="DR43" s="212"/>
      <c r="DS43" s="213"/>
    </row>
    <row r="44" spans="1:127" ht="15.75" customHeight="1" thickBot="1">
      <c r="A44" s="481"/>
      <c r="B44" s="434" t="s">
        <v>204</v>
      </c>
      <c r="C44" s="435"/>
      <c r="D44" s="435"/>
      <c r="E44" s="435"/>
      <c r="F44" s="435"/>
      <c r="G44" s="435"/>
      <c r="H44" s="435"/>
      <c r="I44" s="435"/>
      <c r="J44" s="435"/>
      <c r="K44" s="435"/>
      <c r="L44" s="435"/>
      <c r="M44" s="435"/>
      <c r="N44" s="435"/>
      <c r="O44" s="435"/>
      <c r="P44" s="435"/>
      <c r="Q44" s="435"/>
      <c r="R44" s="435"/>
      <c r="S44" s="435"/>
      <c r="T44" s="435"/>
      <c r="U44" s="435"/>
      <c r="V44" s="435"/>
      <c r="W44" s="435"/>
      <c r="X44" s="435"/>
      <c r="Y44" s="435"/>
      <c r="Z44" s="435"/>
      <c r="AA44" s="435"/>
      <c r="AB44" s="435"/>
      <c r="AC44" s="435"/>
      <c r="AD44" s="435"/>
      <c r="AE44" s="435"/>
      <c r="AF44" s="435"/>
      <c r="AG44" s="435"/>
      <c r="AH44" s="435"/>
      <c r="AI44" s="435"/>
      <c r="AJ44" s="435"/>
      <c r="AK44" s="435"/>
      <c r="AL44" s="435"/>
      <c r="AM44" s="435"/>
      <c r="AN44" s="435"/>
      <c r="AO44" s="435"/>
      <c r="AP44" s="435"/>
      <c r="AQ44" s="435"/>
      <c r="AR44" s="435"/>
      <c r="AS44" s="435"/>
      <c r="AT44" s="435"/>
      <c r="AU44" s="435"/>
      <c r="AV44" s="435"/>
      <c r="AW44" s="435"/>
      <c r="AX44" s="435"/>
      <c r="AY44" s="435"/>
      <c r="AZ44" s="435"/>
      <c r="BA44" s="435"/>
      <c r="BB44" s="435"/>
      <c r="BC44" s="435"/>
      <c r="BD44" s="435"/>
      <c r="BE44" s="435"/>
      <c r="BF44" s="435"/>
      <c r="BG44" s="435"/>
      <c r="BH44" s="435"/>
      <c r="BI44" s="435"/>
      <c r="BJ44" s="435"/>
      <c r="BK44" s="435"/>
      <c r="BL44" s="435"/>
      <c r="BM44" s="435"/>
      <c r="BN44" s="435"/>
      <c r="BO44" s="435"/>
      <c r="BP44" s="435"/>
      <c r="BQ44" s="435"/>
      <c r="BR44" s="435"/>
      <c r="BS44" s="435"/>
      <c r="BT44" s="435"/>
      <c r="BU44" s="435"/>
      <c r="BV44" s="435"/>
      <c r="BW44" s="435"/>
      <c r="BX44" s="435"/>
      <c r="BY44" s="435"/>
      <c r="BZ44" s="435"/>
      <c r="CA44" s="435"/>
      <c r="CB44" s="435"/>
      <c r="CC44" s="435"/>
      <c r="CD44" s="435"/>
      <c r="CE44" s="435"/>
      <c r="CF44" s="435"/>
      <c r="CG44" s="435"/>
      <c r="CH44" s="435"/>
      <c r="CI44" s="435"/>
      <c r="CJ44" s="435"/>
      <c r="CK44" s="435"/>
      <c r="CL44" s="435"/>
      <c r="CM44" s="435"/>
      <c r="CN44" s="435"/>
      <c r="CO44" s="435"/>
      <c r="CP44" s="435"/>
      <c r="CQ44" s="435"/>
      <c r="CR44" s="435"/>
      <c r="CS44" s="435"/>
      <c r="CT44" s="435"/>
      <c r="CU44" s="435"/>
      <c r="CV44" s="435"/>
      <c r="CW44" s="435"/>
      <c r="CX44" s="435"/>
      <c r="CY44" s="435"/>
      <c r="CZ44" s="435"/>
      <c r="DA44" s="435"/>
      <c r="DB44" s="435"/>
      <c r="DC44" s="435"/>
      <c r="DD44" s="435"/>
      <c r="DE44" s="435"/>
      <c r="DF44" s="435"/>
      <c r="DG44" s="435"/>
      <c r="DH44" s="435"/>
      <c r="DI44" s="435"/>
      <c r="DJ44" s="435"/>
      <c r="DK44" s="435"/>
      <c r="DL44" s="435"/>
      <c r="DM44" s="435"/>
      <c r="DN44" s="435"/>
      <c r="DO44" s="435"/>
      <c r="DP44" s="435"/>
      <c r="DQ44" s="435"/>
      <c r="DR44" s="435"/>
      <c r="DS44" s="436"/>
    </row>
    <row r="45" spans="1:127" ht="15.75" customHeight="1">
      <c r="A45" s="481"/>
    </row>
    <row r="46" spans="1:127" ht="15.75" customHeight="1"/>
    <row r="47" spans="1:127" ht="15.75" customHeight="1"/>
    <row r="48" spans="1:127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</sheetData>
  <mergeCells count="96">
    <mergeCell ref="CH3:CM3"/>
    <mergeCell ref="BI3:BN3"/>
    <mergeCell ref="BO3:BT3"/>
    <mergeCell ref="BU3:BZ3"/>
    <mergeCell ref="BI4:BI5"/>
    <mergeCell ref="BJ4:BL4"/>
    <mergeCell ref="BO4:BO5"/>
    <mergeCell ref="BP4:BR4"/>
    <mergeCell ref="BU4:BU5"/>
    <mergeCell ref="CB4:CB5"/>
    <mergeCell ref="CC4:CE4"/>
    <mergeCell ref="BV4:BX4"/>
    <mergeCell ref="A2:A45"/>
    <mergeCell ref="CB3:CG3"/>
    <mergeCell ref="AV3:BA3"/>
    <mergeCell ref="BB3:BG3"/>
    <mergeCell ref="AP3:AU3"/>
    <mergeCell ref="W3:AB3"/>
    <mergeCell ref="AC3:AH3"/>
    <mergeCell ref="AI3:AN3"/>
    <mergeCell ref="W4:W5"/>
    <mergeCell ref="X4:Z4"/>
    <mergeCell ref="AC4:AC5"/>
    <mergeCell ref="AI4:AI5"/>
    <mergeCell ref="AJ4:AL4"/>
    <mergeCell ref="B20:B24"/>
    <mergeCell ref="B9:B10"/>
    <mergeCell ref="AV4:AV5"/>
    <mergeCell ref="AW4:AY4"/>
    <mergeCell ref="BB4:BB5"/>
    <mergeCell ref="B40:C40"/>
    <mergeCell ref="B41:C41"/>
    <mergeCell ref="B25:B29"/>
    <mergeCell ref="B34:C34"/>
    <mergeCell ref="B35:C35"/>
    <mergeCell ref="B37:C37"/>
    <mergeCell ref="B38:C38"/>
    <mergeCell ref="B39:C39"/>
    <mergeCell ref="B36:C36"/>
    <mergeCell ref="B30:B33"/>
    <mergeCell ref="B17:B19"/>
    <mergeCell ref="DR4:DR5"/>
    <mergeCell ref="DG4:DG5"/>
    <mergeCell ref="DH4:DJ4"/>
    <mergeCell ref="DP4:DP5"/>
    <mergeCell ref="AD4:AF4"/>
    <mergeCell ref="AP4:AP5"/>
    <mergeCell ref="AQ4:AS4"/>
    <mergeCell ref="B6:B8"/>
    <mergeCell ref="BC4:BE4"/>
    <mergeCell ref="DB4:DD4"/>
    <mergeCell ref="B15:B16"/>
    <mergeCell ref="B13:B14"/>
    <mergeCell ref="B11:B12"/>
    <mergeCell ref="B3:B5"/>
    <mergeCell ref="P3:U3"/>
    <mergeCell ref="P4:P5"/>
    <mergeCell ref="Q4:S4"/>
    <mergeCell ref="D3:I3"/>
    <mergeCell ref="E4:G4"/>
    <mergeCell ref="D4:D5"/>
    <mergeCell ref="C3:C5"/>
    <mergeCell ref="J3:O3"/>
    <mergeCell ref="J4:J5"/>
    <mergeCell ref="K4:M4"/>
    <mergeCell ref="DP3:DQ3"/>
    <mergeCell ref="DS4:DS5"/>
    <mergeCell ref="DR3:DS3"/>
    <mergeCell ref="DN3:DO3"/>
    <mergeCell ref="DO4:DO5"/>
    <mergeCell ref="DQ4:DQ5"/>
    <mergeCell ref="B44:DS44"/>
    <mergeCell ref="BI42:BZ42"/>
    <mergeCell ref="AP42:BG42"/>
    <mergeCell ref="W42:AN42"/>
    <mergeCell ref="D42:U42"/>
    <mergeCell ref="DN42:DS42"/>
    <mergeCell ref="CB42:CS42"/>
    <mergeCell ref="CU42:DL42"/>
    <mergeCell ref="B42:C42"/>
    <mergeCell ref="DN2:DS2"/>
    <mergeCell ref="DA4:DA5"/>
    <mergeCell ref="B2:C2"/>
    <mergeCell ref="CU2:DL2"/>
    <mergeCell ref="CB2:CS2"/>
    <mergeCell ref="CH4:CH5"/>
    <mergeCell ref="CI4:CK4"/>
    <mergeCell ref="CN4:CN5"/>
    <mergeCell ref="CO4:CQ4"/>
    <mergeCell ref="CU3:CZ3"/>
    <mergeCell ref="CU4:CU5"/>
    <mergeCell ref="CV4:CX4"/>
    <mergeCell ref="CN3:CS3"/>
    <mergeCell ref="DA3:DF3"/>
    <mergeCell ref="DG3:DL3"/>
    <mergeCell ref="DN4:DN5"/>
  </mergeCells>
  <pageMargins left="0.7" right="0.7" top="0.75" bottom="0.75" header="0" footer="0"/>
  <pageSetup scale="47" orientation="landscape" r:id="rId1"/>
  <colBreaks count="6" manualBreakCount="6">
    <brk id="21" min="1" max="44" man="1"/>
    <brk id="40" min="1" max="44" man="1"/>
    <brk id="59" min="1" max="44" man="1"/>
    <brk id="78" min="1" max="44" man="1"/>
    <brk id="97" min="1" max="44" man="1"/>
    <brk id="116" min="1" max="44" man="1"/>
  </colBreaks>
  <ignoredErrors>
    <ignoredError sqref="C17" twoDigitTextYea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5:L48"/>
  <sheetViews>
    <sheetView topLeftCell="A16" workbookViewId="0">
      <selection activeCell="H34" sqref="H34"/>
    </sheetView>
  </sheetViews>
  <sheetFormatPr baseColWidth="10" defaultRowHeight="14"/>
  <sheetData>
    <row r="5" spans="3:7">
      <c r="C5" s="62"/>
      <c r="E5" s="64">
        <v>250000</v>
      </c>
      <c r="F5" s="63">
        <v>250000</v>
      </c>
      <c r="G5" s="63">
        <v>250000</v>
      </c>
    </row>
    <row r="6" spans="3:7">
      <c r="C6" s="59"/>
      <c r="E6" s="63">
        <v>420000</v>
      </c>
      <c r="F6" s="63">
        <v>420000</v>
      </c>
      <c r="G6" s="63">
        <v>400000</v>
      </c>
    </row>
    <row r="7" spans="3:7">
      <c r="C7" s="59"/>
      <c r="D7" t="s">
        <v>5</v>
      </c>
      <c r="E7" s="63">
        <v>650000</v>
      </c>
      <c r="F7" s="63">
        <v>650000</v>
      </c>
      <c r="G7" s="63">
        <v>620000</v>
      </c>
    </row>
    <row r="8" spans="3:7">
      <c r="D8" t="s">
        <v>105</v>
      </c>
      <c r="E8" s="63">
        <v>36000</v>
      </c>
      <c r="F8" s="63">
        <v>32000</v>
      </c>
      <c r="G8" s="63">
        <v>32000</v>
      </c>
    </row>
    <row r="9" spans="3:7">
      <c r="C9" s="59"/>
      <c r="D9" t="s">
        <v>106</v>
      </c>
      <c r="E9" s="63">
        <v>36000</v>
      </c>
      <c r="F9" s="63">
        <v>32000</v>
      </c>
      <c r="G9" s="63">
        <v>32000</v>
      </c>
    </row>
    <row r="10" spans="3:7">
      <c r="C10" s="59"/>
      <c r="D10" t="s">
        <v>103</v>
      </c>
      <c r="E10" s="63">
        <v>40000</v>
      </c>
      <c r="F10" s="63">
        <v>40000</v>
      </c>
      <c r="G10" s="63">
        <v>36000</v>
      </c>
    </row>
    <row r="11" spans="3:7">
      <c r="C11" s="59"/>
      <c r="D11" t="s">
        <v>104</v>
      </c>
      <c r="E11" s="63">
        <v>52000</v>
      </c>
      <c r="F11" s="63">
        <v>52000</v>
      </c>
      <c r="G11" s="63">
        <v>39000</v>
      </c>
    </row>
    <row r="12" spans="3:7">
      <c r="D12" t="s">
        <v>108</v>
      </c>
      <c r="E12" s="63">
        <v>23000</v>
      </c>
      <c r="F12" s="63">
        <v>22000</v>
      </c>
      <c r="G12" s="63">
        <v>22000</v>
      </c>
    </row>
    <row r="13" spans="3:7">
      <c r="C13" s="59"/>
      <c r="D13" t="s">
        <v>107</v>
      </c>
      <c r="E13" s="63">
        <v>24670</v>
      </c>
      <c r="F13" s="63">
        <v>25000</v>
      </c>
      <c r="G13" s="63">
        <v>25000</v>
      </c>
    </row>
    <row r="14" spans="3:7">
      <c r="C14" s="59"/>
      <c r="D14" t="s">
        <v>109</v>
      </c>
      <c r="E14" s="63">
        <v>40000</v>
      </c>
      <c r="F14" s="63">
        <v>40000</v>
      </c>
      <c r="G14" s="63">
        <v>36000</v>
      </c>
    </row>
    <row r="15" spans="3:7">
      <c r="D15" t="s">
        <v>110</v>
      </c>
      <c r="E15" s="63">
        <v>52000</v>
      </c>
      <c r="F15" s="63">
        <v>52000</v>
      </c>
      <c r="G15" s="63">
        <v>39000</v>
      </c>
    </row>
    <row r="16" spans="3:7">
      <c r="D16" s="60">
        <v>44470</v>
      </c>
      <c r="E16" s="63">
        <v>150000</v>
      </c>
      <c r="F16" s="63">
        <v>150000</v>
      </c>
      <c r="G16" s="63">
        <v>120000</v>
      </c>
    </row>
    <row r="17" spans="3:12">
      <c r="D17" s="61">
        <v>11232</v>
      </c>
      <c r="E17" s="63">
        <v>250000</v>
      </c>
      <c r="F17" s="63">
        <v>250000</v>
      </c>
      <c r="G17" s="63">
        <v>220000</v>
      </c>
      <c r="I17" s="61"/>
      <c r="J17" s="59"/>
      <c r="K17" s="59"/>
      <c r="L17" s="59"/>
    </row>
    <row r="18" spans="3:12">
      <c r="D18" t="s">
        <v>12</v>
      </c>
      <c r="E18" s="63">
        <v>420000</v>
      </c>
      <c r="F18" s="63">
        <v>420000</v>
      </c>
      <c r="G18" s="63">
        <v>390000</v>
      </c>
      <c r="I18" s="61"/>
      <c r="J18" s="59"/>
      <c r="K18" s="59"/>
      <c r="L18" s="59"/>
    </row>
    <row r="19" spans="3:12">
      <c r="D19" s="60">
        <v>44470</v>
      </c>
      <c r="E19" s="63">
        <v>720000</v>
      </c>
      <c r="F19" s="63">
        <v>720000</v>
      </c>
      <c r="G19" s="63">
        <v>650000</v>
      </c>
      <c r="I19" s="61"/>
      <c r="J19" s="59"/>
      <c r="K19" s="59"/>
      <c r="L19" s="59"/>
    </row>
    <row r="20" spans="3:12">
      <c r="D20" s="61">
        <v>11232</v>
      </c>
      <c r="E20" s="63">
        <v>1200000</v>
      </c>
      <c r="F20" s="63">
        <v>1200000</v>
      </c>
      <c r="G20" s="63">
        <v>950000</v>
      </c>
    </row>
    <row r="21" spans="3:12">
      <c r="C21" s="59"/>
      <c r="D21" t="s">
        <v>12</v>
      </c>
      <c r="E21" s="63">
        <v>1600000</v>
      </c>
      <c r="F21" s="63">
        <v>1600000</v>
      </c>
      <c r="G21" s="63">
        <v>1300000</v>
      </c>
    </row>
    <row r="22" spans="3:12">
      <c r="C22" s="59"/>
      <c r="E22" s="63">
        <v>230000</v>
      </c>
      <c r="F22" s="63">
        <v>250000</v>
      </c>
      <c r="G22" s="63">
        <v>280000</v>
      </c>
    </row>
    <row r="23" spans="3:12">
      <c r="E23" s="63">
        <v>800000</v>
      </c>
      <c r="F23" s="63">
        <v>800000</v>
      </c>
      <c r="G23" s="63">
        <v>800000</v>
      </c>
    </row>
    <row r="24" spans="3:12">
      <c r="C24" s="60"/>
      <c r="E24" s="63">
        <v>300000</v>
      </c>
      <c r="F24" s="63">
        <v>350000</v>
      </c>
      <c r="G24" s="63">
        <v>300000</v>
      </c>
    </row>
    <row r="25" spans="3:12" ht="15" thickBot="1">
      <c r="E25" s="63">
        <v>100000</v>
      </c>
      <c r="F25" s="63">
        <v>120000</v>
      </c>
      <c r="G25" s="63">
        <v>150000</v>
      </c>
    </row>
    <row r="26" spans="3:12">
      <c r="C26" s="59"/>
      <c r="D26" s="60">
        <v>44470</v>
      </c>
      <c r="E26" s="65">
        <v>550000</v>
      </c>
      <c r="F26" s="63">
        <v>550000</v>
      </c>
      <c r="G26" s="63">
        <v>550000</v>
      </c>
    </row>
    <row r="27" spans="3:12">
      <c r="D27" s="61">
        <v>11232</v>
      </c>
      <c r="E27" s="66">
        <v>900000</v>
      </c>
      <c r="F27" s="63">
        <v>900000</v>
      </c>
      <c r="G27" s="63">
        <v>900000</v>
      </c>
    </row>
    <row r="28" spans="3:12" ht="15" thickBot="1">
      <c r="C28" s="59"/>
      <c r="D28" t="s">
        <v>12</v>
      </c>
      <c r="E28" s="67">
        <v>1500000</v>
      </c>
      <c r="F28" s="63">
        <v>1500000</v>
      </c>
      <c r="G28" s="63">
        <v>1500000</v>
      </c>
    </row>
    <row r="29" spans="3:12">
      <c r="C29" s="59"/>
      <c r="E29" s="63">
        <v>330000</v>
      </c>
      <c r="F29" s="63">
        <v>350000</v>
      </c>
      <c r="G29" s="63">
        <v>300000</v>
      </c>
    </row>
    <row r="30" spans="3:12">
      <c r="C30" s="61"/>
      <c r="E30" s="63">
        <v>150000</v>
      </c>
      <c r="F30" s="63">
        <v>160000</v>
      </c>
      <c r="G30" s="63">
        <v>150000</v>
      </c>
    </row>
    <row r="31" spans="3:12">
      <c r="C31" s="59"/>
      <c r="E31" s="63">
        <v>55000</v>
      </c>
      <c r="F31" s="63">
        <v>60000</v>
      </c>
      <c r="G31" s="63">
        <v>72000</v>
      </c>
    </row>
    <row r="32" spans="3:12">
      <c r="C32" s="59"/>
    </row>
    <row r="33" spans="3:3">
      <c r="C33" s="59"/>
    </row>
    <row r="35" spans="3:3">
      <c r="C35" s="59"/>
    </row>
    <row r="36" spans="3:3">
      <c r="C36" s="59"/>
    </row>
    <row r="37" spans="3:3">
      <c r="C37" s="59"/>
    </row>
    <row r="38" spans="3:3">
      <c r="C38" s="59"/>
    </row>
    <row r="39" spans="3:3">
      <c r="C39" s="59"/>
    </row>
    <row r="40" spans="3:3">
      <c r="C40" s="59"/>
    </row>
    <row r="41" spans="3:3">
      <c r="C41" s="59"/>
    </row>
    <row r="42" spans="3:3">
      <c r="C42" s="59"/>
    </row>
    <row r="43" spans="3:3">
      <c r="C43" s="59"/>
    </row>
    <row r="46" spans="3:3">
      <c r="C46" s="59"/>
    </row>
    <row r="47" spans="3:3">
      <c r="C47" s="59"/>
    </row>
    <row r="48" spans="3:3">
      <c r="C48" s="5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-0.499984740745262"/>
    <outlinePr summaryBelow="0" summaryRight="0"/>
  </sheetPr>
  <dimension ref="B1:DS879"/>
  <sheetViews>
    <sheetView zoomScale="93" zoomScaleNormal="93" zoomScaleSheetLayoutView="100" workbookViewId="0">
      <selection activeCell="B6" sqref="B6:B8"/>
    </sheetView>
  </sheetViews>
  <sheetFormatPr baseColWidth="10" defaultColWidth="12.6640625" defaultRowHeight="15" customHeight="1"/>
  <cols>
    <col min="1" max="1" width="1.6640625" style="68" customWidth="1"/>
    <col min="2" max="2" width="32.6640625" style="68" customWidth="1"/>
    <col min="3" max="3" width="10.83203125" style="68" customWidth="1"/>
    <col min="4" max="4" width="12.6640625" style="68" hidden="1" customWidth="1"/>
    <col min="5" max="5" width="3.6640625" style="68" hidden="1" customWidth="1"/>
    <col min="6" max="6" width="4" style="68" hidden="1" customWidth="1"/>
    <col min="7" max="7" width="10.33203125" style="68" hidden="1" customWidth="1"/>
    <col min="8" max="8" width="10.83203125" style="68" hidden="1" customWidth="1"/>
    <col min="9" max="9" width="19" style="68" hidden="1" customWidth="1"/>
    <col min="10" max="10" width="12.6640625" style="68" hidden="1" customWidth="1"/>
    <col min="11" max="12" width="3.6640625" style="68" hidden="1" customWidth="1"/>
    <col min="13" max="13" width="11.5" style="68" hidden="1" customWidth="1"/>
    <col min="14" max="14" width="12.6640625" style="68" hidden="1" customWidth="1"/>
    <col min="15" max="15" width="18.5" style="68" hidden="1" customWidth="1"/>
    <col min="16" max="16" width="12.6640625" style="68" hidden="1" customWidth="1"/>
    <col min="17" max="17" width="3.6640625" style="68" hidden="1" customWidth="1"/>
    <col min="18" max="18" width="3.1640625" style="68" hidden="1" customWidth="1"/>
    <col min="19" max="19" width="10.5" style="68" hidden="1" customWidth="1"/>
    <col min="20" max="20" width="11.6640625" style="68" hidden="1" customWidth="1"/>
    <col min="21" max="21" width="20.5" style="68" hidden="1" customWidth="1"/>
    <col min="22" max="22" width="2.33203125" style="68" hidden="1" customWidth="1"/>
    <col min="23" max="23" width="11.6640625" style="68" hidden="1" customWidth="1"/>
    <col min="24" max="25" width="3.6640625" style="68" hidden="1" customWidth="1"/>
    <col min="26" max="29" width="12.6640625" style="68" hidden="1" customWidth="1"/>
    <col min="30" max="31" width="3.6640625" style="68" hidden="1" customWidth="1"/>
    <col min="32" max="32" width="12.6640625" style="68" hidden="1" customWidth="1"/>
    <col min="33" max="33" width="11.6640625" style="68" hidden="1" customWidth="1"/>
    <col min="34" max="35" width="12.6640625" style="68" hidden="1" customWidth="1"/>
    <col min="36" max="37" width="3.6640625" style="68" hidden="1" customWidth="1"/>
    <col min="38" max="38" width="12.6640625" style="68" hidden="1" customWidth="1"/>
    <col min="39" max="39" width="11.6640625" style="68" hidden="1" customWidth="1"/>
    <col min="40" max="40" width="12.6640625" style="68" hidden="1" customWidth="1"/>
    <col min="41" max="41" width="2.33203125" style="68" hidden="1" customWidth="1"/>
    <col min="42" max="42" width="12.6640625" style="68" hidden="1" customWidth="1"/>
    <col min="43" max="44" width="3.33203125" style="68" hidden="1" customWidth="1"/>
    <col min="45" max="48" width="12.6640625" style="68" hidden="1" customWidth="1"/>
    <col min="49" max="50" width="3.33203125" style="68" hidden="1" customWidth="1"/>
    <col min="51" max="54" width="12.6640625" style="68" hidden="1" customWidth="1"/>
    <col min="55" max="56" width="3.33203125" style="68" hidden="1" customWidth="1"/>
    <col min="57" max="59" width="12.6640625" style="68" hidden="1" customWidth="1"/>
    <col min="60" max="60" width="2.33203125" style="68" hidden="1" customWidth="1"/>
    <col min="61" max="61" width="12.6640625" style="68" hidden="1" customWidth="1"/>
    <col min="62" max="63" width="2.6640625" style="68" hidden="1" customWidth="1"/>
    <col min="64" max="67" width="12.6640625" style="68" hidden="1" customWidth="1"/>
    <col min="68" max="69" width="3.5" style="68" hidden="1" customWidth="1"/>
    <col min="70" max="73" width="12.6640625" style="68" hidden="1" customWidth="1"/>
    <col min="74" max="75" width="3.6640625" style="68" hidden="1" customWidth="1"/>
    <col min="76" max="76" width="12.6640625" style="68" hidden="1" customWidth="1"/>
    <col min="77" max="77" width="11.6640625" style="68" hidden="1" customWidth="1"/>
    <col min="78" max="78" width="12.6640625" style="68" hidden="1" customWidth="1"/>
    <col min="79" max="79" width="2.33203125" style="68" hidden="1" customWidth="1"/>
    <col min="80" max="80" width="12.6640625" style="68" hidden="1" customWidth="1"/>
    <col min="81" max="82" width="3.6640625" style="68" hidden="1" customWidth="1"/>
    <col min="83" max="86" width="12.6640625" style="68" hidden="1" customWidth="1"/>
    <col min="87" max="88" width="3.6640625" style="68" hidden="1" customWidth="1"/>
    <col min="89" max="92" width="12.6640625" style="68" hidden="1" customWidth="1"/>
    <col min="93" max="94" width="3.6640625" style="68" hidden="1" customWidth="1"/>
    <col min="95" max="97" width="12.6640625" style="68" hidden="1" customWidth="1"/>
    <col min="98" max="98" width="2.33203125" style="68" hidden="1" customWidth="1"/>
    <col min="99" max="99" width="12.6640625" style="68" hidden="1" customWidth="1"/>
    <col min="100" max="101" width="3.6640625" style="68" hidden="1" customWidth="1"/>
    <col min="102" max="105" width="12.6640625" style="68" hidden="1" customWidth="1"/>
    <col min="106" max="107" width="3.6640625" style="68" hidden="1" customWidth="1"/>
    <col min="108" max="111" width="12.6640625" style="68" hidden="1" customWidth="1"/>
    <col min="112" max="113" width="3.6640625" style="68" hidden="1" customWidth="1"/>
    <col min="114" max="114" width="12.6640625" style="68" hidden="1" customWidth="1"/>
    <col min="115" max="115" width="11.6640625" style="68" hidden="1" customWidth="1"/>
    <col min="116" max="116" width="12.6640625" style="68" hidden="1" customWidth="1"/>
    <col min="117" max="117" width="2.33203125" style="68" hidden="1" customWidth="1"/>
    <col min="118" max="118" width="19.6640625" style="68" customWidth="1"/>
    <col min="119" max="119" width="11.6640625" style="68" customWidth="1"/>
    <col min="120" max="120" width="18.6640625" style="68" customWidth="1"/>
    <col min="121" max="121" width="12.6640625" style="68"/>
    <col min="122" max="122" width="22.6640625" style="68" customWidth="1"/>
    <col min="123" max="16384" width="12.6640625" style="68"/>
  </cols>
  <sheetData>
    <row r="1" spans="2:123" ht="15" customHeight="1" thickBot="1"/>
    <row r="2" spans="2:123" ht="18" customHeight="1" thickBot="1">
      <c r="B2" s="420" t="s">
        <v>231</v>
      </c>
      <c r="C2" s="421"/>
      <c r="D2" s="496" t="s">
        <v>208</v>
      </c>
      <c r="E2" s="497"/>
      <c r="F2" s="497"/>
      <c r="G2" s="497"/>
      <c r="H2" s="497"/>
      <c r="I2" s="497"/>
      <c r="J2" s="497"/>
      <c r="K2" s="497"/>
      <c r="L2" s="497"/>
      <c r="M2" s="497"/>
      <c r="N2" s="497"/>
      <c r="O2" s="497"/>
      <c r="P2" s="497"/>
      <c r="Q2" s="497"/>
      <c r="R2" s="497"/>
      <c r="S2" s="497"/>
      <c r="T2" s="497"/>
      <c r="U2" s="498"/>
      <c r="V2" s="311"/>
      <c r="W2" s="496" t="s">
        <v>214</v>
      </c>
      <c r="X2" s="497"/>
      <c r="Y2" s="497"/>
      <c r="Z2" s="497"/>
      <c r="AA2" s="497"/>
      <c r="AB2" s="497"/>
      <c r="AC2" s="497"/>
      <c r="AD2" s="497"/>
      <c r="AE2" s="497"/>
      <c r="AF2" s="497"/>
      <c r="AG2" s="497"/>
      <c r="AH2" s="497"/>
      <c r="AI2" s="497"/>
      <c r="AJ2" s="497"/>
      <c r="AK2" s="497"/>
      <c r="AL2" s="497"/>
      <c r="AM2" s="497"/>
      <c r="AN2" s="498"/>
      <c r="AO2" s="311"/>
      <c r="AP2" s="496" t="s">
        <v>215</v>
      </c>
      <c r="AQ2" s="497"/>
      <c r="AR2" s="497"/>
      <c r="AS2" s="497"/>
      <c r="AT2" s="497"/>
      <c r="AU2" s="497"/>
      <c r="AV2" s="497"/>
      <c r="AW2" s="497"/>
      <c r="AX2" s="497"/>
      <c r="AY2" s="497"/>
      <c r="AZ2" s="497"/>
      <c r="BA2" s="497"/>
      <c r="BB2" s="497"/>
      <c r="BC2" s="497"/>
      <c r="BD2" s="497"/>
      <c r="BE2" s="497"/>
      <c r="BF2" s="497"/>
      <c r="BG2" s="498"/>
      <c r="BH2" s="311"/>
      <c r="BI2" s="496" t="s">
        <v>216</v>
      </c>
      <c r="BJ2" s="497"/>
      <c r="BK2" s="497"/>
      <c r="BL2" s="497"/>
      <c r="BM2" s="497"/>
      <c r="BN2" s="497"/>
      <c r="BO2" s="497"/>
      <c r="BP2" s="497"/>
      <c r="BQ2" s="497"/>
      <c r="BR2" s="497"/>
      <c r="BS2" s="497"/>
      <c r="BT2" s="497"/>
      <c r="BU2" s="497"/>
      <c r="BV2" s="497"/>
      <c r="BW2" s="497"/>
      <c r="BX2" s="497"/>
      <c r="BY2" s="497"/>
      <c r="BZ2" s="498"/>
      <c r="CA2" s="320"/>
      <c r="CB2" s="496" t="s">
        <v>217</v>
      </c>
      <c r="CC2" s="497"/>
      <c r="CD2" s="497"/>
      <c r="CE2" s="497"/>
      <c r="CF2" s="497"/>
      <c r="CG2" s="497"/>
      <c r="CH2" s="497"/>
      <c r="CI2" s="497"/>
      <c r="CJ2" s="497"/>
      <c r="CK2" s="497"/>
      <c r="CL2" s="497"/>
      <c r="CM2" s="497"/>
      <c r="CN2" s="497"/>
      <c r="CO2" s="497"/>
      <c r="CP2" s="497"/>
      <c r="CQ2" s="497"/>
      <c r="CR2" s="497"/>
      <c r="CS2" s="498"/>
      <c r="CT2" s="320"/>
      <c r="CU2" s="496" t="s">
        <v>220</v>
      </c>
      <c r="CV2" s="497"/>
      <c r="CW2" s="497"/>
      <c r="CX2" s="497"/>
      <c r="CY2" s="497"/>
      <c r="CZ2" s="497"/>
      <c r="DA2" s="497"/>
      <c r="DB2" s="497"/>
      <c r="DC2" s="497"/>
      <c r="DD2" s="497"/>
      <c r="DE2" s="497"/>
      <c r="DF2" s="497"/>
      <c r="DG2" s="497"/>
      <c r="DH2" s="497"/>
      <c r="DI2" s="497"/>
      <c r="DJ2" s="497"/>
      <c r="DK2" s="497"/>
      <c r="DL2" s="498"/>
      <c r="DM2" s="311"/>
      <c r="DN2" s="518" t="s">
        <v>223</v>
      </c>
      <c r="DO2" s="519"/>
      <c r="DP2" s="519"/>
      <c r="DQ2" s="519"/>
      <c r="DR2" s="519"/>
      <c r="DS2" s="520"/>
    </row>
    <row r="3" spans="2:123" ht="18" customHeight="1" thickBot="1">
      <c r="B3" s="492" t="s">
        <v>0</v>
      </c>
      <c r="C3" s="493" t="s">
        <v>159</v>
      </c>
      <c r="D3" s="461" t="s">
        <v>2</v>
      </c>
      <c r="E3" s="462"/>
      <c r="F3" s="462"/>
      <c r="G3" s="462"/>
      <c r="H3" s="462"/>
      <c r="I3" s="463"/>
      <c r="J3" s="458" t="s">
        <v>187</v>
      </c>
      <c r="K3" s="458"/>
      <c r="L3" s="458"/>
      <c r="M3" s="458"/>
      <c r="N3" s="458"/>
      <c r="O3" s="458"/>
      <c r="P3" s="458" t="s">
        <v>188</v>
      </c>
      <c r="Q3" s="458"/>
      <c r="R3" s="458"/>
      <c r="S3" s="458"/>
      <c r="T3" s="458"/>
      <c r="U3" s="459"/>
      <c r="V3" s="72"/>
      <c r="W3" s="461" t="s">
        <v>2</v>
      </c>
      <c r="X3" s="462"/>
      <c r="Y3" s="462"/>
      <c r="Z3" s="462"/>
      <c r="AA3" s="462"/>
      <c r="AB3" s="463"/>
      <c r="AC3" s="458" t="s">
        <v>187</v>
      </c>
      <c r="AD3" s="458"/>
      <c r="AE3" s="458"/>
      <c r="AF3" s="458"/>
      <c r="AG3" s="458"/>
      <c r="AH3" s="458"/>
      <c r="AI3" s="458" t="s">
        <v>188</v>
      </c>
      <c r="AJ3" s="458"/>
      <c r="AK3" s="458"/>
      <c r="AL3" s="458"/>
      <c r="AM3" s="458"/>
      <c r="AN3" s="459"/>
      <c r="AO3" s="72"/>
      <c r="AP3" s="528" t="s">
        <v>2</v>
      </c>
      <c r="AQ3" s="529"/>
      <c r="AR3" s="529"/>
      <c r="AS3" s="529"/>
      <c r="AT3" s="529"/>
      <c r="AU3" s="529"/>
      <c r="AV3" s="530" t="s">
        <v>187</v>
      </c>
      <c r="AW3" s="529"/>
      <c r="AX3" s="529"/>
      <c r="AY3" s="529"/>
      <c r="AZ3" s="529"/>
      <c r="BA3" s="529"/>
      <c r="BB3" s="530" t="s">
        <v>188</v>
      </c>
      <c r="BC3" s="529"/>
      <c r="BD3" s="529"/>
      <c r="BE3" s="529"/>
      <c r="BF3" s="529"/>
      <c r="BG3" s="531"/>
      <c r="BH3" s="72"/>
      <c r="BI3" s="528" t="s">
        <v>2</v>
      </c>
      <c r="BJ3" s="529"/>
      <c r="BK3" s="529"/>
      <c r="BL3" s="529"/>
      <c r="BM3" s="529"/>
      <c r="BN3" s="529"/>
      <c r="BO3" s="530" t="s">
        <v>187</v>
      </c>
      <c r="BP3" s="529"/>
      <c r="BQ3" s="529"/>
      <c r="BR3" s="529"/>
      <c r="BS3" s="529"/>
      <c r="BT3" s="529"/>
      <c r="BU3" s="530" t="s">
        <v>188</v>
      </c>
      <c r="BV3" s="529"/>
      <c r="BW3" s="529"/>
      <c r="BX3" s="529"/>
      <c r="BY3" s="529"/>
      <c r="BZ3" s="531"/>
      <c r="CA3" s="508"/>
      <c r="CB3" s="528" t="s">
        <v>2</v>
      </c>
      <c r="CC3" s="529"/>
      <c r="CD3" s="529"/>
      <c r="CE3" s="529"/>
      <c r="CF3" s="529"/>
      <c r="CG3" s="529"/>
      <c r="CH3" s="530" t="s">
        <v>187</v>
      </c>
      <c r="CI3" s="529"/>
      <c r="CJ3" s="529"/>
      <c r="CK3" s="529"/>
      <c r="CL3" s="529"/>
      <c r="CM3" s="529"/>
      <c r="CN3" s="530" t="s">
        <v>188</v>
      </c>
      <c r="CO3" s="529"/>
      <c r="CP3" s="529"/>
      <c r="CQ3" s="529"/>
      <c r="CR3" s="529"/>
      <c r="CS3" s="531"/>
      <c r="CT3" s="508"/>
      <c r="CU3" s="430" t="s">
        <v>2</v>
      </c>
      <c r="CV3" s="419"/>
      <c r="CW3" s="419"/>
      <c r="CX3" s="419"/>
      <c r="CY3" s="419"/>
      <c r="CZ3" s="419"/>
      <c r="DA3" s="419" t="s">
        <v>187</v>
      </c>
      <c r="DB3" s="419"/>
      <c r="DC3" s="419"/>
      <c r="DD3" s="419"/>
      <c r="DE3" s="419"/>
      <c r="DF3" s="419"/>
      <c r="DG3" s="419" t="s">
        <v>188</v>
      </c>
      <c r="DH3" s="419"/>
      <c r="DI3" s="419"/>
      <c r="DJ3" s="419"/>
      <c r="DK3" s="419"/>
      <c r="DL3" s="510"/>
      <c r="DM3" s="72"/>
      <c r="DN3" s="451" t="s">
        <v>2</v>
      </c>
      <c r="DO3" s="452"/>
      <c r="DP3" s="451" t="s">
        <v>187</v>
      </c>
      <c r="DQ3" s="452"/>
      <c r="DR3" s="451" t="s">
        <v>188</v>
      </c>
      <c r="DS3" s="452"/>
    </row>
    <row r="4" spans="2:123" ht="33.75" customHeight="1">
      <c r="B4" s="430"/>
      <c r="C4" s="494"/>
      <c r="D4" s="430" t="s">
        <v>183</v>
      </c>
      <c r="E4" s="419" t="s">
        <v>182</v>
      </c>
      <c r="F4" s="419"/>
      <c r="G4" s="419"/>
      <c r="H4" s="293" t="s">
        <v>184</v>
      </c>
      <c r="I4" s="293" t="s">
        <v>195</v>
      </c>
      <c r="J4" s="419" t="s">
        <v>205</v>
      </c>
      <c r="K4" s="419" t="s">
        <v>182</v>
      </c>
      <c r="L4" s="419"/>
      <c r="M4" s="419"/>
      <c r="N4" s="293" t="s">
        <v>184</v>
      </c>
      <c r="O4" s="293" t="s">
        <v>195</v>
      </c>
      <c r="P4" s="419" t="s">
        <v>183</v>
      </c>
      <c r="Q4" s="419" t="s">
        <v>182</v>
      </c>
      <c r="R4" s="419"/>
      <c r="S4" s="419"/>
      <c r="T4" s="293" t="s">
        <v>184</v>
      </c>
      <c r="U4" s="297" t="s">
        <v>195</v>
      </c>
      <c r="V4" s="72"/>
      <c r="W4" s="430" t="s">
        <v>183</v>
      </c>
      <c r="X4" s="419" t="s">
        <v>182</v>
      </c>
      <c r="Y4" s="419"/>
      <c r="Z4" s="419"/>
      <c r="AA4" s="293" t="s">
        <v>184</v>
      </c>
      <c r="AB4" s="293" t="s">
        <v>195</v>
      </c>
      <c r="AC4" s="419" t="s">
        <v>205</v>
      </c>
      <c r="AD4" s="419" t="s">
        <v>182</v>
      </c>
      <c r="AE4" s="419"/>
      <c r="AF4" s="419"/>
      <c r="AG4" s="293" t="s">
        <v>184</v>
      </c>
      <c r="AH4" s="293" t="s">
        <v>195</v>
      </c>
      <c r="AI4" s="419" t="s">
        <v>183</v>
      </c>
      <c r="AJ4" s="419" t="s">
        <v>182</v>
      </c>
      <c r="AK4" s="419"/>
      <c r="AL4" s="419"/>
      <c r="AM4" s="293" t="s">
        <v>184</v>
      </c>
      <c r="AN4" s="297" t="s">
        <v>195</v>
      </c>
      <c r="AO4" s="72"/>
      <c r="AP4" s="513" t="s">
        <v>183</v>
      </c>
      <c r="AQ4" s="511" t="s">
        <v>182</v>
      </c>
      <c r="AR4" s="512"/>
      <c r="AS4" s="512"/>
      <c r="AT4" s="296" t="s">
        <v>184</v>
      </c>
      <c r="AU4" s="296" t="s">
        <v>195</v>
      </c>
      <c r="AV4" s="511" t="s">
        <v>205</v>
      </c>
      <c r="AW4" s="511" t="s">
        <v>182</v>
      </c>
      <c r="AX4" s="512"/>
      <c r="AY4" s="512"/>
      <c r="AZ4" s="296" t="s">
        <v>184</v>
      </c>
      <c r="BA4" s="296" t="s">
        <v>195</v>
      </c>
      <c r="BB4" s="511" t="s">
        <v>183</v>
      </c>
      <c r="BC4" s="511" t="s">
        <v>182</v>
      </c>
      <c r="BD4" s="512"/>
      <c r="BE4" s="512"/>
      <c r="BF4" s="296" t="s">
        <v>184</v>
      </c>
      <c r="BG4" s="246" t="s">
        <v>195</v>
      </c>
      <c r="BH4" s="72"/>
      <c r="BI4" s="513" t="s">
        <v>183</v>
      </c>
      <c r="BJ4" s="511" t="s">
        <v>182</v>
      </c>
      <c r="BK4" s="512"/>
      <c r="BL4" s="512"/>
      <c r="BM4" s="296" t="s">
        <v>184</v>
      </c>
      <c r="BN4" s="296" t="s">
        <v>195</v>
      </c>
      <c r="BO4" s="511" t="s">
        <v>205</v>
      </c>
      <c r="BP4" s="511" t="s">
        <v>182</v>
      </c>
      <c r="BQ4" s="512"/>
      <c r="BR4" s="512"/>
      <c r="BS4" s="296" t="s">
        <v>184</v>
      </c>
      <c r="BT4" s="296" t="s">
        <v>195</v>
      </c>
      <c r="BU4" s="511" t="s">
        <v>183</v>
      </c>
      <c r="BV4" s="511" t="s">
        <v>182</v>
      </c>
      <c r="BW4" s="512"/>
      <c r="BX4" s="512"/>
      <c r="BY4" s="296" t="s">
        <v>184</v>
      </c>
      <c r="BZ4" s="246" t="s">
        <v>195</v>
      </c>
      <c r="CA4" s="509"/>
      <c r="CB4" s="513" t="s">
        <v>183</v>
      </c>
      <c r="CC4" s="511" t="s">
        <v>182</v>
      </c>
      <c r="CD4" s="512"/>
      <c r="CE4" s="512"/>
      <c r="CF4" s="296" t="s">
        <v>184</v>
      </c>
      <c r="CG4" s="296" t="s">
        <v>195</v>
      </c>
      <c r="CH4" s="511" t="s">
        <v>205</v>
      </c>
      <c r="CI4" s="511" t="s">
        <v>182</v>
      </c>
      <c r="CJ4" s="512"/>
      <c r="CK4" s="512"/>
      <c r="CL4" s="296" t="s">
        <v>184</v>
      </c>
      <c r="CM4" s="296" t="s">
        <v>195</v>
      </c>
      <c r="CN4" s="511" t="s">
        <v>183</v>
      </c>
      <c r="CO4" s="511" t="s">
        <v>182</v>
      </c>
      <c r="CP4" s="512"/>
      <c r="CQ4" s="512"/>
      <c r="CR4" s="296" t="s">
        <v>184</v>
      </c>
      <c r="CS4" s="246" t="s">
        <v>195</v>
      </c>
      <c r="CT4" s="509"/>
      <c r="CU4" s="430" t="s">
        <v>183</v>
      </c>
      <c r="CV4" s="419" t="s">
        <v>182</v>
      </c>
      <c r="CW4" s="419"/>
      <c r="CX4" s="419"/>
      <c r="CY4" s="293" t="s">
        <v>184</v>
      </c>
      <c r="CZ4" s="85" t="s">
        <v>195</v>
      </c>
      <c r="DA4" s="419" t="s">
        <v>205</v>
      </c>
      <c r="DB4" s="419" t="s">
        <v>182</v>
      </c>
      <c r="DC4" s="419"/>
      <c r="DD4" s="419"/>
      <c r="DE4" s="293" t="s">
        <v>184</v>
      </c>
      <c r="DF4" s="85" t="s">
        <v>195</v>
      </c>
      <c r="DG4" s="419" t="s">
        <v>183</v>
      </c>
      <c r="DH4" s="419" t="s">
        <v>182</v>
      </c>
      <c r="DI4" s="419"/>
      <c r="DJ4" s="419"/>
      <c r="DK4" s="293" t="s">
        <v>184</v>
      </c>
      <c r="DL4" s="99" t="s">
        <v>195</v>
      </c>
      <c r="DM4" s="72"/>
      <c r="DN4" s="521" t="s">
        <v>226</v>
      </c>
      <c r="DO4" s="453" t="s">
        <v>225</v>
      </c>
      <c r="DP4" s="521" t="s">
        <v>226</v>
      </c>
      <c r="DQ4" s="453" t="s">
        <v>225</v>
      </c>
      <c r="DR4" s="521" t="s">
        <v>226</v>
      </c>
      <c r="DS4" s="453" t="s">
        <v>225</v>
      </c>
    </row>
    <row r="5" spans="2:123" ht="29.25" customHeight="1" thickBot="1">
      <c r="B5" s="464"/>
      <c r="C5" s="495"/>
      <c r="D5" s="464"/>
      <c r="E5" s="94">
        <v>0</v>
      </c>
      <c r="F5" s="94">
        <v>0.05</v>
      </c>
      <c r="G5" s="86">
        <v>0.19</v>
      </c>
      <c r="H5" s="86">
        <v>0.08</v>
      </c>
      <c r="I5" s="295"/>
      <c r="J5" s="425"/>
      <c r="K5" s="86">
        <v>0</v>
      </c>
      <c r="L5" s="86">
        <v>0.05</v>
      </c>
      <c r="M5" s="86">
        <v>0.19</v>
      </c>
      <c r="N5" s="86">
        <v>0.08</v>
      </c>
      <c r="O5" s="295"/>
      <c r="P5" s="460"/>
      <c r="Q5" s="94">
        <v>0</v>
      </c>
      <c r="R5" s="94">
        <v>0.05</v>
      </c>
      <c r="S5" s="94">
        <v>0.19</v>
      </c>
      <c r="T5" s="94">
        <v>0.08</v>
      </c>
      <c r="U5" s="95"/>
      <c r="V5" s="72"/>
      <c r="W5" s="464"/>
      <c r="X5" s="94">
        <v>0</v>
      </c>
      <c r="Y5" s="94">
        <v>0.05</v>
      </c>
      <c r="Z5" s="86">
        <v>0.19</v>
      </c>
      <c r="AA5" s="86">
        <v>0.08</v>
      </c>
      <c r="AB5" s="295"/>
      <c r="AC5" s="425"/>
      <c r="AD5" s="86">
        <v>0</v>
      </c>
      <c r="AE5" s="86">
        <v>0.05</v>
      </c>
      <c r="AF5" s="86">
        <v>0.19</v>
      </c>
      <c r="AG5" s="86">
        <v>0.08</v>
      </c>
      <c r="AH5" s="295"/>
      <c r="AI5" s="460"/>
      <c r="AJ5" s="94">
        <v>0</v>
      </c>
      <c r="AK5" s="94">
        <v>0.05</v>
      </c>
      <c r="AL5" s="94">
        <v>0.19</v>
      </c>
      <c r="AM5" s="94">
        <v>0.08</v>
      </c>
      <c r="AN5" s="95"/>
      <c r="AO5" s="72"/>
      <c r="AP5" s="514"/>
      <c r="AQ5" s="243">
        <v>0</v>
      </c>
      <c r="AR5" s="243">
        <v>0.05</v>
      </c>
      <c r="AS5" s="243">
        <v>0.19</v>
      </c>
      <c r="AT5" s="243">
        <v>0.08</v>
      </c>
      <c r="AU5" s="296"/>
      <c r="AV5" s="512"/>
      <c r="AW5" s="243">
        <v>0</v>
      </c>
      <c r="AX5" s="243">
        <v>0.05</v>
      </c>
      <c r="AY5" s="243">
        <v>0.19</v>
      </c>
      <c r="AZ5" s="243">
        <v>0.08</v>
      </c>
      <c r="BA5" s="296"/>
      <c r="BB5" s="512"/>
      <c r="BC5" s="243">
        <v>0</v>
      </c>
      <c r="BD5" s="243">
        <v>0.05</v>
      </c>
      <c r="BE5" s="243">
        <v>0.19</v>
      </c>
      <c r="BF5" s="243">
        <v>0.08</v>
      </c>
      <c r="BG5" s="246"/>
      <c r="BH5" s="72"/>
      <c r="BI5" s="514"/>
      <c r="BJ5" s="243">
        <v>0</v>
      </c>
      <c r="BK5" s="243">
        <v>0.05</v>
      </c>
      <c r="BL5" s="243">
        <v>0.19</v>
      </c>
      <c r="BM5" s="243">
        <v>0.08</v>
      </c>
      <c r="BN5" s="296"/>
      <c r="BO5" s="512"/>
      <c r="BP5" s="243">
        <v>0</v>
      </c>
      <c r="BQ5" s="243">
        <v>0.05</v>
      </c>
      <c r="BR5" s="243">
        <v>0.19</v>
      </c>
      <c r="BS5" s="243">
        <v>0.08</v>
      </c>
      <c r="BT5" s="296"/>
      <c r="BU5" s="512"/>
      <c r="BV5" s="243">
        <v>0</v>
      </c>
      <c r="BW5" s="243">
        <v>0.05</v>
      </c>
      <c r="BX5" s="243">
        <v>0.19</v>
      </c>
      <c r="BY5" s="243">
        <v>0.08</v>
      </c>
      <c r="BZ5" s="246"/>
      <c r="CA5" s="509"/>
      <c r="CB5" s="514"/>
      <c r="CC5" s="243">
        <v>0</v>
      </c>
      <c r="CD5" s="243">
        <v>0.05</v>
      </c>
      <c r="CE5" s="243">
        <v>0.19</v>
      </c>
      <c r="CF5" s="243">
        <v>0.08</v>
      </c>
      <c r="CG5" s="296"/>
      <c r="CH5" s="512"/>
      <c r="CI5" s="243">
        <v>0</v>
      </c>
      <c r="CJ5" s="243">
        <v>0.05</v>
      </c>
      <c r="CK5" s="243">
        <v>0.19</v>
      </c>
      <c r="CL5" s="243">
        <v>0.08</v>
      </c>
      <c r="CM5" s="296"/>
      <c r="CN5" s="512"/>
      <c r="CO5" s="243">
        <v>0</v>
      </c>
      <c r="CP5" s="243">
        <v>0.05</v>
      </c>
      <c r="CQ5" s="243">
        <v>0.19</v>
      </c>
      <c r="CR5" s="243">
        <v>0.08</v>
      </c>
      <c r="CS5" s="246"/>
      <c r="CT5" s="509"/>
      <c r="CU5" s="430"/>
      <c r="CV5" s="175">
        <v>0</v>
      </c>
      <c r="CW5" s="175">
        <v>0.05</v>
      </c>
      <c r="CX5" s="175">
        <v>0.19</v>
      </c>
      <c r="CY5" s="175">
        <v>0.08</v>
      </c>
      <c r="CZ5" s="293"/>
      <c r="DA5" s="419"/>
      <c r="DB5" s="175">
        <v>0</v>
      </c>
      <c r="DC5" s="175">
        <v>0.05</v>
      </c>
      <c r="DD5" s="175">
        <v>0.19</v>
      </c>
      <c r="DE5" s="175">
        <v>0.08</v>
      </c>
      <c r="DF5" s="293"/>
      <c r="DG5" s="419"/>
      <c r="DH5" s="175">
        <v>0</v>
      </c>
      <c r="DI5" s="175">
        <v>0.05</v>
      </c>
      <c r="DJ5" s="175">
        <v>0.19</v>
      </c>
      <c r="DK5" s="175">
        <v>0.08</v>
      </c>
      <c r="DL5" s="297"/>
      <c r="DM5" s="72"/>
      <c r="DN5" s="522"/>
      <c r="DO5" s="454"/>
      <c r="DP5" s="522"/>
      <c r="DQ5" s="454"/>
      <c r="DR5" s="522"/>
      <c r="DS5" s="454"/>
    </row>
    <row r="6" spans="2:123" ht="15" customHeight="1" thickBot="1">
      <c r="B6" s="527" t="s">
        <v>111</v>
      </c>
      <c r="C6" s="232" t="s">
        <v>94</v>
      </c>
      <c r="D6" s="231">
        <v>2240000</v>
      </c>
      <c r="E6" s="104"/>
      <c r="F6" s="104"/>
      <c r="G6" s="105">
        <f>D6*19%</f>
        <v>425600</v>
      </c>
      <c r="H6" s="105"/>
      <c r="I6" s="105">
        <f>D6+G6</f>
        <v>2665600</v>
      </c>
      <c r="J6" s="116">
        <v>2352000</v>
      </c>
      <c r="K6" s="71"/>
      <c r="L6" s="71"/>
      <c r="M6" s="105">
        <f>J6*19%</f>
        <v>446880</v>
      </c>
      <c r="N6" s="105"/>
      <c r="O6" s="105">
        <f>J6+M6</f>
        <v>2798880</v>
      </c>
      <c r="P6" s="116">
        <v>2540000</v>
      </c>
      <c r="Q6" s="96"/>
      <c r="R6" s="96"/>
      <c r="S6" s="105">
        <f>P6*19%</f>
        <v>482600</v>
      </c>
      <c r="T6" s="105"/>
      <c r="U6" s="229">
        <f>P6+S6</f>
        <v>3022600</v>
      </c>
      <c r="V6" s="216"/>
      <c r="W6" s="231">
        <v>2500000</v>
      </c>
      <c r="X6" s="104"/>
      <c r="Y6" s="104"/>
      <c r="Z6" s="105">
        <f>W6*19%</f>
        <v>475000</v>
      </c>
      <c r="AA6" s="105"/>
      <c r="AB6" s="105">
        <f>W6+Z6</f>
        <v>2975000</v>
      </c>
      <c r="AC6" s="121">
        <f t="shared" ref="AC6:AC13" si="0">(W6*15%)+W6</f>
        <v>2875000</v>
      </c>
      <c r="AD6" s="71"/>
      <c r="AE6" s="71"/>
      <c r="AF6" s="105">
        <f>AC6*19%</f>
        <v>546250</v>
      </c>
      <c r="AG6" s="105"/>
      <c r="AH6" s="105">
        <f>AC6+AF6</f>
        <v>3421250</v>
      </c>
      <c r="AI6" s="122">
        <f t="shared" ref="AI6:AI13" si="1">(W6*20%)+W6</f>
        <v>3000000</v>
      </c>
      <c r="AJ6" s="96"/>
      <c r="AK6" s="96"/>
      <c r="AL6" s="123">
        <f>AI6*19%</f>
        <v>570000</v>
      </c>
      <c r="AM6" s="105"/>
      <c r="AN6" s="241">
        <f>AI6+AL6</f>
        <v>3570000</v>
      </c>
      <c r="AO6" s="216"/>
      <c r="AP6" s="247">
        <v>5800000</v>
      </c>
      <c r="AQ6" s="244"/>
      <c r="AR6" s="244"/>
      <c r="AS6" s="244">
        <f t="shared" ref="AS6:AS19" si="2">AP6*19%</f>
        <v>1102000</v>
      </c>
      <c r="AT6" s="244"/>
      <c r="AU6" s="244">
        <f t="shared" ref="AU6:AU19" si="3">AP6+AS6</f>
        <v>6902000</v>
      </c>
      <c r="AV6" s="244">
        <v>6600000</v>
      </c>
      <c r="AW6" s="71"/>
      <c r="AX6" s="71"/>
      <c r="AY6" s="244">
        <f t="shared" ref="AY6:AY19" si="4">AV6*19%</f>
        <v>1254000</v>
      </c>
      <c r="AZ6" s="244"/>
      <c r="BA6" s="244">
        <f t="shared" ref="BA6:BA19" si="5">AV6+AY6</f>
        <v>7854000</v>
      </c>
      <c r="BB6" s="244">
        <v>7000000</v>
      </c>
      <c r="BC6" s="71"/>
      <c r="BD6" s="71"/>
      <c r="BE6" s="244">
        <f t="shared" ref="BE6:BE19" si="6">BB6*19%</f>
        <v>1330000</v>
      </c>
      <c r="BF6" s="244"/>
      <c r="BG6" s="248">
        <f t="shared" ref="BG6:BG19" si="7">BB6+BE6</f>
        <v>8330000</v>
      </c>
      <c r="BH6" s="216"/>
      <c r="BI6" s="252">
        <v>4200000</v>
      </c>
      <c r="BJ6" s="244"/>
      <c r="BK6" s="244"/>
      <c r="BL6" s="244">
        <f t="shared" ref="BL6:BL19" si="8">BI6*19%</f>
        <v>798000</v>
      </c>
      <c r="BM6" s="244"/>
      <c r="BN6" s="244">
        <f t="shared" ref="BN6:BN19" si="9">BI6+BL6</f>
        <v>4998000</v>
      </c>
      <c r="BO6" s="250">
        <v>4200000</v>
      </c>
      <c r="BP6" s="71"/>
      <c r="BQ6" s="71"/>
      <c r="BR6" s="244">
        <f t="shared" ref="BR6:BR19" si="10">BO6*19%</f>
        <v>798000</v>
      </c>
      <c r="BS6" s="244"/>
      <c r="BT6" s="244">
        <f t="shared" ref="BT6:BT19" si="11">BO6+BR6</f>
        <v>4998000</v>
      </c>
      <c r="BU6" s="250">
        <v>4941176</v>
      </c>
      <c r="BV6" s="71"/>
      <c r="BW6" s="71"/>
      <c r="BX6" s="244">
        <f t="shared" ref="BX6:BX19" si="12">BU6*19%</f>
        <v>938823.44000000006</v>
      </c>
      <c r="BY6" s="244"/>
      <c r="BZ6" s="248">
        <f t="shared" ref="BZ6:BZ19" si="13">BU6+BX6</f>
        <v>5879999.4400000004</v>
      </c>
      <c r="CA6" s="509"/>
      <c r="CB6" s="252">
        <v>5000000</v>
      </c>
      <c r="CC6" s="244"/>
      <c r="CD6" s="244"/>
      <c r="CE6" s="244">
        <f>CB6*19%</f>
        <v>950000</v>
      </c>
      <c r="CF6" s="244"/>
      <c r="CG6" s="244">
        <f>CB6+CE6</f>
        <v>5950000</v>
      </c>
      <c r="CH6" s="250">
        <v>6000000</v>
      </c>
      <c r="CI6" s="71"/>
      <c r="CJ6" s="71"/>
      <c r="CK6" s="244">
        <f>CH6*19%</f>
        <v>1140000</v>
      </c>
      <c r="CL6" s="244"/>
      <c r="CM6" s="244">
        <f>CH6+CK6</f>
        <v>7140000</v>
      </c>
      <c r="CN6" s="250">
        <v>6500000</v>
      </c>
      <c r="CO6" s="71"/>
      <c r="CP6" s="71"/>
      <c r="CQ6" s="244">
        <f>CN6*19%</f>
        <v>1235000</v>
      </c>
      <c r="CR6" s="244"/>
      <c r="CS6" s="248">
        <f>CN6+CQ6</f>
        <v>7735000</v>
      </c>
      <c r="CT6" s="509"/>
      <c r="CU6" s="207">
        <v>1820000</v>
      </c>
      <c r="CV6" s="105"/>
      <c r="CW6" s="105"/>
      <c r="CX6" s="105">
        <f>CU6*19%</f>
        <v>345800</v>
      </c>
      <c r="CY6" s="105"/>
      <c r="CZ6" s="105">
        <f>CU6+CX6</f>
        <v>2165800</v>
      </c>
      <c r="DA6" s="105">
        <v>1820000</v>
      </c>
      <c r="DB6" s="71"/>
      <c r="DC6" s="71"/>
      <c r="DD6" s="105">
        <f>DA6*19%</f>
        <v>345800</v>
      </c>
      <c r="DE6" s="105"/>
      <c r="DF6" s="105">
        <f t="shared" ref="DF6:DF14" si="14">DA6+DD6</f>
        <v>2165800</v>
      </c>
      <c r="DG6" s="105">
        <v>1820000</v>
      </c>
      <c r="DH6" s="71"/>
      <c r="DI6" s="71"/>
      <c r="DJ6" s="105">
        <f>DG6*19%</f>
        <v>345800</v>
      </c>
      <c r="DK6" s="105"/>
      <c r="DL6" s="229">
        <f>DG6+DJ6</f>
        <v>2165800</v>
      </c>
      <c r="DM6" s="216"/>
      <c r="DN6" s="209">
        <f t="shared" ref="DN6:DN19" si="15">AVERAGE(I6,AB6,AU6,BN6,CG6,CZ6)</f>
        <v>4276066.666666667</v>
      </c>
      <c r="DO6" s="312">
        <f t="shared" ref="DO6:DO19" si="16">MEDIAN(I6,AB6,AU6,BN6,CG6,CZ6)</f>
        <v>3986500</v>
      </c>
      <c r="DP6" s="313">
        <f t="shared" ref="DP6:DP19" si="17">AVERAGE(O6,AH6,BA6,BT6,CM6,DF6)</f>
        <v>4729655</v>
      </c>
      <c r="DQ6" s="313">
        <f t="shared" ref="DQ6:DQ19" si="18">MEDIAN(O6,AH6,BA6,BT6,CM6,DF6)</f>
        <v>4209625</v>
      </c>
      <c r="DR6" s="314">
        <f t="shared" ref="DR6:DR19" si="19">AVERAGE(U6,AN6,BG6,BZ6,CS6,DL6)</f>
        <v>5117233.24</v>
      </c>
      <c r="DS6" s="315">
        <f t="shared" ref="DS6:DS19" si="20">MEDIAN(U6,AN6,BG6,BZ6,CS6,DL6)</f>
        <v>4724999.7200000007</v>
      </c>
    </row>
    <row r="7" spans="2:123" ht="15" customHeight="1" thickBot="1">
      <c r="B7" s="468"/>
      <c r="C7" s="74" t="s">
        <v>95</v>
      </c>
      <c r="D7" s="207">
        <v>2730000</v>
      </c>
      <c r="E7" s="105"/>
      <c r="F7" s="105"/>
      <c r="G7" s="105">
        <f t="shared" ref="G7:G19" si="21">D7*19%</f>
        <v>518700</v>
      </c>
      <c r="H7" s="105"/>
      <c r="I7" s="105">
        <f t="shared" ref="I7:I19" si="22">D7+G7</f>
        <v>3248700</v>
      </c>
      <c r="J7" s="116">
        <v>2867000</v>
      </c>
      <c r="K7" s="71"/>
      <c r="L7" s="71"/>
      <c r="M7" s="105">
        <f t="shared" ref="M7:M19" si="23">J7*19%</f>
        <v>544730</v>
      </c>
      <c r="N7" s="105"/>
      <c r="O7" s="105">
        <f t="shared" ref="O7:O19" si="24">J7+M7</f>
        <v>3411730</v>
      </c>
      <c r="P7" s="116">
        <v>3096000</v>
      </c>
      <c r="Q7" s="71"/>
      <c r="R7" s="71"/>
      <c r="S7" s="105">
        <f t="shared" ref="S7:S19" si="25">P7*19%</f>
        <v>588240</v>
      </c>
      <c r="T7" s="105"/>
      <c r="U7" s="229">
        <f t="shared" ref="U7:U19" si="26">P7+S7</f>
        <v>3684240</v>
      </c>
      <c r="V7" s="216"/>
      <c r="W7" s="207">
        <v>2500000</v>
      </c>
      <c r="X7" s="105"/>
      <c r="Y7" s="105"/>
      <c r="Z7" s="105">
        <f t="shared" ref="Z7:Z19" si="27">W7*19%</f>
        <v>475000</v>
      </c>
      <c r="AA7" s="105"/>
      <c r="AB7" s="105">
        <f t="shared" ref="AB7:AB19" si="28">W7+Z7</f>
        <v>2975000</v>
      </c>
      <c r="AC7" s="121">
        <f t="shared" si="0"/>
        <v>2875000</v>
      </c>
      <c r="AD7" s="71"/>
      <c r="AE7" s="71"/>
      <c r="AF7" s="105">
        <f t="shared" ref="AF7:AF19" si="29">AC7*19%</f>
        <v>546250</v>
      </c>
      <c r="AG7" s="105"/>
      <c r="AH7" s="105">
        <f t="shared" ref="AH7:AH19" si="30">AC7+AF7</f>
        <v>3421250</v>
      </c>
      <c r="AI7" s="122">
        <f t="shared" si="1"/>
        <v>3000000</v>
      </c>
      <c r="AJ7" s="71"/>
      <c r="AK7" s="71"/>
      <c r="AL7" s="123">
        <f t="shared" ref="AL7:AL19" si="31">AI7*19%</f>
        <v>570000</v>
      </c>
      <c r="AM7" s="105"/>
      <c r="AN7" s="241">
        <f t="shared" ref="AN7:AN19" si="32">AI7+AL7</f>
        <v>3570000</v>
      </c>
      <c r="AO7" s="216"/>
      <c r="AP7" s="247">
        <v>8600000</v>
      </c>
      <c r="AQ7" s="244"/>
      <c r="AR7" s="244"/>
      <c r="AS7" s="244">
        <f t="shared" si="2"/>
        <v>1634000</v>
      </c>
      <c r="AT7" s="244"/>
      <c r="AU7" s="244">
        <f t="shared" si="3"/>
        <v>10234000</v>
      </c>
      <c r="AV7" s="244">
        <v>9400000</v>
      </c>
      <c r="AW7" s="71"/>
      <c r="AX7" s="71"/>
      <c r="AY7" s="244">
        <f t="shared" si="4"/>
        <v>1786000</v>
      </c>
      <c r="AZ7" s="244"/>
      <c r="BA7" s="244">
        <f t="shared" si="5"/>
        <v>11186000</v>
      </c>
      <c r="BB7" s="244">
        <v>9800000</v>
      </c>
      <c r="BC7" s="71"/>
      <c r="BD7" s="71"/>
      <c r="BE7" s="244">
        <f t="shared" si="6"/>
        <v>1862000</v>
      </c>
      <c r="BF7" s="244"/>
      <c r="BG7" s="248">
        <f t="shared" si="7"/>
        <v>11662000</v>
      </c>
      <c r="BH7" s="216"/>
      <c r="BI7" s="253">
        <v>4500000</v>
      </c>
      <c r="BJ7" s="244"/>
      <c r="BK7" s="244"/>
      <c r="BL7" s="244">
        <f t="shared" si="8"/>
        <v>855000</v>
      </c>
      <c r="BM7" s="244"/>
      <c r="BN7" s="244">
        <f t="shared" si="9"/>
        <v>5355000</v>
      </c>
      <c r="BO7" s="251">
        <v>4500000</v>
      </c>
      <c r="BP7" s="71"/>
      <c r="BQ7" s="71"/>
      <c r="BR7" s="244">
        <f t="shared" si="10"/>
        <v>855000</v>
      </c>
      <c r="BS7" s="244"/>
      <c r="BT7" s="244">
        <f t="shared" si="11"/>
        <v>5355000</v>
      </c>
      <c r="BU7" s="251">
        <v>5294118</v>
      </c>
      <c r="BV7" s="71"/>
      <c r="BW7" s="71"/>
      <c r="BX7" s="244">
        <f t="shared" si="12"/>
        <v>1005882.42</v>
      </c>
      <c r="BY7" s="244"/>
      <c r="BZ7" s="248">
        <f t="shared" si="13"/>
        <v>6300000.4199999999</v>
      </c>
      <c r="CA7" s="509"/>
      <c r="CB7" s="253">
        <v>5000000</v>
      </c>
      <c r="CC7" s="244"/>
      <c r="CD7" s="244"/>
      <c r="CE7" s="244">
        <f t="shared" ref="CE7:CE19" si="33">CB7*19%</f>
        <v>950000</v>
      </c>
      <c r="CF7" s="244"/>
      <c r="CG7" s="244">
        <f t="shared" ref="CG7:CG19" si="34">CB7+CE7</f>
        <v>5950000</v>
      </c>
      <c r="CH7" s="251">
        <v>6000000</v>
      </c>
      <c r="CI7" s="71"/>
      <c r="CJ7" s="71"/>
      <c r="CK7" s="244">
        <f t="shared" ref="CK7:CK19" si="35">CH7*19%</f>
        <v>1140000</v>
      </c>
      <c r="CL7" s="244"/>
      <c r="CM7" s="244">
        <f t="shared" ref="CM7:CM19" si="36">CH7+CK7</f>
        <v>7140000</v>
      </c>
      <c r="CN7" s="251">
        <v>6500000</v>
      </c>
      <c r="CO7" s="71"/>
      <c r="CP7" s="71"/>
      <c r="CQ7" s="244">
        <f t="shared" ref="CQ7:CQ19" si="37">CN7*19%</f>
        <v>1235000</v>
      </c>
      <c r="CR7" s="244"/>
      <c r="CS7" s="248">
        <f t="shared" ref="CS7:CS19" si="38">CN7+CQ7</f>
        <v>7735000</v>
      </c>
      <c r="CT7" s="509"/>
      <c r="CU7" s="207">
        <v>2860000</v>
      </c>
      <c r="CV7" s="105"/>
      <c r="CW7" s="105"/>
      <c r="CX7" s="105">
        <f t="shared" ref="CX7:CX19" si="39">CU7*19%</f>
        <v>543400</v>
      </c>
      <c r="CY7" s="105"/>
      <c r="CZ7" s="105">
        <f t="shared" ref="CZ7:CZ19" si="40">CU7+CX7</f>
        <v>3403400</v>
      </c>
      <c r="DA7" s="105">
        <v>2860000</v>
      </c>
      <c r="DB7" s="71"/>
      <c r="DC7" s="71"/>
      <c r="DD7" s="105">
        <f t="shared" ref="DD7:DD19" si="41">DA7*19%</f>
        <v>543400</v>
      </c>
      <c r="DE7" s="105"/>
      <c r="DF7" s="105">
        <f t="shared" si="14"/>
        <v>3403400</v>
      </c>
      <c r="DG7" s="105">
        <v>2860000</v>
      </c>
      <c r="DH7" s="71"/>
      <c r="DI7" s="71"/>
      <c r="DJ7" s="105">
        <f t="shared" ref="DJ7:DJ19" si="42">DG7*19%</f>
        <v>543400</v>
      </c>
      <c r="DK7" s="105"/>
      <c r="DL7" s="229">
        <f t="shared" ref="DL7:DL19" si="43">DG7+DJ7</f>
        <v>3403400</v>
      </c>
      <c r="DM7" s="216"/>
      <c r="DN7" s="208">
        <f t="shared" si="15"/>
        <v>5194350</v>
      </c>
      <c r="DO7" s="116">
        <f t="shared" si="16"/>
        <v>4379200</v>
      </c>
      <c r="DP7" s="316">
        <f t="shared" si="17"/>
        <v>5652896.666666667</v>
      </c>
      <c r="DQ7" s="316">
        <f t="shared" si="18"/>
        <v>4388125</v>
      </c>
      <c r="DR7" s="105">
        <f t="shared" si="19"/>
        <v>6059106.7366666673</v>
      </c>
      <c r="DS7" s="317">
        <f t="shared" si="20"/>
        <v>4992120.21</v>
      </c>
    </row>
    <row r="8" spans="2:123" ht="15" customHeight="1" thickBot="1">
      <c r="B8" s="468"/>
      <c r="C8" s="74" t="s">
        <v>96</v>
      </c>
      <c r="D8" s="207">
        <v>3500000</v>
      </c>
      <c r="E8" s="105"/>
      <c r="F8" s="105"/>
      <c r="G8" s="105">
        <f t="shared" si="21"/>
        <v>665000</v>
      </c>
      <c r="H8" s="105"/>
      <c r="I8" s="105">
        <f t="shared" si="22"/>
        <v>4165000</v>
      </c>
      <c r="J8" s="116">
        <v>3675000</v>
      </c>
      <c r="K8" s="71"/>
      <c r="L8" s="71"/>
      <c r="M8" s="105">
        <f t="shared" si="23"/>
        <v>698250</v>
      </c>
      <c r="N8" s="105"/>
      <c r="O8" s="105">
        <f t="shared" si="24"/>
        <v>4373250</v>
      </c>
      <c r="P8" s="116">
        <v>3969000</v>
      </c>
      <c r="Q8" s="71"/>
      <c r="R8" s="71"/>
      <c r="S8" s="105">
        <f t="shared" si="25"/>
        <v>754110</v>
      </c>
      <c r="T8" s="105"/>
      <c r="U8" s="229">
        <f t="shared" si="26"/>
        <v>4723110</v>
      </c>
      <c r="V8" s="216"/>
      <c r="W8" s="207">
        <v>2500000</v>
      </c>
      <c r="X8" s="105"/>
      <c r="Y8" s="105"/>
      <c r="Z8" s="105">
        <f t="shared" si="27"/>
        <v>475000</v>
      </c>
      <c r="AA8" s="105"/>
      <c r="AB8" s="105">
        <f t="shared" si="28"/>
        <v>2975000</v>
      </c>
      <c r="AC8" s="121">
        <f t="shared" si="0"/>
        <v>2875000</v>
      </c>
      <c r="AD8" s="71"/>
      <c r="AE8" s="71"/>
      <c r="AF8" s="105">
        <f t="shared" si="29"/>
        <v>546250</v>
      </c>
      <c r="AG8" s="105"/>
      <c r="AH8" s="105">
        <f t="shared" si="30"/>
        <v>3421250</v>
      </c>
      <c r="AI8" s="122">
        <f t="shared" si="1"/>
        <v>3000000</v>
      </c>
      <c r="AJ8" s="71"/>
      <c r="AK8" s="71"/>
      <c r="AL8" s="123">
        <f t="shared" si="31"/>
        <v>570000</v>
      </c>
      <c r="AM8" s="105"/>
      <c r="AN8" s="241">
        <f t="shared" si="32"/>
        <v>3570000</v>
      </c>
      <c r="AO8" s="216"/>
      <c r="AP8" s="247">
        <v>13000000</v>
      </c>
      <c r="AQ8" s="244"/>
      <c r="AR8" s="244"/>
      <c r="AS8" s="244">
        <f t="shared" si="2"/>
        <v>2470000</v>
      </c>
      <c r="AT8" s="244"/>
      <c r="AU8" s="244">
        <f t="shared" si="3"/>
        <v>15470000</v>
      </c>
      <c r="AV8" s="244">
        <v>13800000</v>
      </c>
      <c r="AW8" s="71"/>
      <c r="AX8" s="71"/>
      <c r="AY8" s="244">
        <f t="shared" si="4"/>
        <v>2622000</v>
      </c>
      <c r="AZ8" s="244"/>
      <c r="BA8" s="244">
        <f t="shared" si="5"/>
        <v>16422000</v>
      </c>
      <c r="BB8" s="244">
        <v>14200000</v>
      </c>
      <c r="BC8" s="71"/>
      <c r="BD8" s="71"/>
      <c r="BE8" s="244">
        <f t="shared" si="6"/>
        <v>2698000</v>
      </c>
      <c r="BF8" s="244"/>
      <c r="BG8" s="248">
        <f t="shared" si="7"/>
        <v>16898000</v>
      </c>
      <c r="BH8" s="216"/>
      <c r="BI8" s="252">
        <v>5300000</v>
      </c>
      <c r="BJ8" s="244"/>
      <c r="BK8" s="244"/>
      <c r="BL8" s="244">
        <f t="shared" si="8"/>
        <v>1007000</v>
      </c>
      <c r="BM8" s="244"/>
      <c r="BN8" s="244">
        <f t="shared" si="9"/>
        <v>6307000</v>
      </c>
      <c r="BO8" s="250">
        <v>5300000</v>
      </c>
      <c r="BP8" s="71"/>
      <c r="BQ8" s="71"/>
      <c r="BR8" s="244">
        <f t="shared" si="10"/>
        <v>1007000</v>
      </c>
      <c r="BS8" s="244"/>
      <c r="BT8" s="244">
        <f t="shared" si="11"/>
        <v>6307000</v>
      </c>
      <c r="BU8" s="250">
        <v>6235294</v>
      </c>
      <c r="BV8" s="71"/>
      <c r="BW8" s="71"/>
      <c r="BX8" s="244">
        <f t="shared" si="12"/>
        <v>1184705.8600000001</v>
      </c>
      <c r="BY8" s="244"/>
      <c r="BZ8" s="248">
        <f t="shared" si="13"/>
        <v>7419999.8600000003</v>
      </c>
      <c r="CA8" s="509"/>
      <c r="CB8" s="252">
        <v>5000000</v>
      </c>
      <c r="CC8" s="244"/>
      <c r="CD8" s="244"/>
      <c r="CE8" s="244">
        <f t="shared" si="33"/>
        <v>950000</v>
      </c>
      <c r="CF8" s="244"/>
      <c r="CG8" s="244">
        <f t="shared" si="34"/>
        <v>5950000</v>
      </c>
      <c r="CH8" s="250">
        <v>6000000</v>
      </c>
      <c r="CI8" s="71"/>
      <c r="CJ8" s="71"/>
      <c r="CK8" s="244">
        <f t="shared" si="35"/>
        <v>1140000</v>
      </c>
      <c r="CL8" s="244"/>
      <c r="CM8" s="244">
        <f t="shared" si="36"/>
        <v>7140000</v>
      </c>
      <c r="CN8" s="250">
        <v>6500000</v>
      </c>
      <c r="CO8" s="71"/>
      <c r="CP8" s="71"/>
      <c r="CQ8" s="244">
        <f t="shared" si="37"/>
        <v>1235000</v>
      </c>
      <c r="CR8" s="244"/>
      <c r="CS8" s="248">
        <f t="shared" si="38"/>
        <v>7735000</v>
      </c>
      <c r="CT8" s="509"/>
      <c r="CU8" s="207">
        <v>4940000</v>
      </c>
      <c r="CV8" s="105"/>
      <c r="CW8" s="105"/>
      <c r="CX8" s="105">
        <f t="shared" si="39"/>
        <v>938600</v>
      </c>
      <c r="CY8" s="105"/>
      <c r="CZ8" s="105">
        <f>CU8+CX8</f>
        <v>5878600</v>
      </c>
      <c r="DA8" s="105">
        <v>4940000</v>
      </c>
      <c r="DB8" s="71"/>
      <c r="DC8" s="71"/>
      <c r="DD8" s="105">
        <f t="shared" si="41"/>
        <v>938600</v>
      </c>
      <c r="DE8" s="105"/>
      <c r="DF8" s="105">
        <f t="shared" si="14"/>
        <v>5878600</v>
      </c>
      <c r="DG8" s="105">
        <v>4940000</v>
      </c>
      <c r="DH8" s="71"/>
      <c r="DI8" s="71"/>
      <c r="DJ8" s="105">
        <f t="shared" si="42"/>
        <v>938600</v>
      </c>
      <c r="DK8" s="105"/>
      <c r="DL8" s="229">
        <f t="shared" si="43"/>
        <v>5878600</v>
      </c>
      <c r="DM8" s="216"/>
      <c r="DN8" s="208">
        <f t="shared" si="15"/>
        <v>6790933.333333333</v>
      </c>
      <c r="DO8" s="116">
        <f t="shared" si="16"/>
        <v>5914300</v>
      </c>
      <c r="DP8" s="316">
        <f t="shared" si="17"/>
        <v>7257016.666666667</v>
      </c>
      <c r="DQ8" s="316">
        <f t="shared" si="18"/>
        <v>6092800</v>
      </c>
      <c r="DR8" s="105">
        <f t="shared" si="19"/>
        <v>7704118.3099999996</v>
      </c>
      <c r="DS8" s="317">
        <f t="shared" si="20"/>
        <v>6649299.9299999997</v>
      </c>
    </row>
    <row r="9" spans="2:123" s="78" customFormat="1" ht="14.25" customHeight="1" thickBot="1">
      <c r="B9" s="100" t="s">
        <v>131</v>
      </c>
      <c r="C9" s="233" t="s">
        <v>97</v>
      </c>
      <c r="D9" s="230">
        <v>120000</v>
      </c>
      <c r="E9" s="106"/>
      <c r="F9" s="106"/>
      <c r="G9" s="105">
        <f t="shared" si="21"/>
        <v>22800</v>
      </c>
      <c r="H9" s="105"/>
      <c r="I9" s="105">
        <f t="shared" si="22"/>
        <v>142800</v>
      </c>
      <c r="J9" s="116">
        <v>126000</v>
      </c>
      <c r="K9" s="81"/>
      <c r="L9" s="81"/>
      <c r="M9" s="105">
        <f t="shared" si="23"/>
        <v>23940</v>
      </c>
      <c r="N9" s="105"/>
      <c r="O9" s="105">
        <f t="shared" si="24"/>
        <v>149940</v>
      </c>
      <c r="P9" s="116">
        <v>136000</v>
      </c>
      <c r="Q9" s="81"/>
      <c r="R9" s="81"/>
      <c r="S9" s="105">
        <f t="shared" si="25"/>
        <v>25840</v>
      </c>
      <c r="T9" s="105"/>
      <c r="U9" s="229">
        <f t="shared" si="26"/>
        <v>161840</v>
      </c>
      <c r="V9" s="216"/>
      <c r="W9" s="230">
        <v>310000</v>
      </c>
      <c r="X9" s="106"/>
      <c r="Y9" s="106"/>
      <c r="Z9" s="105">
        <f t="shared" si="27"/>
        <v>58900</v>
      </c>
      <c r="AA9" s="105"/>
      <c r="AB9" s="105">
        <f t="shared" si="28"/>
        <v>368900</v>
      </c>
      <c r="AC9" s="121">
        <f t="shared" si="0"/>
        <v>356500</v>
      </c>
      <c r="AD9" s="81"/>
      <c r="AE9" s="81"/>
      <c r="AF9" s="105">
        <f t="shared" si="29"/>
        <v>67735</v>
      </c>
      <c r="AG9" s="105"/>
      <c r="AH9" s="105">
        <f t="shared" si="30"/>
        <v>424235</v>
      </c>
      <c r="AI9" s="122">
        <f t="shared" si="1"/>
        <v>372000</v>
      </c>
      <c r="AJ9" s="81"/>
      <c r="AK9" s="81"/>
      <c r="AL9" s="123">
        <f t="shared" si="31"/>
        <v>70680</v>
      </c>
      <c r="AM9" s="105"/>
      <c r="AN9" s="241">
        <f t="shared" si="32"/>
        <v>442680</v>
      </c>
      <c r="AO9" s="216"/>
      <c r="AP9" s="249">
        <v>500000</v>
      </c>
      <c r="AQ9" s="245"/>
      <c r="AR9" s="245"/>
      <c r="AS9" s="244">
        <f t="shared" si="2"/>
        <v>95000</v>
      </c>
      <c r="AT9" s="244"/>
      <c r="AU9" s="244">
        <f t="shared" si="3"/>
        <v>595000</v>
      </c>
      <c r="AV9" s="244">
        <v>480000</v>
      </c>
      <c r="AW9" s="81"/>
      <c r="AX9" s="81"/>
      <c r="AY9" s="244">
        <f t="shared" si="4"/>
        <v>91200</v>
      </c>
      <c r="AZ9" s="244"/>
      <c r="BA9" s="244">
        <f t="shared" si="5"/>
        <v>571200</v>
      </c>
      <c r="BB9" s="244">
        <v>480000</v>
      </c>
      <c r="BC9" s="81"/>
      <c r="BD9" s="81"/>
      <c r="BE9" s="244">
        <f t="shared" si="6"/>
        <v>91200</v>
      </c>
      <c r="BF9" s="244"/>
      <c r="BG9" s="248">
        <f t="shared" si="7"/>
        <v>571200</v>
      </c>
      <c r="BH9" s="216"/>
      <c r="BI9" s="252">
        <v>300000</v>
      </c>
      <c r="BJ9" s="245"/>
      <c r="BK9" s="245"/>
      <c r="BL9" s="244">
        <f t="shared" si="8"/>
        <v>57000</v>
      </c>
      <c r="BM9" s="244"/>
      <c r="BN9" s="244">
        <f t="shared" si="9"/>
        <v>357000</v>
      </c>
      <c r="BO9" s="250">
        <v>300000</v>
      </c>
      <c r="BP9" s="81"/>
      <c r="BQ9" s="81"/>
      <c r="BR9" s="244">
        <f t="shared" si="10"/>
        <v>57000</v>
      </c>
      <c r="BS9" s="244"/>
      <c r="BT9" s="244">
        <f t="shared" si="11"/>
        <v>357000</v>
      </c>
      <c r="BU9" s="250">
        <v>352941</v>
      </c>
      <c r="BV9" s="81"/>
      <c r="BW9" s="81"/>
      <c r="BX9" s="244">
        <f t="shared" si="12"/>
        <v>67058.789999999994</v>
      </c>
      <c r="BY9" s="244"/>
      <c r="BZ9" s="248">
        <f t="shared" si="13"/>
        <v>419999.79</v>
      </c>
      <c r="CA9" s="509"/>
      <c r="CB9" s="252">
        <v>400000</v>
      </c>
      <c r="CC9" s="245"/>
      <c r="CD9" s="245"/>
      <c r="CE9" s="244">
        <f t="shared" si="33"/>
        <v>76000</v>
      </c>
      <c r="CF9" s="244"/>
      <c r="CG9" s="244">
        <f t="shared" si="34"/>
        <v>476000</v>
      </c>
      <c r="CH9" s="250">
        <v>430000</v>
      </c>
      <c r="CI9" s="81"/>
      <c r="CJ9" s="81"/>
      <c r="CK9" s="244">
        <f t="shared" si="35"/>
        <v>81700</v>
      </c>
      <c r="CL9" s="244"/>
      <c r="CM9" s="244">
        <f t="shared" si="36"/>
        <v>511700</v>
      </c>
      <c r="CN9" s="250">
        <v>455000</v>
      </c>
      <c r="CO9" s="81"/>
      <c r="CP9" s="81"/>
      <c r="CQ9" s="244">
        <f t="shared" si="37"/>
        <v>86450</v>
      </c>
      <c r="CR9" s="244"/>
      <c r="CS9" s="248">
        <f t="shared" si="38"/>
        <v>541450</v>
      </c>
      <c r="CT9" s="509"/>
      <c r="CU9" s="230">
        <v>1248000</v>
      </c>
      <c r="CV9" s="106"/>
      <c r="CW9" s="106"/>
      <c r="CX9" s="105">
        <f t="shared" si="39"/>
        <v>237120</v>
      </c>
      <c r="CY9" s="105"/>
      <c r="CZ9" s="105">
        <f>CU9+CX9</f>
        <v>1485120</v>
      </c>
      <c r="DA9" s="106">
        <v>1248000</v>
      </c>
      <c r="DB9" s="81"/>
      <c r="DC9" s="81"/>
      <c r="DD9" s="105">
        <f t="shared" si="41"/>
        <v>237120</v>
      </c>
      <c r="DE9" s="105"/>
      <c r="DF9" s="105">
        <f t="shared" si="14"/>
        <v>1485120</v>
      </c>
      <c r="DG9" s="106">
        <v>1248000</v>
      </c>
      <c r="DH9" s="81"/>
      <c r="DI9" s="81"/>
      <c r="DJ9" s="105">
        <f t="shared" si="42"/>
        <v>237120</v>
      </c>
      <c r="DK9" s="105"/>
      <c r="DL9" s="229">
        <f t="shared" si="43"/>
        <v>1485120</v>
      </c>
      <c r="DM9" s="216"/>
      <c r="DN9" s="208">
        <f t="shared" si="15"/>
        <v>570803.33333333337</v>
      </c>
      <c r="DO9" s="116">
        <f t="shared" si="16"/>
        <v>422450</v>
      </c>
      <c r="DP9" s="316">
        <f t="shared" si="17"/>
        <v>583199.16666666663</v>
      </c>
      <c r="DQ9" s="316">
        <f t="shared" si="18"/>
        <v>467967.5</v>
      </c>
      <c r="DR9" s="105">
        <f t="shared" si="19"/>
        <v>603714.96499999997</v>
      </c>
      <c r="DS9" s="317">
        <f t="shared" si="20"/>
        <v>492065</v>
      </c>
    </row>
    <row r="10" spans="2:123" ht="15" customHeight="1" thickBot="1">
      <c r="B10" s="101" t="s">
        <v>132</v>
      </c>
      <c r="C10" s="234" t="s">
        <v>98</v>
      </c>
      <c r="D10" s="207">
        <v>725000</v>
      </c>
      <c r="E10" s="105"/>
      <c r="F10" s="105"/>
      <c r="G10" s="105">
        <f t="shared" si="21"/>
        <v>137750</v>
      </c>
      <c r="H10" s="105"/>
      <c r="I10" s="105">
        <f t="shared" si="22"/>
        <v>862750</v>
      </c>
      <c r="J10" s="116">
        <v>761000</v>
      </c>
      <c r="K10" s="71"/>
      <c r="L10" s="71"/>
      <c r="M10" s="105">
        <f t="shared" si="23"/>
        <v>144590</v>
      </c>
      <c r="N10" s="105"/>
      <c r="O10" s="105">
        <f t="shared" si="24"/>
        <v>905590</v>
      </c>
      <c r="P10" s="116">
        <v>822000</v>
      </c>
      <c r="Q10" s="71"/>
      <c r="R10" s="71"/>
      <c r="S10" s="105">
        <f t="shared" si="25"/>
        <v>156180</v>
      </c>
      <c r="T10" s="105"/>
      <c r="U10" s="229">
        <f t="shared" si="26"/>
        <v>978180</v>
      </c>
      <c r="V10" s="214"/>
      <c r="W10" s="207">
        <v>1800000</v>
      </c>
      <c r="X10" s="105"/>
      <c r="Y10" s="105"/>
      <c r="Z10" s="105">
        <f t="shared" si="27"/>
        <v>342000</v>
      </c>
      <c r="AA10" s="105"/>
      <c r="AB10" s="105">
        <f t="shared" si="28"/>
        <v>2142000</v>
      </c>
      <c r="AC10" s="121">
        <f t="shared" si="0"/>
        <v>2070000</v>
      </c>
      <c r="AD10" s="71"/>
      <c r="AE10" s="71"/>
      <c r="AF10" s="105">
        <f t="shared" si="29"/>
        <v>393300</v>
      </c>
      <c r="AG10" s="105"/>
      <c r="AH10" s="105">
        <f t="shared" si="30"/>
        <v>2463300</v>
      </c>
      <c r="AI10" s="122">
        <f t="shared" si="1"/>
        <v>2160000</v>
      </c>
      <c r="AJ10" s="71"/>
      <c r="AK10" s="71"/>
      <c r="AL10" s="123">
        <f t="shared" si="31"/>
        <v>410400</v>
      </c>
      <c r="AM10" s="105"/>
      <c r="AN10" s="241">
        <f t="shared" si="32"/>
        <v>2570400</v>
      </c>
      <c r="AO10" s="214"/>
      <c r="AP10" s="247">
        <v>2300000</v>
      </c>
      <c r="AQ10" s="244"/>
      <c r="AR10" s="244"/>
      <c r="AS10" s="244">
        <f t="shared" si="2"/>
        <v>437000</v>
      </c>
      <c r="AT10" s="244"/>
      <c r="AU10" s="244">
        <f t="shared" si="3"/>
        <v>2737000</v>
      </c>
      <c r="AV10" s="244">
        <v>2800000</v>
      </c>
      <c r="AW10" s="71"/>
      <c r="AX10" s="71"/>
      <c r="AY10" s="244">
        <f t="shared" si="4"/>
        <v>532000</v>
      </c>
      <c r="AZ10" s="244"/>
      <c r="BA10" s="244">
        <f t="shared" si="5"/>
        <v>3332000</v>
      </c>
      <c r="BB10" s="244">
        <v>3500000</v>
      </c>
      <c r="BC10" s="71"/>
      <c r="BD10" s="71"/>
      <c r="BE10" s="244">
        <f t="shared" si="6"/>
        <v>665000</v>
      </c>
      <c r="BF10" s="244"/>
      <c r="BG10" s="248">
        <f t="shared" si="7"/>
        <v>4165000</v>
      </c>
      <c r="BH10" s="214"/>
      <c r="BI10" s="252">
        <v>2300000</v>
      </c>
      <c r="BJ10" s="244"/>
      <c r="BK10" s="244"/>
      <c r="BL10" s="244">
        <f t="shared" si="8"/>
        <v>437000</v>
      </c>
      <c r="BM10" s="244"/>
      <c r="BN10" s="244">
        <f t="shared" si="9"/>
        <v>2737000</v>
      </c>
      <c r="BO10" s="250">
        <v>2300000</v>
      </c>
      <c r="BP10" s="71"/>
      <c r="BQ10" s="71"/>
      <c r="BR10" s="244">
        <f t="shared" si="10"/>
        <v>437000</v>
      </c>
      <c r="BS10" s="244"/>
      <c r="BT10" s="244">
        <f t="shared" si="11"/>
        <v>2737000</v>
      </c>
      <c r="BU10" s="250">
        <v>2705882</v>
      </c>
      <c r="BV10" s="71"/>
      <c r="BW10" s="71"/>
      <c r="BX10" s="244">
        <f t="shared" si="12"/>
        <v>514117.58</v>
      </c>
      <c r="BY10" s="244"/>
      <c r="BZ10" s="248">
        <f t="shared" si="13"/>
        <v>3219999.58</v>
      </c>
      <c r="CA10" s="509"/>
      <c r="CB10" s="252">
        <v>1000000</v>
      </c>
      <c r="CC10" s="244"/>
      <c r="CD10" s="244"/>
      <c r="CE10" s="244">
        <f t="shared" si="33"/>
        <v>190000</v>
      </c>
      <c r="CF10" s="244"/>
      <c r="CG10" s="244">
        <f t="shared" si="34"/>
        <v>1190000</v>
      </c>
      <c r="CH10" s="250">
        <v>1200000</v>
      </c>
      <c r="CI10" s="71"/>
      <c r="CJ10" s="71"/>
      <c r="CK10" s="244">
        <f t="shared" si="35"/>
        <v>228000</v>
      </c>
      <c r="CL10" s="244"/>
      <c r="CM10" s="244">
        <f t="shared" si="36"/>
        <v>1428000</v>
      </c>
      <c r="CN10" s="250">
        <v>1260000</v>
      </c>
      <c r="CO10" s="71"/>
      <c r="CP10" s="71"/>
      <c r="CQ10" s="244">
        <f t="shared" si="37"/>
        <v>239400</v>
      </c>
      <c r="CR10" s="244"/>
      <c r="CS10" s="248">
        <f t="shared" si="38"/>
        <v>1499400</v>
      </c>
      <c r="CT10" s="509"/>
      <c r="CU10" s="207">
        <v>741000</v>
      </c>
      <c r="CV10" s="105"/>
      <c r="CW10" s="105"/>
      <c r="CX10" s="105">
        <f t="shared" si="39"/>
        <v>140790</v>
      </c>
      <c r="CY10" s="105"/>
      <c r="CZ10" s="105">
        <f>CU10+CX10</f>
        <v>881790</v>
      </c>
      <c r="DA10" s="105">
        <v>741000</v>
      </c>
      <c r="DB10" s="71"/>
      <c r="DC10" s="71"/>
      <c r="DD10" s="105">
        <f t="shared" si="41"/>
        <v>140790</v>
      </c>
      <c r="DE10" s="105"/>
      <c r="DF10" s="105">
        <f t="shared" si="14"/>
        <v>881790</v>
      </c>
      <c r="DG10" s="105">
        <v>741000</v>
      </c>
      <c r="DH10" s="71"/>
      <c r="DI10" s="71"/>
      <c r="DJ10" s="105">
        <f t="shared" si="42"/>
        <v>140790</v>
      </c>
      <c r="DK10" s="105"/>
      <c r="DL10" s="229">
        <f t="shared" si="43"/>
        <v>881790</v>
      </c>
      <c r="DM10" s="214"/>
      <c r="DN10" s="208">
        <f t="shared" si="15"/>
        <v>1758423.3333333333</v>
      </c>
      <c r="DO10" s="116">
        <f t="shared" si="16"/>
        <v>1666000</v>
      </c>
      <c r="DP10" s="316">
        <f t="shared" si="17"/>
        <v>1957946.6666666667</v>
      </c>
      <c r="DQ10" s="316">
        <f t="shared" si="18"/>
        <v>1945650</v>
      </c>
      <c r="DR10" s="105">
        <f t="shared" si="19"/>
        <v>2219128.2633333332</v>
      </c>
      <c r="DS10" s="317">
        <f t="shared" si="20"/>
        <v>2034900</v>
      </c>
    </row>
    <row r="11" spans="2:123" ht="15.75" customHeight="1" thickBot="1">
      <c r="B11" s="525" t="s">
        <v>99</v>
      </c>
      <c r="C11" s="234" t="s">
        <v>100</v>
      </c>
      <c r="D11" s="207">
        <v>700000</v>
      </c>
      <c r="E11" s="105"/>
      <c r="F11" s="105"/>
      <c r="G11" s="105">
        <f t="shared" si="21"/>
        <v>133000</v>
      </c>
      <c r="H11" s="105"/>
      <c r="I11" s="105">
        <f t="shared" si="22"/>
        <v>833000</v>
      </c>
      <c r="J11" s="116">
        <v>735000</v>
      </c>
      <c r="K11" s="71"/>
      <c r="L11" s="71"/>
      <c r="M11" s="105">
        <f t="shared" si="23"/>
        <v>139650</v>
      </c>
      <c r="N11" s="105"/>
      <c r="O11" s="105">
        <f t="shared" si="24"/>
        <v>874650</v>
      </c>
      <c r="P11" s="116">
        <v>794000</v>
      </c>
      <c r="Q11" s="71"/>
      <c r="R11" s="71"/>
      <c r="S11" s="105">
        <f t="shared" si="25"/>
        <v>150860</v>
      </c>
      <c r="T11" s="105"/>
      <c r="U11" s="229">
        <f t="shared" si="26"/>
        <v>944860</v>
      </c>
      <c r="V11" s="72"/>
      <c r="W11" s="207">
        <v>15500</v>
      </c>
      <c r="X11" s="105"/>
      <c r="Y11" s="105"/>
      <c r="Z11" s="105">
        <f t="shared" si="27"/>
        <v>2945</v>
      </c>
      <c r="AA11" s="105"/>
      <c r="AB11" s="105">
        <f t="shared" si="28"/>
        <v>18445</v>
      </c>
      <c r="AC11" s="121">
        <f t="shared" si="0"/>
        <v>17825</v>
      </c>
      <c r="AD11" s="71"/>
      <c r="AE11" s="71"/>
      <c r="AF11" s="105">
        <f t="shared" si="29"/>
        <v>3386.75</v>
      </c>
      <c r="AG11" s="105"/>
      <c r="AH11" s="105">
        <f t="shared" si="30"/>
        <v>21211.75</v>
      </c>
      <c r="AI11" s="122">
        <f t="shared" si="1"/>
        <v>18600</v>
      </c>
      <c r="AJ11" s="71"/>
      <c r="AK11" s="71"/>
      <c r="AL11" s="123">
        <f t="shared" si="31"/>
        <v>3534</v>
      </c>
      <c r="AM11" s="105"/>
      <c r="AN11" s="241">
        <f t="shared" si="32"/>
        <v>22134</v>
      </c>
      <c r="AO11" s="72"/>
      <c r="AP11" s="247">
        <v>1500000</v>
      </c>
      <c r="AQ11" s="244"/>
      <c r="AR11" s="244"/>
      <c r="AS11" s="244">
        <f t="shared" si="2"/>
        <v>285000</v>
      </c>
      <c r="AT11" s="244"/>
      <c r="AU11" s="244">
        <f t="shared" si="3"/>
        <v>1785000</v>
      </c>
      <c r="AV11" s="244">
        <v>1850000</v>
      </c>
      <c r="AW11" s="71"/>
      <c r="AX11" s="71"/>
      <c r="AY11" s="244">
        <f t="shared" si="4"/>
        <v>351500</v>
      </c>
      <c r="AZ11" s="244"/>
      <c r="BA11" s="244">
        <f t="shared" si="5"/>
        <v>2201500</v>
      </c>
      <c r="BB11" s="244">
        <v>2200000</v>
      </c>
      <c r="BC11" s="71"/>
      <c r="BD11" s="71"/>
      <c r="BE11" s="244">
        <f t="shared" si="6"/>
        <v>418000</v>
      </c>
      <c r="BF11" s="244"/>
      <c r="BG11" s="248">
        <f t="shared" si="7"/>
        <v>2618000</v>
      </c>
      <c r="BH11" s="72"/>
      <c r="BI11" s="252">
        <v>350000</v>
      </c>
      <c r="BJ11" s="244"/>
      <c r="BK11" s="244"/>
      <c r="BL11" s="244">
        <f t="shared" si="8"/>
        <v>66500</v>
      </c>
      <c r="BM11" s="244"/>
      <c r="BN11" s="244">
        <f t="shared" si="9"/>
        <v>416500</v>
      </c>
      <c r="BO11" s="250">
        <v>350000</v>
      </c>
      <c r="BP11" s="71"/>
      <c r="BQ11" s="71"/>
      <c r="BR11" s="244">
        <f t="shared" si="10"/>
        <v>66500</v>
      </c>
      <c r="BS11" s="244"/>
      <c r="BT11" s="244">
        <f t="shared" si="11"/>
        <v>416500</v>
      </c>
      <c r="BU11" s="250">
        <v>411765</v>
      </c>
      <c r="BV11" s="71"/>
      <c r="BW11" s="71"/>
      <c r="BX11" s="244">
        <f t="shared" si="12"/>
        <v>78235.350000000006</v>
      </c>
      <c r="BY11" s="244"/>
      <c r="BZ11" s="248">
        <f t="shared" si="13"/>
        <v>490000.35</v>
      </c>
      <c r="CA11" s="509"/>
      <c r="CB11" s="252">
        <v>1200000</v>
      </c>
      <c r="CC11" s="244"/>
      <c r="CD11" s="244"/>
      <c r="CE11" s="244">
        <f t="shared" si="33"/>
        <v>228000</v>
      </c>
      <c r="CF11" s="244"/>
      <c r="CG11" s="244">
        <f t="shared" si="34"/>
        <v>1428000</v>
      </c>
      <c r="CH11" s="250">
        <v>1200000</v>
      </c>
      <c r="CI11" s="71"/>
      <c r="CJ11" s="71"/>
      <c r="CK11" s="244">
        <f t="shared" si="35"/>
        <v>228000</v>
      </c>
      <c r="CL11" s="244"/>
      <c r="CM11" s="244">
        <f t="shared" si="36"/>
        <v>1428000</v>
      </c>
      <c r="CN11" s="250">
        <v>1260000</v>
      </c>
      <c r="CO11" s="71"/>
      <c r="CP11" s="71"/>
      <c r="CQ11" s="244">
        <f t="shared" si="37"/>
        <v>239400</v>
      </c>
      <c r="CR11" s="244"/>
      <c r="CS11" s="248">
        <f t="shared" si="38"/>
        <v>1499400</v>
      </c>
      <c r="CT11" s="509"/>
      <c r="CU11" s="207">
        <v>78000</v>
      </c>
      <c r="CV11" s="105"/>
      <c r="CW11" s="105"/>
      <c r="CX11" s="105">
        <f t="shared" si="39"/>
        <v>14820</v>
      </c>
      <c r="CY11" s="105"/>
      <c r="CZ11" s="105">
        <f t="shared" si="40"/>
        <v>92820</v>
      </c>
      <c r="DA11" s="105">
        <v>78000</v>
      </c>
      <c r="DB11" s="71"/>
      <c r="DC11" s="71"/>
      <c r="DD11" s="105">
        <f t="shared" si="41"/>
        <v>14820</v>
      </c>
      <c r="DE11" s="105"/>
      <c r="DF11" s="105">
        <f t="shared" si="14"/>
        <v>92820</v>
      </c>
      <c r="DG11" s="105">
        <v>78000</v>
      </c>
      <c r="DH11" s="71"/>
      <c r="DI11" s="71"/>
      <c r="DJ11" s="105">
        <f t="shared" si="42"/>
        <v>14820</v>
      </c>
      <c r="DK11" s="105"/>
      <c r="DL11" s="229">
        <f t="shared" si="43"/>
        <v>92820</v>
      </c>
      <c r="DM11" s="72"/>
      <c r="DN11" s="208">
        <f t="shared" si="15"/>
        <v>762294.16666666663</v>
      </c>
      <c r="DO11" s="116">
        <f t="shared" si="16"/>
        <v>624750</v>
      </c>
      <c r="DP11" s="316">
        <f t="shared" si="17"/>
        <v>839113.625</v>
      </c>
      <c r="DQ11" s="316">
        <f t="shared" si="18"/>
        <v>645575</v>
      </c>
      <c r="DR11" s="105">
        <f t="shared" si="19"/>
        <v>944535.72499999998</v>
      </c>
      <c r="DS11" s="317">
        <f t="shared" si="20"/>
        <v>717430.17500000005</v>
      </c>
    </row>
    <row r="12" spans="2:123" ht="14.25" customHeight="1" thickBot="1">
      <c r="B12" s="525"/>
      <c r="C12" s="235" t="s">
        <v>101</v>
      </c>
      <c r="D12" s="207">
        <v>2000000</v>
      </c>
      <c r="E12" s="105"/>
      <c r="F12" s="105"/>
      <c r="G12" s="105">
        <f t="shared" si="21"/>
        <v>380000</v>
      </c>
      <c r="H12" s="105"/>
      <c r="I12" s="105">
        <f t="shared" si="22"/>
        <v>2380000</v>
      </c>
      <c r="J12" s="116">
        <v>2100000</v>
      </c>
      <c r="K12" s="71"/>
      <c r="L12" s="71"/>
      <c r="M12" s="105">
        <f t="shared" si="23"/>
        <v>399000</v>
      </c>
      <c r="N12" s="105"/>
      <c r="O12" s="105">
        <f t="shared" si="24"/>
        <v>2499000</v>
      </c>
      <c r="P12" s="116">
        <v>2268000</v>
      </c>
      <c r="Q12" s="71"/>
      <c r="R12" s="71"/>
      <c r="S12" s="105">
        <f t="shared" si="25"/>
        <v>430920</v>
      </c>
      <c r="T12" s="105"/>
      <c r="U12" s="229">
        <f t="shared" si="26"/>
        <v>2698920</v>
      </c>
      <c r="V12" s="72"/>
      <c r="W12" s="207">
        <v>108700</v>
      </c>
      <c r="X12" s="105"/>
      <c r="Y12" s="105"/>
      <c r="Z12" s="105">
        <f t="shared" si="27"/>
        <v>20653</v>
      </c>
      <c r="AA12" s="105"/>
      <c r="AB12" s="105">
        <f t="shared" si="28"/>
        <v>129353</v>
      </c>
      <c r="AC12" s="121">
        <f t="shared" si="0"/>
        <v>125005</v>
      </c>
      <c r="AD12" s="71"/>
      <c r="AE12" s="71"/>
      <c r="AF12" s="105">
        <f t="shared" si="29"/>
        <v>23750.95</v>
      </c>
      <c r="AG12" s="105"/>
      <c r="AH12" s="105">
        <f t="shared" si="30"/>
        <v>148755.95000000001</v>
      </c>
      <c r="AI12" s="122">
        <f t="shared" si="1"/>
        <v>130440</v>
      </c>
      <c r="AJ12" s="71"/>
      <c r="AK12" s="71"/>
      <c r="AL12" s="123">
        <f t="shared" si="31"/>
        <v>24783.599999999999</v>
      </c>
      <c r="AM12" s="105"/>
      <c r="AN12" s="241">
        <f t="shared" si="32"/>
        <v>155223.6</v>
      </c>
      <c r="AO12" s="72"/>
      <c r="AP12" s="247">
        <v>3000000</v>
      </c>
      <c r="AQ12" s="244"/>
      <c r="AR12" s="244"/>
      <c r="AS12" s="244">
        <f t="shared" si="2"/>
        <v>570000</v>
      </c>
      <c r="AT12" s="244"/>
      <c r="AU12" s="244">
        <f t="shared" si="3"/>
        <v>3570000</v>
      </c>
      <c r="AV12" s="244">
        <v>3500000</v>
      </c>
      <c r="AW12" s="71"/>
      <c r="AX12" s="71"/>
      <c r="AY12" s="244">
        <f t="shared" si="4"/>
        <v>665000</v>
      </c>
      <c r="AZ12" s="244"/>
      <c r="BA12" s="244">
        <f t="shared" si="5"/>
        <v>4165000</v>
      </c>
      <c r="BB12" s="244">
        <v>4000000</v>
      </c>
      <c r="BC12" s="71"/>
      <c r="BD12" s="71"/>
      <c r="BE12" s="244">
        <f t="shared" si="6"/>
        <v>760000</v>
      </c>
      <c r="BF12" s="244"/>
      <c r="BG12" s="248">
        <f t="shared" si="7"/>
        <v>4760000</v>
      </c>
      <c r="BH12" s="72"/>
      <c r="BI12" s="253">
        <v>700000</v>
      </c>
      <c r="BJ12" s="244"/>
      <c r="BK12" s="244"/>
      <c r="BL12" s="244">
        <f t="shared" si="8"/>
        <v>133000</v>
      </c>
      <c r="BM12" s="244"/>
      <c r="BN12" s="244">
        <f t="shared" si="9"/>
        <v>833000</v>
      </c>
      <c r="BO12" s="251">
        <v>700000</v>
      </c>
      <c r="BP12" s="71"/>
      <c r="BQ12" s="71"/>
      <c r="BR12" s="244">
        <f t="shared" si="10"/>
        <v>133000</v>
      </c>
      <c r="BS12" s="244"/>
      <c r="BT12" s="244">
        <f t="shared" si="11"/>
        <v>833000</v>
      </c>
      <c r="BU12" s="251">
        <v>823529</v>
      </c>
      <c r="BV12" s="71"/>
      <c r="BW12" s="71"/>
      <c r="BX12" s="244">
        <f t="shared" si="12"/>
        <v>156470.51</v>
      </c>
      <c r="BY12" s="244"/>
      <c r="BZ12" s="248">
        <f t="shared" si="13"/>
        <v>979999.51</v>
      </c>
      <c r="CA12" s="509"/>
      <c r="CB12" s="253">
        <v>1200000</v>
      </c>
      <c r="CC12" s="244"/>
      <c r="CD12" s="244"/>
      <c r="CE12" s="244">
        <f t="shared" si="33"/>
        <v>228000</v>
      </c>
      <c r="CF12" s="244"/>
      <c r="CG12" s="244">
        <f t="shared" si="34"/>
        <v>1428000</v>
      </c>
      <c r="CH12" s="251">
        <v>1200000</v>
      </c>
      <c r="CI12" s="71"/>
      <c r="CJ12" s="71"/>
      <c r="CK12" s="244">
        <f t="shared" si="35"/>
        <v>228000</v>
      </c>
      <c r="CL12" s="244"/>
      <c r="CM12" s="244">
        <f t="shared" si="36"/>
        <v>1428000</v>
      </c>
      <c r="CN12" s="251">
        <v>1260000</v>
      </c>
      <c r="CO12" s="71"/>
      <c r="CP12" s="71"/>
      <c r="CQ12" s="244">
        <f t="shared" si="37"/>
        <v>239400</v>
      </c>
      <c r="CR12" s="244"/>
      <c r="CS12" s="248">
        <f t="shared" si="38"/>
        <v>1499400</v>
      </c>
      <c r="CT12" s="509"/>
      <c r="CU12" s="207">
        <v>195000</v>
      </c>
      <c r="CV12" s="105"/>
      <c r="CW12" s="105"/>
      <c r="CX12" s="105">
        <f t="shared" si="39"/>
        <v>37050</v>
      </c>
      <c r="CY12" s="105"/>
      <c r="CZ12" s="105">
        <f t="shared" si="40"/>
        <v>232050</v>
      </c>
      <c r="DA12" s="105">
        <v>195000</v>
      </c>
      <c r="DB12" s="71"/>
      <c r="DC12" s="71"/>
      <c r="DD12" s="105">
        <f t="shared" si="41"/>
        <v>37050</v>
      </c>
      <c r="DE12" s="105"/>
      <c r="DF12" s="105">
        <f t="shared" si="14"/>
        <v>232050</v>
      </c>
      <c r="DG12" s="105">
        <v>195000</v>
      </c>
      <c r="DH12" s="71"/>
      <c r="DI12" s="71"/>
      <c r="DJ12" s="105">
        <f t="shared" si="42"/>
        <v>37050</v>
      </c>
      <c r="DK12" s="105"/>
      <c r="DL12" s="229">
        <f t="shared" si="43"/>
        <v>232050</v>
      </c>
      <c r="DM12" s="72"/>
      <c r="DN12" s="208">
        <f t="shared" si="15"/>
        <v>1428733.8333333333</v>
      </c>
      <c r="DO12" s="116">
        <f t="shared" si="16"/>
        <v>1130500</v>
      </c>
      <c r="DP12" s="316">
        <f t="shared" si="17"/>
        <v>1550967.6583333332</v>
      </c>
      <c r="DQ12" s="316">
        <f t="shared" si="18"/>
        <v>1130500</v>
      </c>
      <c r="DR12" s="105">
        <f t="shared" si="19"/>
        <v>1720932.1849999998</v>
      </c>
      <c r="DS12" s="317">
        <f t="shared" si="20"/>
        <v>1239699.7549999999</v>
      </c>
    </row>
    <row r="13" spans="2:123" ht="15" customHeight="1" thickBot="1">
      <c r="B13" s="525"/>
      <c r="C13" s="234" t="s">
        <v>102</v>
      </c>
      <c r="D13" s="207">
        <v>4350000</v>
      </c>
      <c r="E13" s="105"/>
      <c r="F13" s="105"/>
      <c r="G13" s="105">
        <f t="shared" si="21"/>
        <v>826500</v>
      </c>
      <c r="H13" s="105"/>
      <c r="I13" s="105">
        <f t="shared" si="22"/>
        <v>5176500</v>
      </c>
      <c r="J13" s="116">
        <v>4568000</v>
      </c>
      <c r="K13" s="71"/>
      <c r="L13" s="71"/>
      <c r="M13" s="105">
        <f t="shared" si="23"/>
        <v>867920</v>
      </c>
      <c r="N13" s="105"/>
      <c r="O13" s="105">
        <f t="shared" si="24"/>
        <v>5435920</v>
      </c>
      <c r="P13" s="116">
        <v>4933000</v>
      </c>
      <c r="Q13" s="71"/>
      <c r="R13" s="71"/>
      <c r="S13" s="105">
        <f t="shared" si="25"/>
        <v>937270</v>
      </c>
      <c r="T13" s="105"/>
      <c r="U13" s="229">
        <f t="shared" si="26"/>
        <v>5870270</v>
      </c>
      <c r="V13" s="72"/>
      <c r="W13" s="207">
        <v>395000</v>
      </c>
      <c r="X13" s="105"/>
      <c r="Y13" s="105"/>
      <c r="Z13" s="105">
        <f t="shared" si="27"/>
        <v>75050</v>
      </c>
      <c r="AA13" s="105"/>
      <c r="AB13" s="105">
        <f t="shared" si="28"/>
        <v>470050</v>
      </c>
      <c r="AC13" s="121">
        <f t="shared" si="0"/>
        <v>454250</v>
      </c>
      <c r="AD13" s="71"/>
      <c r="AE13" s="71"/>
      <c r="AF13" s="105">
        <f t="shared" si="29"/>
        <v>86307.5</v>
      </c>
      <c r="AG13" s="105"/>
      <c r="AH13" s="105">
        <f t="shared" si="30"/>
        <v>540557.5</v>
      </c>
      <c r="AI13" s="122">
        <f t="shared" si="1"/>
        <v>474000</v>
      </c>
      <c r="AJ13" s="71"/>
      <c r="AK13" s="71"/>
      <c r="AL13" s="123">
        <f t="shared" si="31"/>
        <v>90060</v>
      </c>
      <c r="AM13" s="105"/>
      <c r="AN13" s="241">
        <f t="shared" si="32"/>
        <v>564060</v>
      </c>
      <c r="AO13" s="72"/>
      <c r="AP13" s="247">
        <v>8000000</v>
      </c>
      <c r="AQ13" s="244"/>
      <c r="AR13" s="244"/>
      <c r="AS13" s="244">
        <f t="shared" si="2"/>
        <v>1520000</v>
      </c>
      <c r="AT13" s="244"/>
      <c r="AU13" s="244">
        <f t="shared" si="3"/>
        <v>9520000</v>
      </c>
      <c r="AV13" s="244">
        <v>8600000</v>
      </c>
      <c r="AW13" s="71"/>
      <c r="AX13" s="71"/>
      <c r="AY13" s="244">
        <f t="shared" si="4"/>
        <v>1634000</v>
      </c>
      <c r="AZ13" s="244"/>
      <c r="BA13" s="244">
        <f t="shared" si="5"/>
        <v>10234000</v>
      </c>
      <c r="BB13" s="244">
        <v>8980000</v>
      </c>
      <c r="BC13" s="71"/>
      <c r="BD13" s="71"/>
      <c r="BE13" s="244">
        <f t="shared" si="6"/>
        <v>1706200</v>
      </c>
      <c r="BF13" s="244"/>
      <c r="BG13" s="248">
        <f t="shared" si="7"/>
        <v>10686200</v>
      </c>
      <c r="BH13" s="72"/>
      <c r="BI13" s="252">
        <v>1450000</v>
      </c>
      <c r="BJ13" s="244"/>
      <c r="BK13" s="244"/>
      <c r="BL13" s="244">
        <f t="shared" si="8"/>
        <v>275500</v>
      </c>
      <c r="BM13" s="244"/>
      <c r="BN13" s="244">
        <f t="shared" si="9"/>
        <v>1725500</v>
      </c>
      <c r="BO13" s="250">
        <v>1450000</v>
      </c>
      <c r="BP13" s="71"/>
      <c r="BQ13" s="71"/>
      <c r="BR13" s="244">
        <f t="shared" si="10"/>
        <v>275500</v>
      </c>
      <c r="BS13" s="244"/>
      <c r="BT13" s="244">
        <f t="shared" si="11"/>
        <v>1725500</v>
      </c>
      <c r="BU13" s="250">
        <v>1705882</v>
      </c>
      <c r="BV13" s="71"/>
      <c r="BW13" s="71"/>
      <c r="BX13" s="244">
        <f t="shared" si="12"/>
        <v>324117.58</v>
      </c>
      <c r="BY13" s="244"/>
      <c r="BZ13" s="248">
        <f t="shared" si="13"/>
        <v>2029999.58</v>
      </c>
      <c r="CA13" s="509"/>
      <c r="CB13" s="252">
        <v>1200000</v>
      </c>
      <c r="CC13" s="244"/>
      <c r="CD13" s="244"/>
      <c r="CE13" s="244">
        <f t="shared" si="33"/>
        <v>228000</v>
      </c>
      <c r="CF13" s="244"/>
      <c r="CG13" s="244">
        <f t="shared" si="34"/>
        <v>1428000</v>
      </c>
      <c r="CH13" s="250">
        <v>1200000</v>
      </c>
      <c r="CI13" s="71"/>
      <c r="CJ13" s="71"/>
      <c r="CK13" s="244">
        <f t="shared" si="35"/>
        <v>228000</v>
      </c>
      <c r="CL13" s="244"/>
      <c r="CM13" s="244">
        <f t="shared" si="36"/>
        <v>1428000</v>
      </c>
      <c r="CN13" s="250">
        <v>1260000</v>
      </c>
      <c r="CO13" s="71"/>
      <c r="CP13" s="71"/>
      <c r="CQ13" s="244">
        <f t="shared" si="37"/>
        <v>239400</v>
      </c>
      <c r="CR13" s="244"/>
      <c r="CS13" s="248">
        <f t="shared" si="38"/>
        <v>1499400</v>
      </c>
      <c r="CT13" s="509"/>
      <c r="CU13" s="207">
        <v>260000</v>
      </c>
      <c r="CV13" s="105"/>
      <c r="CW13" s="105"/>
      <c r="CX13" s="105">
        <f t="shared" si="39"/>
        <v>49400</v>
      </c>
      <c r="CY13" s="105"/>
      <c r="CZ13" s="105">
        <f t="shared" si="40"/>
        <v>309400</v>
      </c>
      <c r="DA13" s="105">
        <v>260000</v>
      </c>
      <c r="DB13" s="71"/>
      <c r="DC13" s="71"/>
      <c r="DD13" s="105">
        <f t="shared" si="41"/>
        <v>49400</v>
      </c>
      <c r="DE13" s="105"/>
      <c r="DF13" s="105">
        <f t="shared" si="14"/>
        <v>309400</v>
      </c>
      <c r="DG13" s="105">
        <v>260000</v>
      </c>
      <c r="DH13" s="71"/>
      <c r="DI13" s="71"/>
      <c r="DJ13" s="105">
        <f t="shared" si="42"/>
        <v>49400</v>
      </c>
      <c r="DK13" s="105"/>
      <c r="DL13" s="229">
        <f t="shared" si="43"/>
        <v>309400</v>
      </c>
      <c r="DM13" s="72"/>
      <c r="DN13" s="208">
        <f t="shared" si="15"/>
        <v>3104908.3333333335</v>
      </c>
      <c r="DO13" s="116">
        <f t="shared" si="16"/>
        <v>1576750</v>
      </c>
      <c r="DP13" s="316">
        <f t="shared" si="17"/>
        <v>3278896.25</v>
      </c>
      <c r="DQ13" s="316">
        <f t="shared" si="18"/>
        <v>1576750</v>
      </c>
      <c r="DR13" s="105">
        <f t="shared" si="19"/>
        <v>3493221.5966666662</v>
      </c>
      <c r="DS13" s="317">
        <f t="shared" si="20"/>
        <v>1764699.79</v>
      </c>
    </row>
    <row r="14" spans="2:123" ht="15" customHeight="1" thickBot="1">
      <c r="B14" s="525" t="s">
        <v>206</v>
      </c>
      <c r="C14" s="235" t="s">
        <v>179</v>
      </c>
      <c r="D14" s="207">
        <v>1000000</v>
      </c>
      <c r="E14" s="105"/>
      <c r="F14" s="105"/>
      <c r="G14" s="105">
        <f t="shared" si="21"/>
        <v>190000</v>
      </c>
      <c r="H14" s="105"/>
      <c r="I14" s="105">
        <f t="shared" si="22"/>
        <v>1190000</v>
      </c>
      <c r="J14" s="116">
        <v>1050000</v>
      </c>
      <c r="K14" s="71"/>
      <c r="L14" s="71"/>
      <c r="M14" s="105">
        <f t="shared" si="23"/>
        <v>199500</v>
      </c>
      <c r="N14" s="105"/>
      <c r="O14" s="105">
        <f t="shared" si="24"/>
        <v>1249500</v>
      </c>
      <c r="P14" s="116">
        <v>1134000</v>
      </c>
      <c r="Q14" s="71"/>
      <c r="R14" s="71"/>
      <c r="S14" s="105">
        <f t="shared" si="25"/>
        <v>215460</v>
      </c>
      <c r="T14" s="105"/>
      <c r="U14" s="229">
        <f t="shared" si="26"/>
        <v>1349460</v>
      </c>
      <c r="V14" s="216"/>
      <c r="W14" s="207">
        <v>0</v>
      </c>
      <c r="X14" s="105"/>
      <c r="Y14" s="105"/>
      <c r="Z14" s="105">
        <f t="shared" si="27"/>
        <v>0</v>
      </c>
      <c r="AA14" s="105"/>
      <c r="AB14" s="105">
        <f t="shared" si="28"/>
        <v>0</v>
      </c>
      <c r="AC14" s="121">
        <v>0</v>
      </c>
      <c r="AD14" s="71"/>
      <c r="AE14" s="71"/>
      <c r="AF14" s="105">
        <f t="shared" si="29"/>
        <v>0</v>
      </c>
      <c r="AG14" s="105"/>
      <c r="AH14" s="105">
        <f t="shared" si="30"/>
        <v>0</v>
      </c>
      <c r="AI14" s="122">
        <v>0</v>
      </c>
      <c r="AJ14" s="71"/>
      <c r="AK14" s="71"/>
      <c r="AL14" s="123">
        <f t="shared" si="31"/>
        <v>0</v>
      </c>
      <c r="AM14" s="105"/>
      <c r="AN14" s="241">
        <f t="shared" si="32"/>
        <v>0</v>
      </c>
      <c r="AO14" s="216"/>
      <c r="AP14" s="247">
        <v>30000000</v>
      </c>
      <c r="AQ14" s="244"/>
      <c r="AR14" s="244"/>
      <c r="AS14" s="244">
        <f t="shared" si="2"/>
        <v>5700000</v>
      </c>
      <c r="AT14" s="244"/>
      <c r="AU14" s="244">
        <f t="shared" si="3"/>
        <v>35700000</v>
      </c>
      <c r="AV14" s="244">
        <v>30000000</v>
      </c>
      <c r="AW14" s="71"/>
      <c r="AX14" s="71"/>
      <c r="AY14" s="244">
        <f t="shared" si="4"/>
        <v>5700000</v>
      </c>
      <c r="AZ14" s="244"/>
      <c r="BA14" s="244">
        <f t="shared" si="5"/>
        <v>35700000</v>
      </c>
      <c r="BB14" s="244">
        <v>30000000</v>
      </c>
      <c r="BC14" s="71"/>
      <c r="BD14" s="71"/>
      <c r="BE14" s="244">
        <f t="shared" si="6"/>
        <v>5700000</v>
      </c>
      <c r="BF14" s="244"/>
      <c r="BG14" s="248">
        <f t="shared" si="7"/>
        <v>35700000</v>
      </c>
      <c r="BH14" s="216"/>
      <c r="BI14" s="252">
        <v>3200000</v>
      </c>
      <c r="BJ14" s="244"/>
      <c r="BK14" s="244"/>
      <c r="BL14" s="244">
        <f t="shared" si="8"/>
        <v>608000</v>
      </c>
      <c r="BM14" s="244"/>
      <c r="BN14" s="244">
        <f t="shared" si="9"/>
        <v>3808000</v>
      </c>
      <c r="BO14" s="250">
        <v>3200000</v>
      </c>
      <c r="BP14" s="71"/>
      <c r="BQ14" s="71"/>
      <c r="BR14" s="244">
        <f t="shared" si="10"/>
        <v>608000</v>
      </c>
      <c r="BS14" s="244"/>
      <c r="BT14" s="244">
        <f t="shared" si="11"/>
        <v>3808000</v>
      </c>
      <c r="BU14" s="250">
        <v>3764706</v>
      </c>
      <c r="BV14" s="71"/>
      <c r="BW14" s="71"/>
      <c r="BX14" s="244">
        <f t="shared" si="12"/>
        <v>715294.14</v>
      </c>
      <c r="BY14" s="244"/>
      <c r="BZ14" s="248">
        <f t="shared" si="13"/>
        <v>4480000.1399999997</v>
      </c>
      <c r="CA14" s="509"/>
      <c r="CB14" s="252">
        <v>1500000</v>
      </c>
      <c r="CC14" s="244"/>
      <c r="CD14" s="244"/>
      <c r="CE14" s="244">
        <f t="shared" si="33"/>
        <v>285000</v>
      </c>
      <c r="CF14" s="244"/>
      <c r="CG14" s="244">
        <f t="shared" si="34"/>
        <v>1785000</v>
      </c>
      <c r="CH14" s="250">
        <v>1580000</v>
      </c>
      <c r="CI14" s="71"/>
      <c r="CJ14" s="71"/>
      <c r="CK14" s="244">
        <f t="shared" si="35"/>
        <v>300200</v>
      </c>
      <c r="CL14" s="244"/>
      <c r="CM14" s="244">
        <f t="shared" si="36"/>
        <v>1880200</v>
      </c>
      <c r="CN14" s="250">
        <v>1660000</v>
      </c>
      <c r="CO14" s="71"/>
      <c r="CP14" s="71"/>
      <c r="CQ14" s="244">
        <f t="shared" si="37"/>
        <v>315400</v>
      </c>
      <c r="CR14" s="244"/>
      <c r="CS14" s="248">
        <f t="shared" si="38"/>
        <v>1975400</v>
      </c>
      <c r="CT14" s="509"/>
      <c r="CU14" s="207">
        <v>455000</v>
      </c>
      <c r="CV14" s="105"/>
      <c r="CW14" s="105"/>
      <c r="CX14" s="105">
        <f t="shared" si="39"/>
        <v>86450</v>
      </c>
      <c r="CY14" s="105"/>
      <c r="CZ14" s="105">
        <f t="shared" si="40"/>
        <v>541450</v>
      </c>
      <c r="DA14" s="105">
        <v>455000</v>
      </c>
      <c r="DB14" s="71"/>
      <c r="DC14" s="71"/>
      <c r="DD14" s="105">
        <f t="shared" si="41"/>
        <v>86450</v>
      </c>
      <c r="DE14" s="105"/>
      <c r="DF14" s="105">
        <f t="shared" si="14"/>
        <v>541450</v>
      </c>
      <c r="DG14" s="105">
        <v>455000</v>
      </c>
      <c r="DH14" s="71"/>
      <c r="DI14" s="71"/>
      <c r="DJ14" s="105">
        <f t="shared" si="42"/>
        <v>86450</v>
      </c>
      <c r="DK14" s="105"/>
      <c r="DL14" s="229">
        <f t="shared" si="43"/>
        <v>541450</v>
      </c>
      <c r="DM14" s="216"/>
      <c r="DN14" s="208">
        <f t="shared" si="15"/>
        <v>7170741.666666667</v>
      </c>
      <c r="DO14" s="116">
        <f t="shared" si="16"/>
        <v>1487500</v>
      </c>
      <c r="DP14" s="316">
        <f t="shared" si="17"/>
        <v>7196525</v>
      </c>
      <c r="DQ14" s="316">
        <f t="shared" si="18"/>
        <v>1564850</v>
      </c>
      <c r="DR14" s="105">
        <f t="shared" si="19"/>
        <v>7341051.6900000004</v>
      </c>
      <c r="DS14" s="317">
        <f t="shared" si="20"/>
        <v>1662430</v>
      </c>
    </row>
    <row r="15" spans="2:123" ht="15" customHeight="1" thickBot="1">
      <c r="B15" s="525"/>
      <c r="C15" s="235" t="s">
        <v>180</v>
      </c>
      <c r="D15" s="207">
        <v>4500000</v>
      </c>
      <c r="E15" s="105"/>
      <c r="F15" s="105"/>
      <c r="G15" s="105">
        <f t="shared" si="21"/>
        <v>855000</v>
      </c>
      <c r="H15" s="105"/>
      <c r="I15" s="105">
        <f t="shared" si="22"/>
        <v>5355000</v>
      </c>
      <c r="J15" s="116">
        <v>4725000</v>
      </c>
      <c r="K15" s="71"/>
      <c r="L15" s="71"/>
      <c r="M15" s="105">
        <f t="shared" si="23"/>
        <v>897750</v>
      </c>
      <c r="N15" s="105"/>
      <c r="O15" s="105">
        <f t="shared" si="24"/>
        <v>5622750</v>
      </c>
      <c r="P15" s="116">
        <v>5103000</v>
      </c>
      <c r="Q15" s="71"/>
      <c r="R15" s="71"/>
      <c r="S15" s="105">
        <f t="shared" si="25"/>
        <v>969570</v>
      </c>
      <c r="T15" s="105"/>
      <c r="U15" s="229">
        <f t="shared" si="26"/>
        <v>6072570</v>
      </c>
      <c r="V15" s="242"/>
      <c r="W15" s="207">
        <v>0</v>
      </c>
      <c r="X15" s="105"/>
      <c r="Y15" s="105"/>
      <c r="Z15" s="105">
        <f t="shared" si="27"/>
        <v>0</v>
      </c>
      <c r="AA15" s="105"/>
      <c r="AB15" s="105">
        <f t="shared" si="28"/>
        <v>0</v>
      </c>
      <c r="AC15" s="121">
        <v>0</v>
      </c>
      <c r="AD15" s="71"/>
      <c r="AE15" s="71"/>
      <c r="AF15" s="105">
        <f t="shared" si="29"/>
        <v>0</v>
      </c>
      <c r="AG15" s="105"/>
      <c r="AH15" s="105">
        <f t="shared" si="30"/>
        <v>0</v>
      </c>
      <c r="AI15" s="122">
        <v>0</v>
      </c>
      <c r="AJ15" s="71"/>
      <c r="AK15" s="71"/>
      <c r="AL15" s="123">
        <f t="shared" si="31"/>
        <v>0</v>
      </c>
      <c r="AM15" s="105"/>
      <c r="AN15" s="241">
        <f t="shared" si="32"/>
        <v>0</v>
      </c>
      <c r="AO15" s="242"/>
      <c r="AP15" s="247">
        <v>120000000</v>
      </c>
      <c r="AQ15" s="244"/>
      <c r="AR15" s="244"/>
      <c r="AS15" s="244">
        <f t="shared" si="2"/>
        <v>22800000</v>
      </c>
      <c r="AT15" s="244"/>
      <c r="AU15" s="244">
        <f t="shared" si="3"/>
        <v>142800000</v>
      </c>
      <c r="AV15" s="244">
        <v>120000000</v>
      </c>
      <c r="AW15" s="71"/>
      <c r="AX15" s="71"/>
      <c r="AY15" s="244">
        <f t="shared" si="4"/>
        <v>22800000</v>
      </c>
      <c r="AZ15" s="244"/>
      <c r="BA15" s="244">
        <f t="shared" si="5"/>
        <v>142800000</v>
      </c>
      <c r="BB15" s="244">
        <v>120000000</v>
      </c>
      <c r="BC15" s="71"/>
      <c r="BD15" s="71"/>
      <c r="BE15" s="244">
        <f t="shared" si="6"/>
        <v>22800000</v>
      </c>
      <c r="BF15" s="244"/>
      <c r="BG15" s="248">
        <f t="shared" si="7"/>
        <v>142800000</v>
      </c>
      <c r="BH15" s="242"/>
      <c r="BI15" s="252">
        <v>7500000</v>
      </c>
      <c r="BJ15" s="244"/>
      <c r="BK15" s="244"/>
      <c r="BL15" s="244">
        <f t="shared" si="8"/>
        <v>1425000</v>
      </c>
      <c r="BM15" s="244"/>
      <c r="BN15" s="244">
        <f t="shared" si="9"/>
        <v>8925000</v>
      </c>
      <c r="BO15" s="250">
        <v>7500000</v>
      </c>
      <c r="BP15" s="71"/>
      <c r="BQ15" s="71"/>
      <c r="BR15" s="244">
        <f t="shared" si="10"/>
        <v>1425000</v>
      </c>
      <c r="BS15" s="244"/>
      <c r="BT15" s="244">
        <f t="shared" si="11"/>
        <v>8925000</v>
      </c>
      <c r="BU15" s="250">
        <v>8823529</v>
      </c>
      <c r="BV15" s="71"/>
      <c r="BW15" s="71"/>
      <c r="BX15" s="244">
        <f t="shared" si="12"/>
        <v>1676470.51</v>
      </c>
      <c r="BY15" s="244"/>
      <c r="BZ15" s="248">
        <f t="shared" si="13"/>
        <v>10499999.51</v>
      </c>
      <c r="CA15" s="509"/>
      <c r="CB15" s="252">
        <v>1500000</v>
      </c>
      <c r="CC15" s="244"/>
      <c r="CD15" s="244"/>
      <c r="CE15" s="244">
        <f t="shared" si="33"/>
        <v>285000</v>
      </c>
      <c r="CF15" s="244"/>
      <c r="CG15" s="244">
        <f t="shared" si="34"/>
        <v>1785000</v>
      </c>
      <c r="CH15" s="250">
        <v>1580000</v>
      </c>
      <c r="CI15" s="71"/>
      <c r="CJ15" s="71"/>
      <c r="CK15" s="244">
        <f t="shared" si="35"/>
        <v>300200</v>
      </c>
      <c r="CL15" s="244"/>
      <c r="CM15" s="244">
        <f t="shared" si="36"/>
        <v>1880200</v>
      </c>
      <c r="CN15" s="250">
        <v>1660000</v>
      </c>
      <c r="CO15" s="71"/>
      <c r="CP15" s="71"/>
      <c r="CQ15" s="244">
        <f t="shared" si="37"/>
        <v>315400</v>
      </c>
      <c r="CR15" s="244"/>
      <c r="CS15" s="248">
        <f t="shared" si="38"/>
        <v>1975400</v>
      </c>
      <c r="CT15" s="509"/>
      <c r="CU15" s="207">
        <v>2275000</v>
      </c>
      <c r="CV15" s="105"/>
      <c r="CW15" s="105"/>
      <c r="CX15" s="105">
        <f t="shared" si="39"/>
        <v>432250</v>
      </c>
      <c r="CY15" s="105"/>
      <c r="CZ15" s="105">
        <f t="shared" si="40"/>
        <v>2707250</v>
      </c>
      <c r="DA15" s="105">
        <v>2275000</v>
      </c>
      <c r="DB15" s="71"/>
      <c r="DC15" s="71"/>
      <c r="DD15" s="105">
        <f t="shared" si="41"/>
        <v>432250</v>
      </c>
      <c r="DE15" s="105"/>
      <c r="DF15" s="105">
        <f>DA15+DD15</f>
        <v>2707250</v>
      </c>
      <c r="DG15" s="105">
        <v>2275000</v>
      </c>
      <c r="DH15" s="71"/>
      <c r="DI15" s="71"/>
      <c r="DJ15" s="105">
        <f t="shared" si="42"/>
        <v>432250</v>
      </c>
      <c r="DK15" s="105"/>
      <c r="DL15" s="229">
        <f t="shared" si="43"/>
        <v>2707250</v>
      </c>
      <c r="DM15" s="242"/>
      <c r="DN15" s="208">
        <f t="shared" si="15"/>
        <v>26928708.333333332</v>
      </c>
      <c r="DO15" s="116">
        <f t="shared" si="16"/>
        <v>4031125</v>
      </c>
      <c r="DP15" s="316">
        <f t="shared" si="17"/>
        <v>26989200</v>
      </c>
      <c r="DQ15" s="316">
        <f t="shared" si="18"/>
        <v>4165000</v>
      </c>
      <c r="DR15" s="105">
        <f t="shared" si="19"/>
        <v>27342536.584999997</v>
      </c>
      <c r="DS15" s="317">
        <f t="shared" si="20"/>
        <v>4389910</v>
      </c>
    </row>
    <row r="16" spans="2:123" ht="15" customHeight="1" thickBot="1">
      <c r="B16" s="525"/>
      <c r="C16" s="235" t="s">
        <v>181</v>
      </c>
      <c r="D16" s="207">
        <v>8000000</v>
      </c>
      <c r="E16" s="105"/>
      <c r="F16" s="105"/>
      <c r="G16" s="105">
        <f t="shared" si="21"/>
        <v>1520000</v>
      </c>
      <c r="H16" s="105"/>
      <c r="I16" s="105">
        <f t="shared" si="22"/>
        <v>9520000</v>
      </c>
      <c r="J16" s="116">
        <v>8400000</v>
      </c>
      <c r="K16" s="71"/>
      <c r="L16" s="71"/>
      <c r="M16" s="105">
        <f t="shared" si="23"/>
        <v>1596000</v>
      </c>
      <c r="N16" s="105"/>
      <c r="O16" s="105">
        <f t="shared" si="24"/>
        <v>9996000</v>
      </c>
      <c r="P16" s="116">
        <v>9072000</v>
      </c>
      <c r="Q16" s="71"/>
      <c r="R16" s="71"/>
      <c r="S16" s="105">
        <f t="shared" si="25"/>
        <v>1723680</v>
      </c>
      <c r="T16" s="105"/>
      <c r="U16" s="229">
        <f t="shared" si="26"/>
        <v>10795680</v>
      </c>
      <c r="V16" s="242"/>
      <c r="W16" s="207">
        <v>0</v>
      </c>
      <c r="X16" s="105"/>
      <c r="Y16" s="105"/>
      <c r="Z16" s="105">
        <f t="shared" si="27"/>
        <v>0</v>
      </c>
      <c r="AA16" s="105"/>
      <c r="AB16" s="105">
        <f t="shared" si="28"/>
        <v>0</v>
      </c>
      <c r="AC16" s="121">
        <v>0</v>
      </c>
      <c r="AD16" s="71"/>
      <c r="AE16" s="71"/>
      <c r="AF16" s="105">
        <f t="shared" si="29"/>
        <v>0</v>
      </c>
      <c r="AG16" s="105"/>
      <c r="AH16" s="105">
        <f t="shared" si="30"/>
        <v>0</v>
      </c>
      <c r="AI16" s="122">
        <v>0</v>
      </c>
      <c r="AJ16" s="71"/>
      <c r="AK16" s="71"/>
      <c r="AL16" s="123">
        <f t="shared" si="31"/>
        <v>0</v>
      </c>
      <c r="AM16" s="105"/>
      <c r="AN16" s="241">
        <f t="shared" si="32"/>
        <v>0</v>
      </c>
      <c r="AO16" s="242"/>
      <c r="AP16" s="247">
        <v>300000000</v>
      </c>
      <c r="AQ16" s="244"/>
      <c r="AR16" s="244"/>
      <c r="AS16" s="244">
        <f t="shared" si="2"/>
        <v>57000000</v>
      </c>
      <c r="AT16" s="244"/>
      <c r="AU16" s="244">
        <f t="shared" si="3"/>
        <v>357000000</v>
      </c>
      <c r="AV16" s="244">
        <v>300000000</v>
      </c>
      <c r="AW16" s="71"/>
      <c r="AX16" s="71"/>
      <c r="AY16" s="244">
        <f t="shared" si="4"/>
        <v>57000000</v>
      </c>
      <c r="AZ16" s="244"/>
      <c r="BA16" s="244">
        <f t="shared" si="5"/>
        <v>357000000</v>
      </c>
      <c r="BB16" s="244">
        <v>300000000</v>
      </c>
      <c r="BC16" s="71"/>
      <c r="BD16" s="71"/>
      <c r="BE16" s="244">
        <f t="shared" si="6"/>
        <v>57000000</v>
      </c>
      <c r="BF16" s="244"/>
      <c r="BG16" s="248">
        <f t="shared" si="7"/>
        <v>357000000</v>
      </c>
      <c r="BH16" s="242"/>
      <c r="BI16" s="252">
        <v>11800000</v>
      </c>
      <c r="BJ16" s="244"/>
      <c r="BK16" s="244"/>
      <c r="BL16" s="244">
        <f t="shared" si="8"/>
        <v>2242000</v>
      </c>
      <c r="BM16" s="244"/>
      <c r="BN16" s="244">
        <f t="shared" si="9"/>
        <v>14042000</v>
      </c>
      <c r="BO16" s="250">
        <v>11800000</v>
      </c>
      <c r="BP16" s="71"/>
      <c r="BQ16" s="71"/>
      <c r="BR16" s="244">
        <f t="shared" si="10"/>
        <v>2242000</v>
      </c>
      <c r="BS16" s="244"/>
      <c r="BT16" s="244">
        <f t="shared" si="11"/>
        <v>14042000</v>
      </c>
      <c r="BU16" s="250">
        <v>13882353</v>
      </c>
      <c r="BV16" s="71"/>
      <c r="BW16" s="71"/>
      <c r="BX16" s="244">
        <f t="shared" si="12"/>
        <v>2637647.0699999998</v>
      </c>
      <c r="BY16" s="244"/>
      <c r="BZ16" s="248">
        <f t="shared" si="13"/>
        <v>16520000.07</v>
      </c>
      <c r="CA16" s="509"/>
      <c r="CB16" s="252">
        <v>1500000</v>
      </c>
      <c r="CC16" s="244"/>
      <c r="CD16" s="244"/>
      <c r="CE16" s="244">
        <f t="shared" si="33"/>
        <v>285000</v>
      </c>
      <c r="CF16" s="244"/>
      <c r="CG16" s="244">
        <f t="shared" si="34"/>
        <v>1785000</v>
      </c>
      <c r="CH16" s="250">
        <v>1580000</v>
      </c>
      <c r="CI16" s="71"/>
      <c r="CJ16" s="71"/>
      <c r="CK16" s="244">
        <f t="shared" si="35"/>
        <v>300200</v>
      </c>
      <c r="CL16" s="244"/>
      <c r="CM16" s="244">
        <f t="shared" si="36"/>
        <v>1880200</v>
      </c>
      <c r="CN16" s="250">
        <v>1660000</v>
      </c>
      <c r="CO16" s="71"/>
      <c r="CP16" s="71"/>
      <c r="CQ16" s="244">
        <f t="shared" si="37"/>
        <v>315400</v>
      </c>
      <c r="CR16" s="244"/>
      <c r="CS16" s="248">
        <f t="shared" si="38"/>
        <v>1975400</v>
      </c>
      <c r="CT16" s="509"/>
      <c r="CU16" s="207">
        <v>4550000</v>
      </c>
      <c r="CV16" s="105"/>
      <c r="CW16" s="105"/>
      <c r="CX16" s="105">
        <f t="shared" si="39"/>
        <v>864500</v>
      </c>
      <c r="CY16" s="105"/>
      <c r="CZ16" s="105">
        <f t="shared" si="40"/>
        <v>5414500</v>
      </c>
      <c r="DA16" s="105">
        <v>4550000</v>
      </c>
      <c r="DB16" s="71"/>
      <c r="DC16" s="71"/>
      <c r="DD16" s="105">
        <f t="shared" si="41"/>
        <v>864500</v>
      </c>
      <c r="DE16" s="105"/>
      <c r="DF16" s="105">
        <f>DA16+DD16</f>
        <v>5414500</v>
      </c>
      <c r="DG16" s="105">
        <v>4550000</v>
      </c>
      <c r="DH16" s="71"/>
      <c r="DI16" s="71"/>
      <c r="DJ16" s="105">
        <f t="shared" si="42"/>
        <v>864500</v>
      </c>
      <c r="DK16" s="105"/>
      <c r="DL16" s="229">
        <f t="shared" si="43"/>
        <v>5414500</v>
      </c>
      <c r="DM16" s="242"/>
      <c r="DN16" s="208">
        <f t="shared" si="15"/>
        <v>64626916.666666664</v>
      </c>
      <c r="DO16" s="116">
        <f t="shared" si="16"/>
        <v>7467250</v>
      </c>
      <c r="DP16" s="316">
        <f t="shared" si="17"/>
        <v>64722116.666666664</v>
      </c>
      <c r="DQ16" s="316">
        <f t="shared" si="18"/>
        <v>7705250</v>
      </c>
      <c r="DR16" s="105">
        <f t="shared" si="19"/>
        <v>65284263.344999999</v>
      </c>
      <c r="DS16" s="317">
        <f t="shared" si="20"/>
        <v>8105090</v>
      </c>
    </row>
    <row r="17" spans="2:123" ht="15" customHeight="1" thickBot="1">
      <c r="B17" s="525" t="s">
        <v>207</v>
      </c>
      <c r="C17" s="235" t="s">
        <v>179</v>
      </c>
      <c r="D17" s="207">
        <v>1200000</v>
      </c>
      <c r="E17" s="105"/>
      <c r="F17" s="105"/>
      <c r="G17" s="105">
        <f t="shared" si="21"/>
        <v>228000</v>
      </c>
      <c r="H17" s="105"/>
      <c r="I17" s="105">
        <f t="shared" si="22"/>
        <v>1428000</v>
      </c>
      <c r="J17" s="116">
        <v>1260000</v>
      </c>
      <c r="K17" s="71"/>
      <c r="L17" s="71"/>
      <c r="M17" s="105">
        <f t="shared" si="23"/>
        <v>239400</v>
      </c>
      <c r="N17" s="105"/>
      <c r="O17" s="105">
        <f t="shared" si="24"/>
        <v>1499400</v>
      </c>
      <c r="P17" s="116">
        <v>1361000</v>
      </c>
      <c r="Q17" s="71"/>
      <c r="R17" s="71"/>
      <c r="S17" s="105">
        <f t="shared" si="25"/>
        <v>258590</v>
      </c>
      <c r="T17" s="105"/>
      <c r="U17" s="229">
        <f t="shared" si="26"/>
        <v>1619590</v>
      </c>
      <c r="V17" s="242"/>
      <c r="W17" s="207">
        <v>0</v>
      </c>
      <c r="X17" s="105"/>
      <c r="Y17" s="105"/>
      <c r="Z17" s="105">
        <f t="shared" si="27"/>
        <v>0</v>
      </c>
      <c r="AA17" s="105"/>
      <c r="AB17" s="105">
        <f t="shared" si="28"/>
        <v>0</v>
      </c>
      <c r="AC17" s="121">
        <v>0</v>
      </c>
      <c r="AD17" s="71"/>
      <c r="AE17" s="71"/>
      <c r="AF17" s="105">
        <f t="shared" si="29"/>
        <v>0</v>
      </c>
      <c r="AG17" s="105"/>
      <c r="AH17" s="105">
        <f t="shared" si="30"/>
        <v>0</v>
      </c>
      <c r="AI17" s="122">
        <v>0</v>
      </c>
      <c r="AJ17" s="71"/>
      <c r="AK17" s="71"/>
      <c r="AL17" s="123">
        <f t="shared" si="31"/>
        <v>0</v>
      </c>
      <c r="AM17" s="105"/>
      <c r="AN17" s="241">
        <f t="shared" si="32"/>
        <v>0</v>
      </c>
      <c r="AO17" s="242"/>
      <c r="AP17" s="247">
        <v>38000000</v>
      </c>
      <c r="AQ17" s="244"/>
      <c r="AR17" s="244"/>
      <c r="AS17" s="244">
        <f t="shared" si="2"/>
        <v>7220000</v>
      </c>
      <c r="AT17" s="244"/>
      <c r="AU17" s="244">
        <f t="shared" si="3"/>
        <v>45220000</v>
      </c>
      <c r="AV17" s="244">
        <v>38000000</v>
      </c>
      <c r="AW17" s="71"/>
      <c r="AX17" s="71"/>
      <c r="AY17" s="244">
        <f t="shared" si="4"/>
        <v>7220000</v>
      </c>
      <c r="AZ17" s="244"/>
      <c r="BA17" s="244">
        <f t="shared" si="5"/>
        <v>45220000</v>
      </c>
      <c r="BB17" s="244">
        <v>38000000</v>
      </c>
      <c r="BC17" s="71"/>
      <c r="BD17" s="71"/>
      <c r="BE17" s="244">
        <f t="shared" si="6"/>
        <v>7220000</v>
      </c>
      <c r="BF17" s="244"/>
      <c r="BG17" s="248">
        <f t="shared" si="7"/>
        <v>45220000</v>
      </c>
      <c r="BH17" s="242"/>
      <c r="BI17" s="252">
        <v>3600000</v>
      </c>
      <c r="BJ17" s="244"/>
      <c r="BK17" s="244"/>
      <c r="BL17" s="244">
        <f t="shared" si="8"/>
        <v>684000</v>
      </c>
      <c r="BM17" s="244"/>
      <c r="BN17" s="244">
        <f t="shared" si="9"/>
        <v>4284000</v>
      </c>
      <c r="BO17" s="250">
        <v>3600000</v>
      </c>
      <c r="BP17" s="71"/>
      <c r="BQ17" s="71"/>
      <c r="BR17" s="244">
        <f t="shared" si="10"/>
        <v>684000</v>
      </c>
      <c r="BS17" s="244"/>
      <c r="BT17" s="244">
        <f t="shared" si="11"/>
        <v>4284000</v>
      </c>
      <c r="BU17" s="250">
        <v>4235294</v>
      </c>
      <c r="BV17" s="71"/>
      <c r="BW17" s="71"/>
      <c r="BX17" s="244">
        <f t="shared" si="12"/>
        <v>804705.86</v>
      </c>
      <c r="BY17" s="244"/>
      <c r="BZ17" s="248">
        <f t="shared" si="13"/>
        <v>5039999.8600000003</v>
      </c>
      <c r="CA17" s="509"/>
      <c r="CB17" s="252">
        <v>1800000</v>
      </c>
      <c r="CC17" s="244"/>
      <c r="CD17" s="244"/>
      <c r="CE17" s="244">
        <f t="shared" si="33"/>
        <v>342000</v>
      </c>
      <c r="CF17" s="244"/>
      <c r="CG17" s="244">
        <f t="shared" si="34"/>
        <v>2142000</v>
      </c>
      <c r="CH17" s="250">
        <v>1890000</v>
      </c>
      <c r="CI17" s="71"/>
      <c r="CJ17" s="71"/>
      <c r="CK17" s="244">
        <f t="shared" si="35"/>
        <v>359100</v>
      </c>
      <c r="CL17" s="244"/>
      <c r="CM17" s="244">
        <f t="shared" si="36"/>
        <v>2249100</v>
      </c>
      <c r="CN17" s="250">
        <v>1990000</v>
      </c>
      <c r="CO17" s="71"/>
      <c r="CP17" s="71"/>
      <c r="CQ17" s="244">
        <f t="shared" si="37"/>
        <v>378100</v>
      </c>
      <c r="CR17" s="244"/>
      <c r="CS17" s="248">
        <f t="shared" si="38"/>
        <v>2368100</v>
      </c>
      <c r="CT17" s="509"/>
      <c r="CU17" s="207">
        <v>650000</v>
      </c>
      <c r="CV17" s="105"/>
      <c r="CW17" s="105"/>
      <c r="CX17" s="105">
        <f t="shared" si="39"/>
        <v>123500</v>
      </c>
      <c r="CY17" s="105"/>
      <c r="CZ17" s="105">
        <f t="shared" si="40"/>
        <v>773500</v>
      </c>
      <c r="DA17" s="105">
        <v>650000</v>
      </c>
      <c r="DB17" s="71"/>
      <c r="DC17" s="71"/>
      <c r="DD17" s="105">
        <f t="shared" si="41"/>
        <v>123500</v>
      </c>
      <c r="DE17" s="105"/>
      <c r="DF17" s="105">
        <f>DA17+DD17</f>
        <v>773500</v>
      </c>
      <c r="DG17" s="105">
        <v>650000</v>
      </c>
      <c r="DH17" s="71"/>
      <c r="DI17" s="71"/>
      <c r="DJ17" s="105">
        <f t="shared" si="42"/>
        <v>123500</v>
      </c>
      <c r="DK17" s="105"/>
      <c r="DL17" s="229">
        <f t="shared" si="43"/>
        <v>773500</v>
      </c>
      <c r="DM17" s="242"/>
      <c r="DN17" s="208">
        <f t="shared" si="15"/>
        <v>8974583.333333334</v>
      </c>
      <c r="DO17" s="116">
        <f t="shared" si="16"/>
        <v>1785000</v>
      </c>
      <c r="DP17" s="316">
        <f t="shared" si="17"/>
        <v>9004333.333333334</v>
      </c>
      <c r="DQ17" s="316">
        <f t="shared" si="18"/>
        <v>1874250</v>
      </c>
      <c r="DR17" s="105">
        <f t="shared" si="19"/>
        <v>9170198.3100000005</v>
      </c>
      <c r="DS17" s="317">
        <f t="shared" si="20"/>
        <v>1993845</v>
      </c>
    </row>
    <row r="18" spans="2:123" ht="15" customHeight="1" thickBot="1">
      <c r="B18" s="525"/>
      <c r="C18" s="235" t="s">
        <v>180</v>
      </c>
      <c r="D18" s="207">
        <v>5000000</v>
      </c>
      <c r="E18" s="105"/>
      <c r="F18" s="105"/>
      <c r="G18" s="105">
        <f t="shared" si="21"/>
        <v>950000</v>
      </c>
      <c r="H18" s="105"/>
      <c r="I18" s="105">
        <f t="shared" si="22"/>
        <v>5950000</v>
      </c>
      <c r="J18" s="116">
        <v>5250000</v>
      </c>
      <c r="K18" s="71"/>
      <c r="L18" s="71"/>
      <c r="M18" s="105">
        <f t="shared" si="23"/>
        <v>997500</v>
      </c>
      <c r="N18" s="105"/>
      <c r="O18" s="105">
        <f t="shared" si="24"/>
        <v>6247500</v>
      </c>
      <c r="P18" s="116">
        <v>5670000</v>
      </c>
      <c r="Q18" s="71"/>
      <c r="R18" s="71"/>
      <c r="S18" s="105">
        <f t="shared" si="25"/>
        <v>1077300</v>
      </c>
      <c r="T18" s="105"/>
      <c r="U18" s="229">
        <f t="shared" si="26"/>
        <v>6747300</v>
      </c>
      <c r="V18" s="242"/>
      <c r="W18" s="207">
        <v>0</v>
      </c>
      <c r="X18" s="105"/>
      <c r="Y18" s="105"/>
      <c r="Z18" s="105">
        <f t="shared" si="27"/>
        <v>0</v>
      </c>
      <c r="AA18" s="105"/>
      <c r="AB18" s="105">
        <f t="shared" si="28"/>
        <v>0</v>
      </c>
      <c r="AC18" s="121">
        <v>0</v>
      </c>
      <c r="AD18" s="71"/>
      <c r="AE18" s="71"/>
      <c r="AF18" s="105">
        <f t="shared" si="29"/>
        <v>0</v>
      </c>
      <c r="AG18" s="105"/>
      <c r="AH18" s="105">
        <f t="shared" si="30"/>
        <v>0</v>
      </c>
      <c r="AI18" s="122">
        <v>0</v>
      </c>
      <c r="AJ18" s="71"/>
      <c r="AK18" s="71"/>
      <c r="AL18" s="123">
        <f t="shared" si="31"/>
        <v>0</v>
      </c>
      <c r="AM18" s="105"/>
      <c r="AN18" s="241">
        <f t="shared" si="32"/>
        <v>0</v>
      </c>
      <c r="AO18" s="242"/>
      <c r="AP18" s="247">
        <v>190000000</v>
      </c>
      <c r="AQ18" s="244"/>
      <c r="AR18" s="244"/>
      <c r="AS18" s="244">
        <f t="shared" si="2"/>
        <v>36100000</v>
      </c>
      <c r="AT18" s="244"/>
      <c r="AU18" s="244">
        <f t="shared" si="3"/>
        <v>226100000</v>
      </c>
      <c r="AV18" s="244">
        <v>190000000</v>
      </c>
      <c r="AW18" s="71"/>
      <c r="AX18" s="71"/>
      <c r="AY18" s="244">
        <f t="shared" si="4"/>
        <v>36100000</v>
      </c>
      <c r="AZ18" s="244"/>
      <c r="BA18" s="244">
        <f t="shared" si="5"/>
        <v>226100000</v>
      </c>
      <c r="BB18" s="244">
        <v>190000000</v>
      </c>
      <c r="BC18" s="71"/>
      <c r="BD18" s="71"/>
      <c r="BE18" s="244">
        <f t="shared" si="6"/>
        <v>36100000</v>
      </c>
      <c r="BF18" s="244"/>
      <c r="BG18" s="248">
        <f t="shared" si="7"/>
        <v>226100000</v>
      </c>
      <c r="BH18" s="242"/>
      <c r="BI18" s="252">
        <v>8300000</v>
      </c>
      <c r="BJ18" s="244"/>
      <c r="BK18" s="244"/>
      <c r="BL18" s="244">
        <f t="shared" si="8"/>
        <v>1577000</v>
      </c>
      <c r="BM18" s="244"/>
      <c r="BN18" s="244">
        <f t="shared" si="9"/>
        <v>9877000</v>
      </c>
      <c r="BO18" s="250">
        <v>8300000</v>
      </c>
      <c r="BP18" s="71"/>
      <c r="BQ18" s="71"/>
      <c r="BR18" s="244">
        <f t="shared" si="10"/>
        <v>1577000</v>
      </c>
      <c r="BS18" s="244"/>
      <c r="BT18" s="244">
        <f t="shared" si="11"/>
        <v>9877000</v>
      </c>
      <c r="BU18" s="250">
        <v>9764706</v>
      </c>
      <c r="BV18" s="71"/>
      <c r="BW18" s="71"/>
      <c r="BX18" s="244">
        <f t="shared" si="12"/>
        <v>1855294.1400000001</v>
      </c>
      <c r="BY18" s="244"/>
      <c r="BZ18" s="248">
        <f t="shared" si="13"/>
        <v>11620000.140000001</v>
      </c>
      <c r="CA18" s="509"/>
      <c r="CB18" s="252">
        <v>1800000</v>
      </c>
      <c r="CC18" s="244"/>
      <c r="CD18" s="244"/>
      <c r="CE18" s="244">
        <f t="shared" si="33"/>
        <v>342000</v>
      </c>
      <c r="CF18" s="244"/>
      <c r="CG18" s="244">
        <f t="shared" si="34"/>
        <v>2142000</v>
      </c>
      <c r="CH18" s="250">
        <v>1890000</v>
      </c>
      <c r="CI18" s="71"/>
      <c r="CJ18" s="71"/>
      <c r="CK18" s="244">
        <f t="shared" si="35"/>
        <v>359100</v>
      </c>
      <c r="CL18" s="244"/>
      <c r="CM18" s="244">
        <f t="shared" si="36"/>
        <v>2249100</v>
      </c>
      <c r="CN18" s="250">
        <v>1990000</v>
      </c>
      <c r="CO18" s="71"/>
      <c r="CP18" s="71"/>
      <c r="CQ18" s="244">
        <f t="shared" si="37"/>
        <v>378100</v>
      </c>
      <c r="CR18" s="244"/>
      <c r="CS18" s="248">
        <f t="shared" si="38"/>
        <v>2368100</v>
      </c>
      <c r="CT18" s="509"/>
      <c r="CU18" s="207">
        <v>3250000</v>
      </c>
      <c r="CV18" s="105"/>
      <c r="CW18" s="105"/>
      <c r="CX18" s="105">
        <f t="shared" si="39"/>
        <v>617500</v>
      </c>
      <c r="CY18" s="105"/>
      <c r="CZ18" s="105">
        <f t="shared" si="40"/>
        <v>3867500</v>
      </c>
      <c r="DA18" s="105">
        <v>3250000</v>
      </c>
      <c r="DB18" s="71"/>
      <c r="DC18" s="71"/>
      <c r="DD18" s="105">
        <f t="shared" si="41"/>
        <v>617500</v>
      </c>
      <c r="DE18" s="105"/>
      <c r="DF18" s="105">
        <f>DA18+DD18</f>
        <v>3867500</v>
      </c>
      <c r="DG18" s="105">
        <v>3250000</v>
      </c>
      <c r="DH18" s="71"/>
      <c r="DI18" s="71"/>
      <c r="DJ18" s="105">
        <f t="shared" si="42"/>
        <v>617500</v>
      </c>
      <c r="DK18" s="105"/>
      <c r="DL18" s="229">
        <f t="shared" si="43"/>
        <v>3867500</v>
      </c>
      <c r="DM18" s="242"/>
      <c r="DN18" s="208">
        <f t="shared" si="15"/>
        <v>41322750</v>
      </c>
      <c r="DO18" s="116">
        <f t="shared" si="16"/>
        <v>4908750</v>
      </c>
      <c r="DP18" s="316">
        <f t="shared" si="17"/>
        <v>41390183.333333336</v>
      </c>
      <c r="DQ18" s="316">
        <f t="shared" si="18"/>
        <v>5057500</v>
      </c>
      <c r="DR18" s="105">
        <f t="shared" si="19"/>
        <v>41783816.689999998</v>
      </c>
      <c r="DS18" s="317">
        <f t="shared" si="20"/>
        <v>5307400</v>
      </c>
    </row>
    <row r="19" spans="2:123" ht="14.25" customHeight="1" thickBot="1">
      <c r="B19" s="526"/>
      <c r="C19" s="236" t="s">
        <v>181</v>
      </c>
      <c r="D19" s="237">
        <v>9000000</v>
      </c>
      <c r="E19" s="238"/>
      <c r="F19" s="238"/>
      <c r="G19" s="238">
        <f t="shared" si="21"/>
        <v>1710000</v>
      </c>
      <c r="H19" s="238"/>
      <c r="I19" s="238">
        <f t="shared" si="22"/>
        <v>10710000</v>
      </c>
      <c r="J19" s="239">
        <v>9450000</v>
      </c>
      <c r="K19" s="131"/>
      <c r="L19" s="131"/>
      <c r="M19" s="238">
        <f t="shared" si="23"/>
        <v>1795500</v>
      </c>
      <c r="N19" s="238"/>
      <c r="O19" s="238">
        <f t="shared" si="24"/>
        <v>11245500</v>
      </c>
      <c r="P19" s="239">
        <v>10206000</v>
      </c>
      <c r="Q19" s="131"/>
      <c r="R19" s="131"/>
      <c r="S19" s="238">
        <f t="shared" si="25"/>
        <v>1939140</v>
      </c>
      <c r="T19" s="238"/>
      <c r="U19" s="240">
        <f t="shared" si="26"/>
        <v>12145140</v>
      </c>
      <c r="V19" s="242"/>
      <c r="W19" s="237">
        <v>0</v>
      </c>
      <c r="X19" s="238"/>
      <c r="Y19" s="238"/>
      <c r="Z19" s="238">
        <f t="shared" si="27"/>
        <v>0</v>
      </c>
      <c r="AA19" s="238"/>
      <c r="AB19" s="238">
        <f t="shared" si="28"/>
        <v>0</v>
      </c>
      <c r="AC19" s="254">
        <v>0</v>
      </c>
      <c r="AD19" s="131"/>
      <c r="AE19" s="131"/>
      <c r="AF19" s="238">
        <f t="shared" si="29"/>
        <v>0</v>
      </c>
      <c r="AG19" s="238"/>
      <c r="AH19" s="238">
        <f t="shared" si="30"/>
        <v>0</v>
      </c>
      <c r="AI19" s="255">
        <v>0</v>
      </c>
      <c r="AJ19" s="131"/>
      <c r="AK19" s="131"/>
      <c r="AL19" s="256">
        <f t="shared" si="31"/>
        <v>0</v>
      </c>
      <c r="AM19" s="238"/>
      <c r="AN19" s="257">
        <f t="shared" si="32"/>
        <v>0</v>
      </c>
      <c r="AO19" s="242"/>
      <c r="AP19" s="258">
        <v>380000000</v>
      </c>
      <c r="AQ19" s="259"/>
      <c r="AR19" s="259"/>
      <c r="AS19" s="259">
        <f t="shared" si="2"/>
        <v>72200000</v>
      </c>
      <c r="AT19" s="259"/>
      <c r="AU19" s="259">
        <f t="shared" si="3"/>
        <v>452200000</v>
      </c>
      <c r="AV19" s="259">
        <v>380000000</v>
      </c>
      <c r="AW19" s="131"/>
      <c r="AX19" s="131"/>
      <c r="AY19" s="259">
        <f t="shared" si="4"/>
        <v>72200000</v>
      </c>
      <c r="AZ19" s="259"/>
      <c r="BA19" s="259">
        <f t="shared" si="5"/>
        <v>452200000</v>
      </c>
      <c r="BB19" s="259">
        <v>380000000</v>
      </c>
      <c r="BC19" s="131"/>
      <c r="BD19" s="131"/>
      <c r="BE19" s="259">
        <f t="shared" si="6"/>
        <v>72200000</v>
      </c>
      <c r="BF19" s="259"/>
      <c r="BG19" s="260">
        <f t="shared" si="7"/>
        <v>452200000</v>
      </c>
      <c r="BH19" s="242"/>
      <c r="BI19" s="261">
        <v>13200000</v>
      </c>
      <c r="BJ19" s="259"/>
      <c r="BK19" s="259"/>
      <c r="BL19" s="259">
        <f t="shared" si="8"/>
        <v>2508000</v>
      </c>
      <c r="BM19" s="259"/>
      <c r="BN19" s="259">
        <f t="shared" si="9"/>
        <v>15708000</v>
      </c>
      <c r="BO19" s="262">
        <v>13200000</v>
      </c>
      <c r="BP19" s="131"/>
      <c r="BQ19" s="131"/>
      <c r="BR19" s="259">
        <f t="shared" si="10"/>
        <v>2508000</v>
      </c>
      <c r="BS19" s="259"/>
      <c r="BT19" s="259">
        <f t="shared" si="11"/>
        <v>15708000</v>
      </c>
      <c r="BU19" s="262">
        <v>15529412</v>
      </c>
      <c r="BV19" s="131"/>
      <c r="BW19" s="131"/>
      <c r="BX19" s="259">
        <f t="shared" si="12"/>
        <v>2950588.2800000003</v>
      </c>
      <c r="BY19" s="259"/>
      <c r="BZ19" s="260">
        <f t="shared" si="13"/>
        <v>18480000.280000001</v>
      </c>
      <c r="CA19" s="509"/>
      <c r="CB19" s="261">
        <v>1800000</v>
      </c>
      <c r="CC19" s="259"/>
      <c r="CD19" s="259"/>
      <c r="CE19" s="259">
        <f t="shared" si="33"/>
        <v>342000</v>
      </c>
      <c r="CF19" s="259"/>
      <c r="CG19" s="259">
        <f t="shared" si="34"/>
        <v>2142000</v>
      </c>
      <c r="CH19" s="262">
        <v>1890000</v>
      </c>
      <c r="CI19" s="131"/>
      <c r="CJ19" s="131"/>
      <c r="CK19" s="259">
        <f t="shared" si="35"/>
        <v>359100</v>
      </c>
      <c r="CL19" s="259"/>
      <c r="CM19" s="259">
        <f t="shared" si="36"/>
        <v>2249100</v>
      </c>
      <c r="CN19" s="262">
        <v>1990000</v>
      </c>
      <c r="CO19" s="131"/>
      <c r="CP19" s="131"/>
      <c r="CQ19" s="259">
        <f t="shared" si="37"/>
        <v>378100</v>
      </c>
      <c r="CR19" s="259"/>
      <c r="CS19" s="260">
        <f t="shared" si="38"/>
        <v>2368100</v>
      </c>
      <c r="CT19" s="509"/>
      <c r="CU19" s="237">
        <v>6500000</v>
      </c>
      <c r="CV19" s="238"/>
      <c r="CW19" s="238"/>
      <c r="CX19" s="238">
        <f t="shared" si="39"/>
        <v>1235000</v>
      </c>
      <c r="CY19" s="238"/>
      <c r="CZ19" s="238">
        <f t="shared" si="40"/>
        <v>7735000</v>
      </c>
      <c r="DA19" s="238">
        <v>6500000</v>
      </c>
      <c r="DB19" s="131"/>
      <c r="DC19" s="131"/>
      <c r="DD19" s="238">
        <f t="shared" si="41"/>
        <v>1235000</v>
      </c>
      <c r="DE19" s="238"/>
      <c r="DF19" s="238">
        <f>DA19+DD19</f>
        <v>7735000</v>
      </c>
      <c r="DG19" s="238">
        <v>6500000</v>
      </c>
      <c r="DH19" s="131"/>
      <c r="DI19" s="131"/>
      <c r="DJ19" s="238">
        <f t="shared" si="42"/>
        <v>1235000</v>
      </c>
      <c r="DK19" s="238"/>
      <c r="DL19" s="240">
        <f t="shared" si="43"/>
        <v>7735000</v>
      </c>
      <c r="DM19" s="242"/>
      <c r="DN19" s="210">
        <f t="shared" si="15"/>
        <v>81415833.333333328</v>
      </c>
      <c r="DO19" s="239">
        <f t="shared" si="16"/>
        <v>9222500</v>
      </c>
      <c r="DP19" s="318">
        <f t="shared" si="17"/>
        <v>81522933.333333328</v>
      </c>
      <c r="DQ19" s="318">
        <f t="shared" si="18"/>
        <v>9490250</v>
      </c>
      <c r="DR19" s="238">
        <f t="shared" si="19"/>
        <v>82154706.713333324</v>
      </c>
      <c r="DS19" s="319">
        <f t="shared" si="20"/>
        <v>9940070</v>
      </c>
    </row>
    <row r="20" spans="2:123" ht="15" customHeight="1" thickBot="1">
      <c r="B20" s="523" t="s">
        <v>192</v>
      </c>
      <c r="C20" s="524"/>
      <c r="D20" s="499">
        <v>0.22</v>
      </c>
      <c r="E20" s="500"/>
      <c r="F20" s="500"/>
      <c r="G20" s="500"/>
      <c r="H20" s="500"/>
      <c r="I20" s="500"/>
      <c r="J20" s="500"/>
      <c r="K20" s="500"/>
      <c r="L20" s="500"/>
      <c r="M20" s="500"/>
      <c r="N20" s="500"/>
      <c r="O20" s="500"/>
      <c r="P20" s="500"/>
      <c r="Q20" s="500"/>
      <c r="R20" s="500"/>
      <c r="S20" s="500"/>
      <c r="T20" s="500"/>
      <c r="U20" s="501"/>
      <c r="V20" s="242"/>
      <c r="W20" s="499">
        <v>0.1</v>
      </c>
      <c r="X20" s="500"/>
      <c r="Y20" s="500"/>
      <c r="Z20" s="500"/>
      <c r="AA20" s="500"/>
      <c r="AB20" s="500"/>
      <c r="AC20" s="500"/>
      <c r="AD20" s="500"/>
      <c r="AE20" s="500"/>
      <c r="AF20" s="500"/>
      <c r="AG20" s="500"/>
      <c r="AH20" s="500"/>
      <c r="AI20" s="500"/>
      <c r="AJ20" s="500"/>
      <c r="AK20" s="500"/>
      <c r="AL20" s="500"/>
      <c r="AM20" s="500"/>
      <c r="AN20" s="501"/>
      <c r="AO20" s="242"/>
      <c r="AP20" s="515">
        <v>0.15</v>
      </c>
      <c r="AQ20" s="516"/>
      <c r="AR20" s="516"/>
      <c r="AS20" s="516"/>
      <c r="AT20" s="516"/>
      <c r="AU20" s="516"/>
      <c r="AV20" s="516"/>
      <c r="AW20" s="516"/>
      <c r="AX20" s="516"/>
      <c r="AY20" s="516"/>
      <c r="AZ20" s="516"/>
      <c r="BA20" s="516"/>
      <c r="BB20" s="516"/>
      <c r="BC20" s="516"/>
      <c r="BD20" s="516"/>
      <c r="BE20" s="516"/>
      <c r="BF20" s="516"/>
      <c r="BG20" s="517"/>
      <c r="BH20" s="242"/>
      <c r="BI20" s="499">
        <v>0.13</v>
      </c>
      <c r="BJ20" s="500"/>
      <c r="BK20" s="500"/>
      <c r="BL20" s="500"/>
      <c r="BM20" s="500"/>
      <c r="BN20" s="500"/>
      <c r="BO20" s="500"/>
      <c r="BP20" s="500"/>
      <c r="BQ20" s="500"/>
      <c r="BR20" s="500"/>
      <c r="BS20" s="500"/>
      <c r="BT20" s="500"/>
      <c r="BU20" s="500"/>
      <c r="BV20" s="500"/>
      <c r="BW20" s="500"/>
      <c r="BX20" s="500"/>
      <c r="BY20" s="500"/>
      <c r="BZ20" s="501"/>
      <c r="CA20" s="509"/>
      <c r="CB20" s="499">
        <v>0.15</v>
      </c>
      <c r="CC20" s="500"/>
      <c r="CD20" s="500"/>
      <c r="CE20" s="500"/>
      <c r="CF20" s="500"/>
      <c r="CG20" s="500"/>
      <c r="CH20" s="500"/>
      <c r="CI20" s="500"/>
      <c r="CJ20" s="500"/>
      <c r="CK20" s="500"/>
      <c r="CL20" s="500"/>
      <c r="CM20" s="500"/>
      <c r="CN20" s="500"/>
      <c r="CO20" s="500"/>
      <c r="CP20" s="500"/>
      <c r="CQ20" s="500"/>
      <c r="CR20" s="500"/>
      <c r="CS20" s="501"/>
      <c r="CT20" s="509"/>
      <c r="CU20" s="505">
        <v>7.1400000000000005E-2</v>
      </c>
      <c r="CV20" s="506"/>
      <c r="CW20" s="506"/>
      <c r="CX20" s="506"/>
      <c r="CY20" s="506"/>
      <c r="CZ20" s="506"/>
      <c r="DA20" s="506"/>
      <c r="DB20" s="506"/>
      <c r="DC20" s="506"/>
      <c r="DD20" s="506"/>
      <c r="DE20" s="506"/>
      <c r="DF20" s="506"/>
      <c r="DG20" s="506"/>
      <c r="DH20" s="506"/>
      <c r="DI20" s="506"/>
      <c r="DJ20" s="506"/>
      <c r="DK20" s="506"/>
      <c r="DL20" s="507"/>
      <c r="DM20" s="242"/>
      <c r="DN20" s="502">
        <v>0.14000000000000001</v>
      </c>
      <c r="DO20" s="503"/>
      <c r="DP20" s="503"/>
      <c r="DQ20" s="503"/>
      <c r="DR20" s="503"/>
      <c r="DS20" s="504"/>
    </row>
    <row r="21" spans="2:123" ht="15.75" customHeight="1">
      <c r="B21" s="321"/>
      <c r="C21" s="176"/>
      <c r="D21" s="176"/>
      <c r="E21" s="176"/>
      <c r="F21" s="176"/>
      <c r="G21" s="176"/>
      <c r="H21" s="176"/>
      <c r="I21" s="176"/>
      <c r="J21" s="176"/>
      <c r="K21" s="176"/>
      <c r="L21" s="176"/>
      <c r="M21" s="176"/>
      <c r="N21" s="176"/>
      <c r="O21" s="176"/>
      <c r="P21" s="176"/>
      <c r="Q21" s="176"/>
      <c r="R21" s="176"/>
      <c r="S21" s="176"/>
      <c r="T21" s="176"/>
      <c r="U21" s="176"/>
      <c r="V21" s="176"/>
      <c r="W21" s="176"/>
      <c r="X21" s="176"/>
      <c r="Y21" s="176"/>
      <c r="Z21" s="176"/>
      <c r="AA21" s="176"/>
      <c r="AB21" s="176"/>
      <c r="AC21" s="176"/>
      <c r="AD21" s="176"/>
      <c r="AE21" s="176"/>
      <c r="AF21" s="176"/>
      <c r="AG21" s="176"/>
      <c r="AH21" s="176"/>
      <c r="AI21" s="176"/>
      <c r="AJ21" s="176"/>
      <c r="AK21" s="176"/>
      <c r="AL21" s="176"/>
      <c r="AM21" s="176"/>
      <c r="AN21" s="176"/>
      <c r="AO21" s="176"/>
      <c r="AP21" s="176"/>
      <c r="AQ21" s="176"/>
      <c r="AR21" s="176"/>
      <c r="AS21" s="176"/>
      <c r="AT21" s="176"/>
      <c r="AU21" s="176"/>
      <c r="AV21" s="176"/>
      <c r="AW21" s="176"/>
      <c r="AX21" s="176"/>
      <c r="AY21" s="176"/>
      <c r="AZ21" s="176"/>
      <c r="BA21" s="176"/>
      <c r="BB21" s="176"/>
      <c r="BC21" s="176"/>
      <c r="BD21" s="176"/>
      <c r="BE21" s="176"/>
      <c r="BF21" s="176"/>
      <c r="BG21" s="176"/>
      <c r="BH21" s="176"/>
      <c r="BI21" s="176"/>
      <c r="BJ21" s="176"/>
      <c r="BK21" s="176"/>
      <c r="BL21" s="176"/>
      <c r="BM21" s="176"/>
      <c r="BN21" s="176"/>
      <c r="BO21" s="176"/>
      <c r="BP21" s="176"/>
      <c r="BQ21" s="176"/>
      <c r="BR21" s="176"/>
      <c r="BS21" s="176"/>
      <c r="BT21" s="176"/>
      <c r="BU21" s="176"/>
      <c r="BV21" s="176"/>
      <c r="BW21" s="176"/>
      <c r="BX21" s="176"/>
      <c r="BY21" s="176"/>
      <c r="BZ21" s="176"/>
      <c r="CA21" s="176"/>
      <c r="CB21" s="176"/>
      <c r="CC21" s="176"/>
      <c r="CD21" s="176"/>
      <c r="CE21" s="176"/>
      <c r="CF21" s="176"/>
      <c r="CG21" s="176"/>
      <c r="CH21" s="176"/>
      <c r="CI21" s="176"/>
      <c r="CJ21" s="176"/>
      <c r="CK21" s="176"/>
      <c r="CL21" s="176"/>
      <c r="CM21" s="176"/>
      <c r="CN21" s="176"/>
      <c r="CO21" s="176"/>
      <c r="CP21" s="176"/>
      <c r="CQ21" s="176"/>
      <c r="CR21" s="176"/>
      <c r="CS21" s="176"/>
      <c r="CT21" s="176"/>
      <c r="CU21" s="176"/>
      <c r="CV21" s="176"/>
      <c r="CW21" s="176"/>
      <c r="CX21" s="176"/>
      <c r="CY21" s="176"/>
      <c r="CZ21" s="176"/>
      <c r="DA21" s="176"/>
      <c r="DB21" s="176"/>
      <c r="DC21" s="176"/>
      <c r="DD21" s="176"/>
      <c r="DE21" s="176"/>
      <c r="DF21" s="176"/>
      <c r="DG21" s="176"/>
      <c r="DH21" s="176"/>
      <c r="DI21" s="176"/>
      <c r="DJ21" s="176"/>
      <c r="DK21" s="176"/>
      <c r="DL21" s="176"/>
      <c r="DM21" s="176"/>
      <c r="DN21" s="176"/>
      <c r="DO21" s="176"/>
      <c r="DP21" s="176"/>
      <c r="DQ21" s="176"/>
      <c r="DR21" s="176"/>
      <c r="DS21" s="322"/>
    </row>
    <row r="22" spans="2:123" ht="15.75" customHeight="1" thickBot="1">
      <c r="B22" s="323" t="s">
        <v>204</v>
      </c>
      <c r="C22" s="324"/>
      <c r="D22" s="324"/>
      <c r="E22" s="324"/>
      <c r="F22" s="324"/>
      <c r="G22" s="324"/>
      <c r="H22" s="324"/>
      <c r="I22" s="324"/>
      <c r="J22" s="324"/>
      <c r="K22" s="324"/>
      <c r="L22" s="324"/>
      <c r="M22" s="324"/>
      <c r="N22" s="324"/>
      <c r="O22" s="324"/>
      <c r="P22" s="324"/>
      <c r="Q22" s="324"/>
      <c r="R22" s="324"/>
      <c r="S22" s="324"/>
      <c r="T22" s="324"/>
      <c r="U22" s="324"/>
      <c r="V22" s="324"/>
      <c r="W22" s="324"/>
      <c r="X22" s="324"/>
      <c r="Y22" s="324"/>
      <c r="Z22" s="324"/>
      <c r="AA22" s="324"/>
      <c r="AB22" s="324"/>
      <c r="AC22" s="324"/>
      <c r="AD22" s="324"/>
      <c r="AE22" s="324"/>
      <c r="AF22" s="324"/>
      <c r="AG22" s="324"/>
      <c r="AH22" s="324"/>
      <c r="AI22" s="324"/>
      <c r="AJ22" s="324"/>
      <c r="AK22" s="324"/>
      <c r="AL22" s="324"/>
      <c r="AM22" s="324"/>
      <c r="AN22" s="324"/>
      <c r="AO22" s="324"/>
      <c r="AP22" s="324"/>
      <c r="AQ22" s="324"/>
      <c r="AR22" s="324"/>
      <c r="AS22" s="324"/>
      <c r="AT22" s="324"/>
      <c r="AU22" s="324"/>
      <c r="AV22" s="324"/>
      <c r="AW22" s="324"/>
      <c r="AX22" s="324"/>
      <c r="AY22" s="324"/>
      <c r="AZ22" s="324"/>
      <c r="BA22" s="324"/>
      <c r="BB22" s="324"/>
      <c r="BC22" s="324"/>
      <c r="BD22" s="324"/>
      <c r="BE22" s="324"/>
      <c r="BF22" s="324"/>
      <c r="BG22" s="324"/>
      <c r="BH22" s="324"/>
      <c r="BI22" s="324"/>
      <c r="BJ22" s="324"/>
      <c r="BK22" s="324"/>
      <c r="BL22" s="324"/>
      <c r="BM22" s="324"/>
      <c r="BN22" s="324"/>
      <c r="BO22" s="324"/>
      <c r="BP22" s="324"/>
      <c r="BQ22" s="324"/>
      <c r="BR22" s="324"/>
      <c r="BS22" s="324"/>
      <c r="BT22" s="324"/>
      <c r="BU22" s="324"/>
      <c r="BV22" s="324"/>
      <c r="BW22" s="324"/>
      <c r="BX22" s="324"/>
      <c r="BY22" s="324"/>
      <c r="BZ22" s="324"/>
      <c r="CA22" s="324"/>
      <c r="CB22" s="324"/>
      <c r="CC22" s="324"/>
      <c r="CD22" s="324"/>
      <c r="CE22" s="324"/>
      <c r="CF22" s="324"/>
      <c r="CG22" s="324"/>
      <c r="CH22" s="324"/>
      <c r="CI22" s="324"/>
      <c r="CJ22" s="324"/>
      <c r="CK22" s="324"/>
      <c r="CL22" s="324"/>
      <c r="CM22" s="324"/>
      <c r="CN22" s="324"/>
      <c r="CO22" s="324"/>
      <c r="CP22" s="324"/>
      <c r="CQ22" s="324"/>
      <c r="CR22" s="324"/>
      <c r="CS22" s="324"/>
      <c r="CT22" s="324"/>
      <c r="CU22" s="324"/>
      <c r="CV22" s="324"/>
      <c r="CW22" s="324"/>
      <c r="CX22" s="324"/>
      <c r="CY22" s="324"/>
      <c r="CZ22" s="324"/>
      <c r="DA22" s="324"/>
      <c r="DB22" s="324"/>
      <c r="DC22" s="324"/>
      <c r="DD22" s="324"/>
      <c r="DE22" s="324"/>
      <c r="DF22" s="324"/>
      <c r="DG22" s="324"/>
      <c r="DH22" s="324"/>
      <c r="DI22" s="324"/>
      <c r="DJ22" s="324"/>
      <c r="DK22" s="324"/>
      <c r="DL22" s="324"/>
      <c r="DM22" s="324"/>
      <c r="DN22" s="324"/>
      <c r="DO22" s="324"/>
      <c r="DP22" s="324"/>
      <c r="DQ22" s="324"/>
      <c r="DR22" s="324"/>
      <c r="DS22" s="325"/>
    </row>
    <row r="23" spans="2:123" ht="15.75" customHeight="1"/>
    <row r="24" spans="2:123" ht="15.75" customHeight="1"/>
    <row r="25" spans="2:123" ht="15.75" customHeight="1"/>
    <row r="26" spans="2:123" ht="15.75" customHeight="1"/>
    <row r="27" spans="2:123" ht="15.75" customHeight="1">
      <c r="B27" s="68" t="s">
        <v>233</v>
      </c>
    </row>
    <row r="28" spans="2:123" ht="15.75" customHeight="1"/>
    <row r="29" spans="2:123" ht="15.75" customHeight="1"/>
    <row r="30" spans="2:123" ht="15.75" customHeight="1"/>
    <row r="31" spans="2:123" ht="15.75" customHeight="1"/>
    <row r="32" spans="2:12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</sheetData>
  <mergeCells count="87">
    <mergeCell ref="BI2:BZ2"/>
    <mergeCell ref="BO3:BT3"/>
    <mergeCell ref="BU3:BZ3"/>
    <mergeCell ref="BU4:BU5"/>
    <mergeCell ref="AP3:AU3"/>
    <mergeCell ref="AV3:BA3"/>
    <mergeCell ref="BB3:BG3"/>
    <mergeCell ref="AP4:AP5"/>
    <mergeCell ref="AQ4:AS4"/>
    <mergeCell ref="AV4:AV5"/>
    <mergeCell ref="AW4:AY4"/>
    <mergeCell ref="BB4:BB5"/>
    <mergeCell ref="BC4:BE4"/>
    <mergeCell ref="J4:J5"/>
    <mergeCell ref="K4:M4"/>
    <mergeCell ref="P4:P5"/>
    <mergeCell ref="Q4:S4"/>
    <mergeCell ref="CB2:CS2"/>
    <mergeCell ref="CB3:CG3"/>
    <mergeCell ref="CH3:CM3"/>
    <mergeCell ref="CN3:CS3"/>
    <mergeCell ref="CB4:CB5"/>
    <mergeCell ref="CC4:CE4"/>
    <mergeCell ref="CH4:CH5"/>
    <mergeCell ref="CI4:CK4"/>
    <mergeCell ref="CN4:CN5"/>
    <mergeCell ref="CO4:CQ4"/>
    <mergeCell ref="AP2:BG2"/>
    <mergeCell ref="BI3:BN3"/>
    <mergeCell ref="AD4:AF4"/>
    <mergeCell ref="AI4:AI5"/>
    <mergeCell ref="AJ4:AL4"/>
    <mergeCell ref="W2:AN2"/>
    <mergeCell ref="P3:U3"/>
    <mergeCell ref="B20:C20"/>
    <mergeCell ref="B17:B19"/>
    <mergeCell ref="B6:B8"/>
    <mergeCell ref="B11:B13"/>
    <mergeCell ref="B14:B16"/>
    <mergeCell ref="D20:U20"/>
    <mergeCell ref="W20:AN20"/>
    <mergeCell ref="AP20:BG20"/>
    <mergeCell ref="DN2:DS2"/>
    <mergeCell ref="DP4:DP5"/>
    <mergeCell ref="DR4:DR5"/>
    <mergeCell ref="CU2:DL2"/>
    <mergeCell ref="CT3:CT20"/>
    <mergeCell ref="CU3:CZ3"/>
    <mergeCell ref="DN4:DN5"/>
    <mergeCell ref="CV4:CX4"/>
    <mergeCell ref="DA3:DF3"/>
    <mergeCell ref="CU4:CU5"/>
    <mergeCell ref="D4:D5"/>
    <mergeCell ref="E4:G4"/>
    <mergeCell ref="D3:I3"/>
    <mergeCell ref="BI20:BZ20"/>
    <mergeCell ref="DN20:DS20"/>
    <mergeCell ref="CU20:DL20"/>
    <mergeCell ref="CA3:CA20"/>
    <mergeCell ref="CB20:CS20"/>
    <mergeCell ref="DA4:DA5"/>
    <mergeCell ref="DB4:DD4"/>
    <mergeCell ref="DG3:DL3"/>
    <mergeCell ref="DG4:DG5"/>
    <mergeCell ref="DH4:DJ4"/>
    <mergeCell ref="BV4:BX4"/>
    <mergeCell ref="BI4:BI5"/>
    <mergeCell ref="BJ4:BL4"/>
    <mergeCell ref="BO4:BO5"/>
    <mergeCell ref="BP4:BR4"/>
    <mergeCell ref="DO4:DO5"/>
    <mergeCell ref="B2:C2"/>
    <mergeCell ref="DQ4:DQ5"/>
    <mergeCell ref="DS4:DS5"/>
    <mergeCell ref="DN3:DO3"/>
    <mergeCell ref="DP3:DQ3"/>
    <mergeCell ref="DR3:DS3"/>
    <mergeCell ref="J3:O3"/>
    <mergeCell ref="B3:B5"/>
    <mergeCell ref="C3:C5"/>
    <mergeCell ref="D2:U2"/>
    <mergeCell ref="W3:AB3"/>
    <mergeCell ref="AC3:AH3"/>
    <mergeCell ref="AI3:AN3"/>
    <mergeCell ref="W4:W5"/>
    <mergeCell ref="X4:Z4"/>
    <mergeCell ref="AC4:AC5"/>
  </mergeCells>
  <pageMargins left="0.7" right="0.7" top="0.75" bottom="0.75" header="0" footer="0"/>
  <pageSetup scale="42" orientation="landscape" r:id="rId1"/>
  <colBreaks count="6" manualBreakCount="6">
    <brk id="21" min="1" max="22" man="1"/>
    <brk id="40" min="1" max="22" man="1"/>
    <brk id="59" min="1" max="22" man="1"/>
    <brk id="78" min="1" max="22" man="1"/>
    <brk id="97" min="1" max="22" man="1"/>
    <brk id="116" min="1" max="22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-0.499984740745262"/>
  </sheetPr>
  <dimension ref="A1:DS860"/>
  <sheetViews>
    <sheetView zoomScaleNormal="100" zoomScaleSheetLayoutView="90" workbookViewId="0">
      <selection activeCell="AV3" sqref="AV3:AV5"/>
    </sheetView>
  </sheetViews>
  <sheetFormatPr baseColWidth="10" defaultColWidth="12.6640625" defaultRowHeight="15" customHeight="1"/>
  <cols>
    <col min="1" max="1" width="1.5" style="68" customWidth="1"/>
    <col min="2" max="2" width="3.83203125" style="68" bestFit="1" customWidth="1"/>
    <col min="3" max="3" width="25.5" style="79" customWidth="1"/>
    <col min="4" max="4" width="39.6640625" style="68" customWidth="1"/>
    <col min="5" max="5" width="10.6640625" style="68" hidden="1" customWidth="1"/>
    <col min="6" max="7" width="3.5" style="68" hidden="1" customWidth="1"/>
    <col min="8" max="8" width="7.1640625" style="68" hidden="1" customWidth="1"/>
    <col min="9" max="9" width="11.6640625" style="68" hidden="1" customWidth="1"/>
    <col min="10" max="10" width="21" style="68" hidden="1" customWidth="1"/>
    <col min="11" max="11" width="4.33203125" style="68" hidden="1" customWidth="1"/>
    <col min="12" max="12" width="18" style="68" hidden="1" customWidth="1"/>
    <col min="13" max="14" width="3.5" style="68" hidden="1" customWidth="1"/>
    <col min="15" max="15" width="12.6640625" style="68" hidden="1" customWidth="1"/>
    <col min="16" max="16" width="11.6640625" style="68" hidden="1" customWidth="1"/>
    <col min="17" max="17" width="12.6640625" style="68" hidden="1" customWidth="1"/>
    <col min="18" max="18" width="4.33203125" style="68" hidden="1" customWidth="1"/>
    <col min="19" max="19" width="12.6640625" style="68" hidden="1" customWidth="1"/>
    <col min="20" max="21" width="3.5" style="68" hidden="1" customWidth="1"/>
    <col min="22" max="22" width="12.6640625" style="68" hidden="1" customWidth="1"/>
    <col min="23" max="23" width="11.6640625" style="68" hidden="1" customWidth="1"/>
    <col min="24" max="24" width="19.1640625" style="68" hidden="1" customWidth="1"/>
    <col min="25" max="25" width="4.33203125" style="68" hidden="1" customWidth="1"/>
    <col min="26" max="26" width="12.6640625" style="68" hidden="1" customWidth="1"/>
    <col min="27" max="28" width="3.5" style="68" hidden="1" customWidth="1"/>
    <col min="29" max="29" width="6.83203125" style="68" hidden="1" customWidth="1"/>
    <col min="30" max="31" width="12.6640625" style="68" hidden="1" customWidth="1"/>
    <col min="32" max="32" width="4.33203125" style="68" hidden="1" customWidth="1"/>
    <col min="33" max="33" width="12.6640625" style="68" hidden="1" customWidth="1"/>
    <col min="34" max="35" width="3.5" style="68" hidden="1" customWidth="1"/>
    <col min="36" max="36" width="6.83203125" style="68" hidden="1" customWidth="1"/>
    <col min="37" max="37" width="11.6640625" style="68" hidden="1" customWidth="1"/>
    <col min="38" max="38" width="12.6640625" style="68" hidden="1" customWidth="1"/>
    <col min="39" max="39" width="4.33203125" style="68" hidden="1" customWidth="1"/>
    <col min="40" max="40" width="12.6640625" style="68" hidden="1" customWidth="1"/>
    <col min="41" max="42" width="3.5" style="68" hidden="1" customWidth="1"/>
    <col min="43" max="43" width="12.6640625" style="68" hidden="1" customWidth="1"/>
    <col min="44" max="44" width="11.6640625" style="68" hidden="1" customWidth="1"/>
    <col min="45" max="45" width="12.6640625" style="68" hidden="1" customWidth="1"/>
    <col min="46" max="46" width="4.33203125" style="68" hidden="1" customWidth="1"/>
    <col min="47" max="47" width="22.33203125" style="68" customWidth="1"/>
    <col min="48" max="48" width="14.1640625" style="68" customWidth="1"/>
    <col min="49" max="16384" width="12.6640625" style="68"/>
  </cols>
  <sheetData>
    <row r="1" spans="1:123" ht="15" customHeight="1" thickBot="1"/>
    <row r="2" spans="1:123" ht="23.25" customHeight="1" thickBot="1">
      <c r="B2" s="532" t="s">
        <v>232</v>
      </c>
      <c r="C2" s="540"/>
      <c r="D2" s="533"/>
      <c r="E2" s="496" t="s">
        <v>208</v>
      </c>
      <c r="F2" s="497"/>
      <c r="G2" s="497"/>
      <c r="H2" s="497"/>
      <c r="I2" s="497"/>
      <c r="J2" s="498"/>
      <c r="K2" s="320"/>
      <c r="L2" s="557" t="s">
        <v>214</v>
      </c>
      <c r="M2" s="558"/>
      <c r="N2" s="558"/>
      <c r="O2" s="558"/>
      <c r="P2" s="558"/>
      <c r="Q2" s="559"/>
      <c r="R2" s="320"/>
      <c r="S2" s="557" t="s">
        <v>215</v>
      </c>
      <c r="T2" s="558"/>
      <c r="U2" s="558"/>
      <c r="V2" s="558"/>
      <c r="W2" s="558"/>
      <c r="X2" s="559"/>
      <c r="Y2" s="320"/>
      <c r="Z2" s="496" t="s">
        <v>216</v>
      </c>
      <c r="AA2" s="497"/>
      <c r="AB2" s="497"/>
      <c r="AC2" s="497"/>
      <c r="AD2" s="497"/>
      <c r="AE2" s="498"/>
      <c r="AF2" s="320"/>
      <c r="AG2" s="496" t="s">
        <v>217</v>
      </c>
      <c r="AH2" s="497"/>
      <c r="AI2" s="497"/>
      <c r="AJ2" s="497"/>
      <c r="AK2" s="497"/>
      <c r="AL2" s="498"/>
      <c r="AM2" s="320"/>
      <c r="AN2" s="496" t="s">
        <v>220</v>
      </c>
      <c r="AO2" s="497"/>
      <c r="AP2" s="497"/>
      <c r="AQ2" s="497"/>
      <c r="AR2" s="497"/>
      <c r="AS2" s="498"/>
      <c r="AT2" s="320"/>
      <c r="AU2" s="555" t="s">
        <v>223</v>
      </c>
      <c r="AV2" s="556"/>
    </row>
    <row r="3" spans="1:123" ht="20.25" customHeight="1" thickBot="1">
      <c r="A3" s="82"/>
      <c r="B3" s="532" t="s">
        <v>191</v>
      </c>
      <c r="C3" s="533"/>
      <c r="D3" s="532" t="s">
        <v>221</v>
      </c>
      <c r="E3" s="540"/>
      <c r="F3" s="540"/>
      <c r="G3" s="540"/>
      <c r="H3" s="540"/>
      <c r="I3" s="540"/>
      <c r="J3" s="533"/>
      <c r="K3" s="132"/>
      <c r="L3" s="537" t="s">
        <v>221</v>
      </c>
      <c r="M3" s="538"/>
      <c r="N3" s="538"/>
      <c r="O3" s="538"/>
      <c r="P3" s="538"/>
      <c r="Q3" s="539"/>
      <c r="R3" s="132"/>
      <c r="S3" s="537" t="s">
        <v>221</v>
      </c>
      <c r="T3" s="538"/>
      <c r="U3" s="538"/>
      <c r="V3" s="538"/>
      <c r="W3" s="538"/>
      <c r="X3" s="539"/>
      <c r="Y3" s="132"/>
      <c r="Z3" s="542" t="s">
        <v>221</v>
      </c>
      <c r="AA3" s="543"/>
      <c r="AB3" s="543"/>
      <c r="AC3" s="543"/>
      <c r="AD3" s="543"/>
      <c r="AE3" s="544"/>
      <c r="AF3" s="132"/>
      <c r="AG3" s="542" t="s">
        <v>221</v>
      </c>
      <c r="AH3" s="543"/>
      <c r="AI3" s="543"/>
      <c r="AJ3" s="543"/>
      <c r="AK3" s="543"/>
      <c r="AL3" s="544"/>
      <c r="AM3" s="132"/>
      <c r="AN3" s="542" t="s">
        <v>221</v>
      </c>
      <c r="AO3" s="543"/>
      <c r="AP3" s="543"/>
      <c r="AQ3" s="543"/>
      <c r="AR3" s="543"/>
      <c r="AS3" s="544"/>
      <c r="AT3" s="132"/>
      <c r="AU3" s="554" t="s">
        <v>226</v>
      </c>
      <c r="AV3" s="549" t="s">
        <v>225</v>
      </c>
    </row>
    <row r="4" spans="1:123" ht="18.75" customHeight="1">
      <c r="A4" s="132"/>
      <c r="B4" s="562" t="s">
        <v>200</v>
      </c>
      <c r="C4" s="429" t="s">
        <v>22</v>
      </c>
      <c r="D4" s="564" t="s">
        <v>23</v>
      </c>
      <c r="E4" s="428" t="s">
        <v>194</v>
      </c>
      <c r="F4" s="429" t="s">
        <v>182</v>
      </c>
      <c r="G4" s="429"/>
      <c r="H4" s="429"/>
      <c r="I4" s="303" t="s">
        <v>184</v>
      </c>
      <c r="J4" s="546" t="s">
        <v>193</v>
      </c>
      <c r="K4" s="72"/>
      <c r="L4" s="430" t="s">
        <v>194</v>
      </c>
      <c r="M4" s="419" t="s">
        <v>182</v>
      </c>
      <c r="N4" s="419"/>
      <c r="O4" s="419"/>
      <c r="P4" s="293" t="s">
        <v>184</v>
      </c>
      <c r="Q4" s="510" t="s">
        <v>193</v>
      </c>
      <c r="R4" s="72"/>
      <c r="S4" s="430" t="s">
        <v>194</v>
      </c>
      <c r="T4" s="419" t="s">
        <v>182</v>
      </c>
      <c r="U4" s="419"/>
      <c r="V4" s="419"/>
      <c r="W4" s="293" t="s">
        <v>184</v>
      </c>
      <c r="X4" s="510" t="s">
        <v>193</v>
      </c>
      <c r="Y4" s="72"/>
      <c r="Z4" s="470" t="s">
        <v>194</v>
      </c>
      <c r="AA4" s="465" t="s">
        <v>182</v>
      </c>
      <c r="AB4" s="466"/>
      <c r="AC4" s="467"/>
      <c r="AD4" s="134" t="s">
        <v>184</v>
      </c>
      <c r="AE4" s="547" t="s">
        <v>193</v>
      </c>
      <c r="AF4" s="72"/>
      <c r="AG4" s="492" t="s">
        <v>194</v>
      </c>
      <c r="AH4" s="458" t="s">
        <v>182</v>
      </c>
      <c r="AI4" s="458"/>
      <c r="AJ4" s="458"/>
      <c r="AK4" s="304" t="s">
        <v>184</v>
      </c>
      <c r="AL4" s="545" t="s">
        <v>193</v>
      </c>
      <c r="AM4" s="72"/>
      <c r="AN4" s="455" t="s">
        <v>194</v>
      </c>
      <c r="AO4" s="463" t="s">
        <v>182</v>
      </c>
      <c r="AP4" s="458"/>
      <c r="AQ4" s="458"/>
      <c r="AR4" s="304" t="s">
        <v>184</v>
      </c>
      <c r="AS4" s="545" t="s">
        <v>193</v>
      </c>
      <c r="AT4" s="72"/>
      <c r="AU4" s="554"/>
      <c r="AV4" s="549"/>
    </row>
    <row r="5" spans="1:123" ht="21" customHeight="1" thickBot="1">
      <c r="A5" s="132"/>
      <c r="B5" s="563"/>
      <c r="C5" s="425"/>
      <c r="D5" s="565"/>
      <c r="E5" s="491"/>
      <c r="F5" s="86">
        <v>0</v>
      </c>
      <c r="G5" s="86">
        <v>0.05</v>
      </c>
      <c r="H5" s="86">
        <v>0.19</v>
      </c>
      <c r="I5" s="86">
        <v>0.08</v>
      </c>
      <c r="J5" s="546"/>
      <c r="K5" s="72"/>
      <c r="L5" s="430"/>
      <c r="M5" s="175">
        <v>0</v>
      </c>
      <c r="N5" s="175">
        <v>0.05</v>
      </c>
      <c r="O5" s="175">
        <v>0.19</v>
      </c>
      <c r="P5" s="175">
        <v>0.08</v>
      </c>
      <c r="Q5" s="510"/>
      <c r="R5" s="72"/>
      <c r="S5" s="430"/>
      <c r="T5" s="175">
        <v>0</v>
      </c>
      <c r="U5" s="175">
        <v>0.05</v>
      </c>
      <c r="V5" s="175">
        <v>0.19</v>
      </c>
      <c r="W5" s="175">
        <v>0.08</v>
      </c>
      <c r="X5" s="510"/>
      <c r="Y5" s="72"/>
      <c r="Z5" s="541"/>
      <c r="AA5" s="135">
        <v>0</v>
      </c>
      <c r="AB5" s="135">
        <v>0.05</v>
      </c>
      <c r="AC5" s="135">
        <v>0.19</v>
      </c>
      <c r="AD5" s="135">
        <v>0.08</v>
      </c>
      <c r="AE5" s="548"/>
      <c r="AF5" s="72"/>
      <c r="AG5" s="491"/>
      <c r="AH5" s="86">
        <v>0</v>
      </c>
      <c r="AI5" s="86">
        <v>0.05</v>
      </c>
      <c r="AJ5" s="86">
        <v>0.19</v>
      </c>
      <c r="AK5" s="86">
        <v>0.08</v>
      </c>
      <c r="AL5" s="546"/>
      <c r="AM5" s="72"/>
      <c r="AN5" s="550"/>
      <c r="AO5" s="113">
        <v>0</v>
      </c>
      <c r="AP5" s="86">
        <v>0.05</v>
      </c>
      <c r="AQ5" s="86">
        <v>0.19</v>
      </c>
      <c r="AR5" s="86">
        <v>0.08</v>
      </c>
      <c r="AS5" s="546"/>
      <c r="AT5" s="72"/>
      <c r="AU5" s="554"/>
      <c r="AV5" s="549"/>
    </row>
    <row r="6" spans="1:123" ht="29.25" customHeight="1" thickBot="1">
      <c r="A6" s="132"/>
      <c r="B6" s="88">
        <v>1</v>
      </c>
      <c r="C6" s="117" t="s">
        <v>173</v>
      </c>
      <c r="D6" s="265" t="s">
        <v>198</v>
      </c>
      <c r="E6" s="180">
        <v>15000</v>
      </c>
      <c r="F6" s="89"/>
      <c r="G6" s="89"/>
      <c r="H6" s="105">
        <f>E6*19%</f>
        <v>2850</v>
      </c>
      <c r="I6" s="89"/>
      <c r="J6" s="108">
        <f>E6+H6</f>
        <v>17850</v>
      </c>
      <c r="K6" s="263"/>
      <c r="L6" s="167">
        <v>19500</v>
      </c>
      <c r="M6" s="69"/>
      <c r="N6" s="69"/>
      <c r="O6" s="103">
        <f>L6*19%</f>
        <v>3705</v>
      </c>
      <c r="P6" s="69"/>
      <c r="Q6" s="181">
        <f>O6+L6</f>
        <v>23205</v>
      </c>
      <c r="R6" s="263"/>
      <c r="S6" s="167">
        <v>32000</v>
      </c>
      <c r="T6" s="69"/>
      <c r="U6" s="69"/>
      <c r="V6" s="103">
        <f>S6*19%</f>
        <v>6080</v>
      </c>
      <c r="W6" s="69"/>
      <c r="X6" s="181">
        <f>S6+V6</f>
        <v>38080</v>
      </c>
      <c r="Y6" s="263"/>
      <c r="Z6" s="275">
        <v>65800</v>
      </c>
      <c r="AA6" s="137"/>
      <c r="AB6" s="137"/>
      <c r="AC6" s="136">
        <f>Z6*19%</f>
        <v>12502</v>
      </c>
      <c r="AD6" s="137"/>
      <c r="AE6" s="276">
        <f>Z6+AC6</f>
        <v>78302</v>
      </c>
      <c r="AF6" s="263"/>
      <c r="AG6" s="180">
        <v>35000</v>
      </c>
      <c r="AH6" s="89"/>
      <c r="AI6" s="89"/>
      <c r="AJ6" s="102">
        <f>AG6*19%</f>
        <v>6650</v>
      </c>
      <c r="AK6" s="89"/>
      <c r="AL6" s="108">
        <f>AG6+AJ6</f>
        <v>41650</v>
      </c>
      <c r="AM6" s="263"/>
      <c r="AN6" s="182">
        <v>3250</v>
      </c>
      <c r="AO6" s="177"/>
      <c r="AP6" s="89"/>
      <c r="AQ6" s="102">
        <v>0</v>
      </c>
      <c r="AR6" s="89"/>
      <c r="AS6" s="108">
        <f>+AN6</f>
        <v>3250</v>
      </c>
      <c r="AT6" s="263"/>
      <c r="AU6" s="281">
        <f>AVERAGE(J6,Q6,X6,AE6,AL6,AS6)</f>
        <v>33722.833333333336</v>
      </c>
      <c r="AV6" s="174">
        <f>MEDIAN(J6,Q6,X6,AE6,AL6,AS6)</f>
        <v>30642.5</v>
      </c>
    </row>
    <row r="7" spans="1:123" ht="29.25" customHeight="1" thickBot="1">
      <c r="A7" s="132"/>
      <c r="B7" s="90">
        <v>2</v>
      </c>
      <c r="C7" s="118" t="s">
        <v>88</v>
      </c>
      <c r="D7" s="266" t="s">
        <v>199</v>
      </c>
      <c r="E7" s="167">
        <v>6000</v>
      </c>
      <c r="F7" s="69"/>
      <c r="G7" s="69"/>
      <c r="H7" s="103">
        <f>E7*19%</f>
        <v>1140</v>
      </c>
      <c r="I7" s="69"/>
      <c r="J7" s="108">
        <f>E7+H7</f>
        <v>7140</v>
      </c>
      <c r="K7" s="263"/>
      <c r="L7" s="167">
        <v>6500</v>
      </c>
      <c r="M7" s="69"/>
      <c r="N7" s="69"/>
      <c r="O7" s="103">
        <f>L7*19%</f>
        <v>1235</v>
      </c>
      <c r="P7" s="69"/>
      <c r="Q7" s="181">
        <f>O7+L7</f>
        <v>7735</v>
      </c>
      <c r="R7" s="263"/>
      <c r="S7" s="167">
        <v>8500</v>
      </c>
      <c r="T7" s="69"/>
      <c r="U7" s="69"/>
      <c r="V7" s="103">
        <f>S7*19%</f>
        <v>1615</v>
      </c>
      <c r="W7" s="69"/>
      <c r="X7" s="181">
        <f>S7+V7</f>
        <v>10115</v>
      </c>
      <c r="Y7" s="263"/>
      <c r="Z7" s="275">
        <v>4800</v>
      </c>
      <c r="AA7" s="139"/>
      <c r="AB7" s="139"/>
      <c r="AC7" s="136">
        <f>Z7*19%</f>
        <v>912</v>
      </c>
      <c r="AD7" s="139"/>
      <c r="AE7" s="276">
        <f>Z7+AC7</f>
        <v>5712</v>
      </c>
      <c r="AF7" s="263"/>
      <c r="AG7" s="167">
        <v>4000</v>
      </c>
      <c r="AH7" s="69"/>
      <c r="AI7" s="69"/>
      <c r="AJ7" s="102">
        <f>AG7*19%</f>
        <v>760</v>
      </c>
      <c r="AK7" s="69"/>
      <c r="AL7" s="108">
        <f>AG7+AJ7</f>
        <v>4760</v>
      </c>
      <c r="AM7" s="263"/>
      <c r="AN7" s="183">
        <v>5200</v>
      </c>
      <c r="AO7" s="178"/>
      <c r="AP7" s="69"/>
      <c r="AQ7" s="103">
        <v>0</v>
      </c>
      <c r="AR7" s="69"/>
      <c r="AS7" s="108">
        <f>+AN7</f>
        <v>5200</v>
      </c>
      <c r="AT7" s="263"/>
      <c r="AU7" s="281">
        <f>AVERAGE(J7,Q7,X7,AE7,AL7,AS7)</f>
        <v>6777</v>
      </c>
      <c r="AV7" s="174">
        <f>MEDIAN(J7,Q7,X7,AE7,AL7,AS7)</f>
        <v>6426</v>
      </c>
    </row>
    <row r="8" spans="1:123" ht="29.25" customHeight="1" thickBot="1">
      <c r="A8" s="132"/>
      <c r="B8" s="119"/>
      <c r="C8" s="120" t="s">
        <v>201</v>
      </c>
      <c r="D8" s="267" t="s">
        <v>202</v>
      </c>
      <c r="E8" s="165">
        <v>490000</v>
      </c>
      <c r="F8" s="84"/>
      <c r="G8" s="84"/>
      <c r="H8" s="107">
        <f>E8*19%</f>
        <v>93100</v>
      </c>
      <c r="I8" s="84"/>
      <c r="J8" s="108">
        <f>E8+H8</f>
        <v>583100</v>
      </c>
      <c r="K8" s="263"/>
      <c r="L8" s="167">
        <v>7500</v>
      </c>
      <c r="M8" s="69"/>
      <c r="N8" s="69"/>
      <c r="O8" s="103">
        <f>L8*19%</f>
        <v>1425</v>
      </c>
      <c r="P8" s="69"/>
      <c r="Q8" s="181">
        <f>O8+L8</f>
        <v>8925</v>
      </c>
      <c r="R8" s="263"/>
      <c r="S8" s="167">
        <v>150000</v>
      </c>
      <c r="T8" s="69"/>
      <c r="U8" s="69"/>
      <c r="V8" s="103">
        <f>S8*19%</f>
        <v>28500</v>
      </c>
      <c r="W8" s="69"/>
      <c r="X8" s="181">
        <f>S8+V8</f>
        <v>178500</v>
      </c>
      <c r="Y8" s="263"/>
      <c r="Z8" s="275">
        <v>6300</v>
      </c>
      <c r="AA8" s="140"/>
      <c r="AB8" s="140"/>
      <c r="AC8" s="136">
        <f>Z8*19%</f>
        <v>1197</v>
      </c>
      <c r="AD8" s="140"/>
      <c r="AE8" s="276">
        <f>Z8+AC8</f>
        <v>7497</v>
      </c>
      <c r="AF8" s="263"/>
      <c r="AG8" s="165">
        <v>75000</v>
      </c>
      <c r="AH8" s="84"/>
      <c r="AI8" s="84"/>
      <c r="AJ8" s="102">
        <f>AG8*19%</f>
        <v>14250</v>
      </c>
      <c r="AK8" s="84"/>
      <c r="AL8" s="108">
        <f>AG8+AJ8</f>
        <v>89250</v>
      </c>
      <c r="AM8" s="263"/>
      <c r="AN8" s="184">
        <v>35500</v>
      </c>
      <c r="AO8" s="179"/>
      <c r="AP8" s="84"/>
      <c r="AQ8" s="107">
        <f>+AN8*19%</f>
        <v>6745</v>
      </c>
      <c r="AR8" s="84"/>
      <c r="AS8" s="108">
        <f>+AN8+AQ8</f>
        <v>42245</v>
      </c>
      <c r="AT8" s="263"/>
      <c r="AU8" s="281">
        <f>AVERAGE(J8,Q8,X8,AE8,AL8,AS8)</f>
        <v>151586.16666666666</v>
      </c>
      <c r="AV8" s="174">
        <f>MEDIAN(J8,Q8,X8,AE8,AL8,AS8)</f>
        <v>65747.5</v>
      </c>
    </row>
    <row r="9" spans="1:123" ht="29.25" customHeight="1" thickBot="1">
      <c r="A9" s="132"/>
      <c r="B9" s="119"/>
      <c r="C9" s="120" t="s">
        <v>209</v>
      </c>
      <c r="D9" s="268" t="s">
        <v>210</v>
      </c>
      <c r="E9" s="165">
        <v>15000</v>
      </c>
      <c r="F9" s="84"/>
      <c r="G9" s="84"/>
      <c r="H9" s="107">
        <f>E9*19%</f>
        <v>2850</v>
      </c>
      <c r="I9" s="84"/>
      <c r="J9" s="108">
        <f>E9+H9</f>
        <v>17850</v>
      </c>
      <c r="K9" s="263"/>
      <c r="L9" s="167">
        <v>9800</v>
      </c>
      <c r="M9" s="69"/>
      <c r="N9" s="69"/>
      <c r="O9" s="103">
        <f>L9*19%</f>
        <v>1862</v>
      </c>
      <c r="P9" s="69"/>
      <c r="Q9" s="181">
        <f>O9+L9</f>
        <v>11662</v>
      </c>
      <c r="R9" s="263"/>
      <c r="S9" s="167">
        <v>18500</v>
      </c>
      <c r="T9" s="69"/>
      <c r="U9" s="69"/>
      <c r="V9" s="103">
        <f>S9*19%</f>
        <v>3515</v>
      </c>
      <c r="W9" s="69"/>
      <c r="X9" s="181">
        <f>S9+V9</f>
        <v>22015</v>
      </c>
      <c r="Y9" s="263"/>
      <c r="Z9" s="275">
        <v>15300</v>
      </c>
      <c r="AA9" s="140"/>
      <c r="AB9" s="140"/>
      <c r="AC9" s="136">
        <f>Z9*19%</f>
        <v>2907</v>
      </c>
      <c r="AD9" s="140"/>
      <c r="AE9" s="276">
        <f>Z9+AC9</f>
        <v>18207</v>
      </c>
      <c r="AF9" s="263"/>
      <c r="AG9" s="165">
        <v>15000</v>
      </c>
      <c r="AH9" s="84"/>
      <c r="AI9" s="84"/>
      <c r="AJ9" s="102">
        <f>AG9*19%</f>
        <v>2850</v>
      </c>
      <c r="AK9" s="84"/>
      <c r="AL9" s="108">
        <f>AG9+AJ9</f>
        <v>17850</v>
      </c>
      <c r="AM9" s="263"/>
      <c r="AN9" s="184">
        <v>16000</v>
      </c>
      <c r="AO9" s="179"/>
      <c r="AP9" s="84"/>
      <c r="AQ9" s="107">
        <f>+AN9*19%</f>
        <v>3040</v>
      </c>
      <c r="AR9" s="84"/>
      <c r="AS9" s="108">
        <f>+AN9+AQ9</f>
        <v>19040</v>
      </c>
      <c r="AT9" s="263"/>
      <c r="AU9" s="281">
        <f>AVERAGE(J9,Q9,X9,AE9,AL9,AS9)</f>
        <v>17770.666666666668</v>
      </c>
      <c r="AV9" s="174">
        <f>MEDIAN(J9,Q9,X9,AE9,AL9,AS9)</f>
        <v>18028.5</v>
      </c>
    </row>
    <row r="10" spans="1:123" ht="22.5" customHeight="1" thickBot="1">
      <c r="A10" s="133"/>
      <c r="B10" s="87">
        <v>3</v>
      </c>
      <c r="C10" s="80" t="s">
        <v>211</v>
      </c>
      <c r="D10" s="268" t="s">
        <v>212</v>
      </c>
      <c r="E10" s="269">
        <v>20000</v>
      </c>
      <c r="F10" s="270"/>
      <c r="G10" s="270"/>
      <c r="H10" s="271">
        <f>E10*19%</f>
        <v>3800</v>
      </c>
      <c r="I10" s="270"/>
      <c r="J10" s="272">
        <f>E10+H10</f>
        <v>23800</v>
      </c>
      <c r="K10" s="263"/>
      <c r="L10" s="193">
        <v>7800</v>
      </c>
      <c r="M10" s="273"/>
      <c r="N10" s="273"/>
      <c r="O10" s="194">
        <f>L10*19%</f>
        <v>1482</v>
      </c>
      <c r="P10" s="273"/>
      <c r="Q10" s="274">
        <f>O10+L10</f>
        <v>9282</v>
      </c>
      <c r="R10" s="263"/>
      <c r="S10" s="193">
        <v>25000</v>
      </c>
      <c r="T10" s="273"/>
      <c r="U10" s="273"/>
      <c r="V10" s="194">
        <f>S10*19%</f>
        <v>4750</v>
      </c>
      <c r="W10" s="273"/>
      <c r="X10" s="274">
        <f>S10+V10</f>
        <v>29750</v>
      </c>
      <c r="Y10" s="263"/>
      <c r="Z10" s="277">
        <v>9500</v>
      </c>
      <c r="AA10" s="278"/>
      <c r="AB10" s="278"/>
      <c r="AC10" s="279">
        <f>Z10*19%</f>
        <v>1805</v>
      </c>
      <c r="AD10" s="278"/>
      <c r="AE10" s="280">
        <f>Z10+AC10</f>
        <v>11305</v>
      </c>
      <c r="AF10" s="263"/>
      <c r="AG10" s="165">
        <v>10000</v>
      </c>
      <c r="AH10" s="84"/>
      <c r="AI10" s="84"/>
      <c r="AJ10" s="102">
        <f>AG10*19%</f>
        <v>1900</v>
      </c>
      <c r="AK10" s="84"/>
      <c r="AL10" s="108">
        <f>AG10+AJ10</f>
        <v>11900</v>
      </c>
      <c r="AM10" s="263"/>
      <c r="AN10" s="184">
        <v>21500</v>
      </c>
      <c r="AO10" s="179"/>
      <c r="AP10" s="84"/>
      <c r="AQ10" s="107">
        <f>+AN10*19%</f>
        <v>4085</v>
      </c>
      <c r="AR10" s="84"/>
      <c r="AS10" s="108">
        <f>+AN10+AQ10</f>
        <v>25585</v>
      </c>
      <c r="AT10" s="263"/>
      <c r="AU10" s="281">
        <f>AVERAGE(J10,Q10,X10,AE10,AL10,AS10)</f>
        <v>18603.666666666668</v>
      </c>
      <c r="AV10" s="174">
        <f>MEDIAN(J10,Q10,X10,AE10,AL10,AS10)</f>
        <v>17850</v>
      </c>
    </row>
    <row r="11" spans="1:123" ht="15.75" customHeight="1" thickBot="1">
      <c r="A11" s="82"/>
      <c r="B11" s="560" t="s">
        <v>192</v>
      </c>
      <c r="C11" s="561"/>
      <c r="D11" s="561"/>
      <c r="E11" s="534">
        <v>0.22</v>
      </c>
      <c r="F11" s="535"/>
      <c r="G11" s="535"/>
      <c r="H11" s="535"/>
      <c r="I11" s="535"/>
      <c r="J11" s="536"/>
      <c r="K11" s="264"/>
      <c r="L11" s="534">
        <v>0.1</v>
      </c>
      <c r="M11" s="535"/>
      <c r="N11" s="535"/>
      <c r="O11" s="535"/>
      <c r="P11" s="535"/>
      <c r="Q11" s="536"/>
      <c r="R11" s="264"/>
      <c r="S11" s="534">
        <v>0.15</v>
      </c>
      <c r="T11" s="535"/>
      <c r="U11" s="535"/>
      <c r="V11" s="535"/>
      <c r="W11" s="535"/>
      <c r="X11" s="536"/>
      <c r="Y11" s="264"/>
      <c r="Z11" s="534">
        <v>0.13</v>
      </c>
      <c r="AA11" s="535"/>
      <c r="AB11" s="535"/>
      <c r="AC11" s="535"/>
      <c r="AD11" s="535"/>
      <c r="AE11" s="536"/>
      <c r="AF11" s="264"/>
      <c r="AG11" s="534">
        <v>0.15</v>
      </c>
      <c r="AH11" s="535"/>
      <c r="AI11" s="535"/>
      <c r="AJ11" s="535"/>
      <c r="AK11" s="535"/>
      <c r="AL11" s="536"/>
      <c r="AM11" s="264"/>
      <c r="AN11" s="551">
        <v>7.1400000000000005E-2</v>
      </c>
      <c r="AO11" s="552"/>
      <c r="AP11" s="552"/>
      <c r="AQ11" s="552"/>
      <c r="AR11" s="552"/>
      <c r="AS11" s="553"/>
      <c r="AT11" s="264"/>
      <c r="AU11" s="566">
        <v>0.14000000000000001</v>
      </c>
      <c r="AV11" s="567"/>
    </row>
    <row r="12" spans="1:123" ht="15.75" customHeight="1">
      <c r="A12" s="82"/>
      <c r="B12" s="321"/>
      <c r="C12" s="176"/>
      <c r="D12" s="176"/>
      <c r="E12" s="176"/>
      <c r="F12" s="176"/>
      <c r="G12" s="176"/>
      <c r="H12" s="176"/>
      <c r="I12" s="176"/>
      <c r="J12" s="176"/>
      <c r="K12" s="176"/>
      <c r="L12" s="176"/>
      <c r="M12" s="176"/>
      <c r="N12" s="176"/>
      <c r="O12" s="176"/>
      <c r="P12" s="176"/>
      <c r="Q12" s="176"/>
      <c r="R12" s="176"/>
      <c r="S12" s="176"/>
      <c r="T12" s="176"/>
      <c r="U12" s="176"/>
      <c r="V12" s="176"/>
      <c r="W12" s="176"/>
      <c r="X12" s="176"/>
      <c r="Y12" s="176"/>
      <c r="Z12" s="176"/>
      <c r="AA12" s="176"/>
      <c r="AB12" s="176"/>
      <c r="AC12" s="176"/>
      <c r="AD12" s="176"/>
      <c r="AE12" s="176"/>
      <c r="AF12" s="176"/>
      <c r="AG12" s="176"/>
      <c r="AH12" s="176"/>
      <c r="AI12" s="176"/>
      <c r="AJ12" s="176"/>
      <c r="AK12" s="176"/>
      <c r="AL12" s="176"/>
      <c r="AM12" s="176"/>
      <c r="AN12" s="176"/>
      <c r="AO12" s="176"/>
      <c r="AP12" s="176"/>
      <c r="AQ12" s="176"/>
      <c r="AR12" s="176"/>
      <c r="AS12" s="176"/>
      <c r="AT12" s="176"/>
      <c r="AU12" s="176"/>
      <c r="AV12" s="322"/>
      <c r="AW12" s="176"/>
      <c r="AX12" s="176"/>
      <c r="AY12" s="176"/>
      <c r="AZ12" s="176"/>
      <c r="BA12" s="176"/>
      <c r="BB12" s="176"/>
      <c r="BC12" s="176"/>
      <c r="BD12" s="176"/>
      <c r="BE12" s="176"/>
      <c r="BF12" s="176"/>
      <c r="BG12" s="176"/>
      <c r="BH12" s="176"/>
      <c r="BI12" s="176"/>
      <c r="BJ12" s="176"/>
      <c r="BK12" s="176"/>
      <c r="BL12" s="176"/>
      <c r="BM12" s="176"/>
      <c r="BN12" s="176"/>
      <c r="BO12" s="176"/>
      <c r="BP12" s="176"/>
      <c r="BQ12" s="176"/>
      <c r="BR12" s="176"/>
      <c r="BS12" s="176"/>
      <c r="BT12" s="176"/>
      <c r="BU12" s="176"/>
      <c r="BV12" s="176"/>
      <c r="BW12" s="176"/>
      <c r="BX12" s="176"/>
      <c r="BY12" s="176"/>
      <c r="BZ12" s="176"/>
      <c r="CA12" s="176"/>
      <c r="CB12" s="176"/>
      <c r="CC12" s="176"/>
      <c r="CD12" s="176"/>
      <c r="CE12" s="176"/>
      <c r="CF12" s="176"/>
      <c r="CG12" s="176"/>
      <c r="CH12" s="176"/>
      <c r="CI12" s="176"/>
      <c r="CJ12" s="176"/>
      <c r="CK12" s="176"/>
      <c r="CL12" s="176"/>
      <c r="CM12" s="176"/>
      <c r="CN12" s="176"/>
      <c r="CO12" s="176"/>
      <c r="CP12" s="176"/>
      <c r="CQ12" s="176"/>
      <c r="CR12" s="176"/>
      <c r="CS12" s="176"/>
      <c r="CT12" s="176"/>
      <c r="CU12" s="176"/>
      <c r="CV12" s="176"/>
      <c r="CW12" s="176"/>
      <c r="CX12" s="176"/>
      <c r="CY12" s="176"/>
      <c r="CZ12" s="176"/>
      <c r="DA12" s="176"/>
      <c r="DB12" s="176"/>
      <c r="DC12" s="176"/>
      <c r="DD12" s="176"/>
      <c r="DE12" s="176"/>
      <c r="DF12" s="176"/>
      <c r="DG12" s="176"/>
      <c r="DH12" s="176"/>
      <c r="DI12" s="176"/>
      <c r="DJ12" s="176"/>
      <c r="DK12" s="176"/>
      <c r="DL12" s="176"/>
      <c r="DM12" s="176"/>
      <c r="DN12" s="176"/>
      <c r="DO12" s="176"/>
      <c r="DP12" s="176"/>
      <c r="DQ12" s="176"/>
      <c r="DR12" s="176"/>
      <c r="DS12" s="322"/>
    </row>
    <row r="13" spans="1:123" ht="15.75" customHeight="1" thickBot="1">
      <c r="A13" s="82"/>
      <c r="B13" s="323" t="s">
        <v>204</v>
      </c>
      <c r="C13" s="324"/>
      <c r="D13" s="324"/>
      <c r="E13" s="324"/>
      <c r="F13" s="324"/>
      <c r="G13" s="324"/>
      <c r="H13" s="324"/>
      <c r="I13" s="324"/>
      <c r="J13" s="324"/>
      <c r="K13" s="324"/>
      <c r="L13" s="324"/>
      <c r="M13" s="324"/>
      <c r="N13" s="324"/>
      <c r="O13" s="324"/>
      <c r="P13" s="324"/>
      <c r="Q13" s="324"/>
      <c r="R13" s="324"/>
      <c r="S13" s="324"/>
      <c r="T13" s="324"/>
      <c r="U13" s="324"/>
      <c r="V13" s="324"/>
      <c r="W13" s="324"/>
      <c r="X13" s="324"/>
      <c r="Y13" s="324"/>
      <c r="Z13" s="324"/>
      <c r="AA13" s="324"/>
      <c r="AB13" s="324"/>
      <c r="AC13" s="324"/>
      <c r="AD13" s="324"/>
      <c r="AE13" s="324"/>
      <c r="AF13" s="324"/>
      <c r="AG13" s="324"/>
      <c r="AH13" s="324"/>
      <c r="AI13" s="324"/>
      <c r="AJ13" s="324"/>
      <c r="AK13" s="324"/>
      <c r="AL13" s="324"/>
      <c r="AM13" s="324"/>
      <c r="AN13" s="324"/>
      <c r="AO13" s="324"/>
      <c r="AP13" s="324"/>
      <c r="AQ13" s="324"/>
      <c r="AR13" s="324"/>
      <c r="AS13" s="324"/>
      <c r="AT13" s="324"/>
      <c r="AU13" s="324"/>
      <c r="AV13" s="325"/>
      <c r="AW13" s="324"/>
      <c r="AX13" s="324"/>
      <c r="AY13" s="324"/>
      <c r="AZ13" s="324"/>
      <c r="BA13" s="324"/>
      <c r="BB13" s="324"/>
      <c r="BC13" s="324"/>
      <c r="BD13" s="324"/>
      <c r="BE13" s="324"/>
      <c r="BF13" s="324"/>
      <c r="BG13" s="324"/>
      <c r="BH13" s="324"/>
      <c r="BI13" s="324"/>
      <c r="BJ13" s="324"/>
      <c r="BK13" s="324"/>
      <c r="BL13" s="324"/>
      <c r="BM13" s="324"/>
      <c r="BN13" s="324"/>
      <c r="BO13" s="324"/>
      <c r="BP13" s="324"/>
      <c r="BQ13" s="324"/>
      <c r="BR13" s="324"/>
      <c r="BS13" s="324"/>
      <c r="BT13" s="324"/>
      <c r="BU13" s="324"/>
      <c r="BV13" s="324"/>
      <c r="BW13" s="324"/>
      <c r="BX13" s="324"/>
      <c r="BY13" s="324"/>
      <c r="BZ13" s="324"/>
      <c r="CA13" s="324"/>
      <c r="CB13" s="324"/>
      <c r="CC13" s="324"/>
      <c r="CD13" s="324"/>
      <c r="CE13" s="324"/>
      <c r="CF13" s="324"/>
      <c r="CG13" s="324"/>
      <c r="CH13" s="324"/>
      <c r="CI13" s="324"/>
      <c r="CJ13" s="324"/>
      <c r="CK13" s="324"/>
      <c r="CL13" s="324"/>
      <c r="CM13" s="324"/>
      <c r="CN13" s="324"/>
      <c r="CO13" s="324"/>
      <c r="CP13" s="324"/>
      <c r="CQ13" s="324"/>
      <c r="CR13" s="324"/>
      <c r="CS13" s="324"/>
      <c r="CT13" s="324"/>
      <c r="CU13" s="324"/>
      <c r="CV13" s="324"/>
      <c r="CW13" s="324"/>
      <c r="CX13" s="324"/>
      <c r="CY13" s="324"/>
      <c r="CZ13" s="324"/>
      <c r="DA13" s="324"/>
      <c r="DB13" s="324"/>
      <c r="DC13" s="324"/>
      <c r="DD13" s="324"/>
      <c r="DE13" s="324"/>
      <c r="DF13" s="324"/>
      <c r="DG13" s="324"/>
      <c r="DH13" s="324"/>
      <c r="DI13" s="324"/>
      <c r="DJ13" s="324"/>
      <c r="DK13" s="324"/>
      <c r="DL13" s="324"/>
      <c r="DM13" s="324"/>
      <c r="DN13" s="324"/>
      <c r="DO13" s="324"/>
      <c r="DP13" s="324"/>
      <c r="DQ13" s="324"/>
      <c r="DR13" s="324"/>
      <c r="DS13" s="325"/>
    </row>
    <row r="14" spans="1:123" ht="15.75" customHeight="1">
      <c r="A14" s="82"/>
      <c r="B14" s="82"/>
    </row>
    <row r="15" spans="1:123" ht="15.75" customHeight="1">
      <c r="A15" s="82"/>
      <c r="B15" s="82"/>
    </row>
    <row r="16" spans="1:123" ht="15.75" customHeight="1">
      <c r="A16" s="82"/>
      <c r="B16" s="82"/>
    </row>
    <row r="17" spans="1:2" ht="15.75" customHeight="1">
      <c r="A17" s="82"/>
      <c r="B17" s="82"/>
    </row>
    <row r="18" spans="1:2" ht="15.75" customHeight="1">
      <c r="A18" s="82"/>
      <c r="B18" s="82"/>
    </row>
    <row r="19" spans="1:2" ht="15.75" customHeight="1">
      <c r="A19" s="82"/>
      <c r="B19" s="82"/>
    </row>
    <row r="20" spans="1:2" ht="15.75" customHeight="1">
      <c r="A20" s="82"/>
      <c r="B20" s="82"/>
    </row>
    <row r="21" spans="1:2" ht="15.75" customHeight="1">
      <c r="A21" s="82"/>
      <c r="B21" s="82"/>
    </row>
    <row r="22" spans="1:2" ht="15.75" customHeight="1">
      <c r="A22" s="82"/>
      <c r="B22" s="82"/>
    </row>
    <row r="23" spans="1:2" ht="15.75" customHeight="1">
      <c r="A23" s="82"/>
      <c r="B23" s="82"/>
    </row>
    <row r="24" spans="1:2" ht="15.75" customHeight="1">
      <c r="A24" s="82"/>
      <c r="B24" s="82"/>
    </row>
    <row r="25" spans="1:2" ht="15.75" customHeight="1">
      <c r="A25" s="82"/>
      <c r="B25" s="82"/>
    </row>
    <row r="26" spans="1:2" ht="15.75" customHeight="1">
      <c r="A26" s="82"/>
      <c r="B26" s="82"/>
    </row>
    <row r="27" spans="1:2" ht="15.75" customHeight="1">
      <c r="A27" s="82"/>
      <c r="B27" s="82"/>
    </row>
    <row r="28" spans="1:2" ht="15.75" customHeight="1">
      <c r="A28" s="82"/>
      <c r="B28" s="82"/>
    </row>
    <row r="29" spans="1:2" ht="15.75" customHeight="1">
      <c r="A29" s="82"/>
      <c r="B29" s="82"/>
    </row>
    <row r="30" spans="1:2" ht="15.75" customHeight="1">
      <c r="A30" s="82"/>
      <c r="B30" s="82"/>
    </row>
    <row r="31" spans="1:2" ht="15.75" customHeight="1">
      <c r="A31" s="82"/>
      <c r="B31" s="82"/>
    </row>
    <row r="32" spans="1:2" ht="15.75" customHeight="1">
      <c r="A32" s="82"/>
      <c r="B32" s="82"/>
    </row>
    <row r="33" spans="1:2" ht="15.75" customHeight="1">
      <c r="A33" s="82"/>
      <c r="B33" s="82"/>
    </row>
    <row r="34" spans="1:2" ht="15.75" customHeight="1">
      <c r="A34" s="82"/>
      <c r="B34" s="82"/>
    </row>
    <row r="35" spans="1:2" ht="15.75" customHeight="1">
      <c r="A35" s="82"/>
      <c r="B35" s="82"/>
    </row>
    <row r="36" spans="1:2" ht="15.75" customHeight="1">
      <c r="A36" s="82"/>
      <c r="B36" s="82"/>
    </row>
    <row r="37" spans="1:2" ht="15.75" customHeight="1">
      <c r="A37" s="82"/>
      <c r="B37" s="82"/>
    </row>
    <row r="38" spans="1:2" ht="15.75" customHeight="1">
      <c r="A38" s="82"/>
      <c r="B38" s="82"/>
    </row>
    <row r="39" spans="1:2" ht="15.75" customHeight="1">
      <c r="A39" s="82"/>
      <c r="B39" s="82"/>
    </row>
    <row r="40" spans="1:2" ht="15.75" customHeight="1">
      <c r="A40" s="82"/>
      <c r="B40" s="82"/>
    </row>
    <row r="41" spans="1:2" ht="15.75" customHeight="1">
      <c r="A41" s="82"/>
      <c r="B41" s="82"/>
    </row>
    <row r="42" spans="1:2" ht="15.75" customHeight="1">
      <c r="A42" s="82"/>
      <c r="B42" s="82"/>
    </row>
    <row r="43" spans="1:2" ht="15.75" customHeight="1">
      <c r="A43" s="82"/>
      <c r="B43" s="82"/>
    </row>
    <row r="44" spans="1:2" ht="15.75" customHeight="1">
      <c r="A44" s="82"/>
      <c r="B44" s="82"/>
    </row>
    <row r="45" spans="1:2" ht="15.75" customHeight="1">
      <c r="A45" s="82"/>
      <c r="B45" s="82"/>
    </row>
    <row r="46" spans="1:2" ht="15.75" customHeight="1">
      <c r="A46" s="82"/>
      <c r="B46" s="82"/>
    </row>
    <row r="47" spans="1:2" ht="15.75" customHeight="1">
      <c r="A47" s="82"/>
      <c r="B47" s="82"/>
    </row>
    <row r="48" spans="1:2" ht="15.75" customHeight="1">
      <c r="A48" s="82"/>
      <c r="B48" s="82"/>
    </row>
    <row r="49" spans="1:2" ht="15.75" customHeight="1">
      <c r="A49" s="82"/>
      <c r="B49" s="82"/>
    </row>
    <row r="50" spans="1:2" ht="15.75" customHeight="1">
      <c r="A50" s="82"/>
      <c r="B50" s="82"/>
    </row>
    <row r="51" spans="1:2" ht="15.75" customHeight="1">
      <c r="A51" s="82"/>
      <c r="B51" s="82"/>
    </row>
    <row r="52" spans="1:2" ht="15.75" customHeight="1">
      <c r="A52" s="82"/>
      <c r="B52" s="82"/>
    </row>
    <row r="53" spans="1:2" ht="15.75" customHeight="1">
      <c r="A53" s="82"/>
      <c r="B53" s="82"/>
    </row>
    <row r="54" spans="1:2" ht="15.75" customHeight="1">
      <c r="A54" s="82"/>
      <c r="B54" s="82"/>
    </row>
    <row r="55" spans="1:2" ht="15.75" customHeight="1">
      <c r="A55" s="82"/>
      <c r="B55" s="82"/>
    </row>
    <row r="56" spans="1:2" ht="15.75" customHeight="1">
      <c r="A56" s="82"/>
      <c r="B56" s="82"/>
    </row>
    <row r="57" spans="1:2" ht="15.75" customHeight="1">
      <c r="A57" s="82"/>
      <c r="B57" s="82"/>
    </row>
    <row r="58" spans="1:2" ht="15.75" customHeight="1">
      <c r="A58" s="82"/>
      <c r="B58" s="82"/>
    </row>
    <row r="59" spans="1:2" ht="15.75" customHeight="1">
      <c r="A59" s="82"/>
      <c r="B59" s="82"/>
    </row>
    <row r="60" spans="1:2" ht="15.75" customHeight="1">
      <c r="A60" s="82"/>
      <c r="B60" s="82"/>
    </row>
    <row r="61" spans="1:2" ht="15.75" customHeight="1">
      <c r="A61" s="82"/>
      <c r="B61" s="82"/>
    </row>
    <row r="62" spans="1:2" ht="15.75" customHeight="1">
      <c r="A62" s="82"/>
      <c r="B62" s="82"/>
    </row>
    <row r="63" spans="1:2" ht="15.75" customHeight="1">
      <c r="A63" s="82"/>
      <c r="B63" s="82"/>
    </row>
    <row r="64" spans="1:2" ht="15.75" customHeight="1">
      <c r="A64" s="82"/>
      <c r="B64" s="82"/>
    </row>
    <row r="65" spans="1:2" ht="15.75" customHeight="1">
      <c r="A65" s="82"/>
      <c r="B65" s="82"/>
    </row>
    <row r="66" spans="1:2" ht="15.75" customHeight="1">
      <c r="A66" s="82"/>
      <c r="B66" s="82"/>
    </row>
    <row r="67" spans="1:2" ht="15.75" customHeight="1">
      <c r="A67" s="82"/>
      <c r="B67" s="82"/>
    </row>
    <row r="68" spans="1:2" ht="15.75" customHeight="1">
      <c r="A68" s="82"/>
      <c r="B68" s="82"/>
    </row>
    <row r="69" spans="1:2" ht="15.75" customHeight="1">
      <c r="A69" s="82"/>
      <c r="B69" s="82"/>
    </row>
    <row r="70" spans="1:2" ht="15.75" customHeight="1">
      <c r="A70" s="82"/>
      <c r="B70" s="82"/>
    </row>
    <row r="71" spans="1:2" ht="15.75" customHeight="1">
      <c r="A71" s="82"/>
      <c r="B71" s="82"/>
    </row>
    <row r="72" spans="1:2" ht="15.75" customHeight="1">
      <c r="A72" s="82"/>
      <c r="B72" s="82"/>
    </row>
    <row r="73" spans="1:2" ht="15.75" customHeight="1">
      <c r="A73" s="82"/>
      <c r="B73" s="82"/>
    </row>
    <row r="74" spans="1:2" ht="15.75" customHeight="1">
      <c r="A74" s="82"/>
      <c r="B74" s="82"/>
    </row>
    <row r="75" spans="1:2" ht="15.75" customHeight="1">
      <c r="A75" s="82"/>
      <c r="B75" s="82"/>
    </row>
    <row r="76" spans="1:2" ht="15.75" customHeight="1">
      <c r="A76" s="82"/>
      <c r="B76" s="82"/>
    </row>
    <row r="77" spans="1:2" ht="15.75" customHeight="1">
      <c r="A77" s="82"/>
      <c r="B77" s="82"/>
    </row>
    <row r="78" spans="1:2" ht="15.75" customHeight="1">
      <c r="A78" s="82"/>
      <c r="B78" s="82"/>
    </row>
    <row r="79" spans="1:2" ht="15.75" customHeight="1">
      <c r="A79" s="82"/>
      <c r="B79" s="82"/>
    </row>
    <row r="80" spans="1:2" ht="15.75" customHeight="1">
      <c r="A80" s="82"/>
      <c r="B80" s="82"/>
    </row>
    <row r="81" spans="1:2" ht="15.75" customHeight="1">
      <c r="A81" s="82"/>
      <c r="B81" s="82"/>
    </row>
    <row r="82" spans="1:2" ht="15.75" customHeight="1">
      <c r="A82" s="82"/>
      <c r="B82" s="82"/>
    </row>
    <row r="83" spans="1:2" ht="15.75" customHeight="1">
      <c r="A83" s="82"/>
      <c r="B83" s="82"/>
    </row>
    <row r="84" spans="1:2" ht="15.75" customHeight="1">
      <c r="A84" s="82"/>
      <c r="B84" s="82"/>
    </row>
    <row r="85" spans="1:2" ht="15.75" customHeight="1">
      <c r="A85" s="82"/>
      <c r="B85" s="82"/>
    </row>
    <row r="86" spans="1:2" ht="15.75" customHeight="1">
      <c r="A86" s="82"/>
      <c r="B86" s="82"/>
    </row>
    <row r="87" spans="1:2" ht="15.75" customHeight="1">
      <c r="A87" s="82"/>
      <c r="B87" s="82"/>
    </row>
    <row r="88" spans="1:2" ht="15.75" customHeight="1">
      <c r="A88" s="82"/>
      <c r="B88" s="82"/>
    </row>
    <row r="89" spans="1:2" ht="15.75" customHeight="1">
      <c r="A89" s="82"/>
      <c r="B89" s="82"/>
    </row>
    <row r="90" spans="1:2" ht="15.75" customHeight="1">
      <c r="A90" s="82"/>
      <c r="B90" s="82"/>
    </row>
    <row r="91" spans="1:2" ht="15.75" customHeight="1">
      <c r="A91" s="82"/>
      <c r="B91" s="82"/>
    </row>
    <row r="92" spans="1:2" ht="15.75" customHeight="1">
      <c r="A92" s="82"/>
      <c r="B92" s="82"/>
    </row>
    <row r="93" spans="1:2" ht="15.75" customHeight="1">
      <c r="A93" s="82"/>
      <c r="B93" s="82"/>
    </row>
    <row r="94" spans="1:2" ht="15.75" customHeight="1">
      <c r="A94" s="82"/>
      <c r="B94" s="82"/>
    </row>
    <row r="95" spans="1:2" ht="15.75" customHeight="1">
      <c r="A95" s="82"/>
      <c r="B95" s="82"/>
    </row>
    <row r="96" spans="1:2" ht="15.75" customHeight="1">
      <c r="A96" s="82"/>
      <c r="B96" s="82"/>
    </row>
    <row r="97" spans="1:2" ht="15.75" customHeight="1">
      <c r="A97" s="82"/>
      <c r="B97" s="82"/>
    </row>
    <row r="98" spans="1:2" ht="15.75" customHeight="1">
      <c r="A98" s="82"/>
      <c r="B98" s="82"/>
    </row>
    <row r="99" spans="1:2" ht="15.75" customHeight="1">
      <c r="A99" s="82"/>
      <c r="B99" s="82"/>
    </row>
    <row r="100" spans="1:2" ht="15.75" customHeight="1">
      <c r="A100" s="82"/>
      <c r="B100" s="82"/>
    </row>
    <row r="101" spans="1:2" ht="15.75" customHeight="1">
      <c r="A101" s="82"/>
      <c r="B101" s="82"/>
    </row>
    <row r="102" spans="1:2" ht="15.75" customHeight="1">
      <c r="A102" s="82"/>
      <c r="B102" s="82"/>
    </row>
    <row r="103" spans="1:2" ht="15.75" customHeight="1">
      <c r="A103" s="82"/>
      <c r="B103" s="82"/>
    </row>
    <row r="104" spans="1:2" ht="15.75" customHeight="1">
      <c r="A104" s="82"/>
      <c r="B104" s="82"/>
    </row>
    <row r="105" spans="1:2" ht="15.75" customHeight="1">
      <c r="A105" s="82"/>
      <c r="B105" s="82"/>
    </row>
    <row r="106" spans="1:2" ht="15.75" customHeight="1">
      <c r="A106" s="82"/>
      <c r="B106" s="82"/>
    </row>
    <row r="107" spans="1:2" ht="15.75" customHeight="1">
      <c r="A107" s="82"/>
      <c r="B107" s="82"/>
    </row>
    <row r="108" spans="1:2" ht="15.75" customHeight="1">
      <c r="A108" s="82"/>
      <c r="B108" s="82"/>
    </row>
    <row r="109" spans="1:2" ht="15.75" customHeight="1">
      <c r="A109" s="82"/>
      <c r="B109" s="82"/>
    </row>
    <row r="110" spans="1:2" ht="15.75" customHeight="1">
      <c r="A110" s="82"/>
      <c r="B110" s="82"/>
    </row>
    <row r="111" spans="1:2" ht="15.75" customHeight="1">
      <c r="A111" s="82"/>
      <c r="B111" s="82"/>
    </row>
    <row r="112" spans="1:2" ht="15.75" customHeight="1">
      <c r="A112" s="82"/>
      <c r="B112" s="82"/>
    </row>
    <row r="113" spans="1:2" ht="15.75" customHeight="1">
      <c r="A113" s="82"/>
      <c r="B113" s="82"/>
    </row>
    <row r="114" spans="1:2" ht="15.75" customHeight="1">
      <c r="A114" s="82"/>
      <c r="B114" s="82"/>
    </row>
    <row r="115" spans="1:2" ht="15.75" customHeight="1">
      <c r="A115" s="82"/>
      <c r="B115" s="82"/>
    </row>
    <row r="116" spans="1:2" ht="15.75" customHeight="1">
      <c r="A116" s="82"/>
      <c r="B116" s="82"/>
    </row>
    <row r="117" spans="1:2" ht="15.75" customHeight="1">
      <c r="A117" s="82"/>
      <c r="B117" s="82"/>
    </row>
    <row r="118" spans="1:2" ht="15.75" customHeight="1">
      <c r="A118" s="82"/>
      <c r="B118" s="82"/>
    </row>
    <row r="119" spans="1:2" ht="15.75" customHeight="1">
      <c r="A119" s="82"/>
      <c r="B119" s="82"/>
    </row>
    <row r="120" spans="1:2" ht="15.75" customHeight="1">
      <c r="A120" s="82"/>
      <c r="B120" s="82"/>
    </row>
    <row r="121" spans="1:2" ht="15.75" customHeight="1">
      <c r="A121" s="82"/>
      <c r="B121" s="82"/>
    </row>
    <row r="122" spans="1:2" ht="15.75" customHeight="1">
      <c r="A122" s="82"/>
      <c r="B122" s="82"/>
    </row>
    <row r="123" spans="1:2" ht="15.75" customHeight="1">
      <c r="A123" s="82"/>
      <c r="B123" s="82"/>
    </row>
    <row r="124" spans="1:2" ht="15.75" customHeight="1">
      <c r="A124" s="82"/>
      <c r="B124" s="82"/>
    </row>
    <row r="125" spans="1:2" ht="15.75" customHeight="1">
      <c r="A125" s="82"/>
      <c r="B125" s="82"/>
    </row>
    <row r="126" spans="1:2" ht="15.75" customHeight="1">
      <c r="A126" s="82"/>
      <c r="B126" s="82"/>
    </row>
    <row r="127" spans="1:2" ht="15.75" customHeight="1">
      <c r="A127" s="82"/>
      <c r="B127" s="82"/>
    </row>
    <row r="128" spans="1:2" ht="15.75" customHeight="1">
      <c r="A128" s="82"/>
      <c r="B128" s="82"/>
    </row>
    <row r="129" spans="1:2" ht="15.75" customHeight="1">
      <c r="A129" s="82"/>
      <c r="B129" s="82"/>
    </row>
    <row r="130" spans="1:2" ht="15.75" customHeight="1">
      <c r="A130" s="82"/>
      <c r="B130" s="82"/>
    </row>
    <row r="131" spans="1:2" ht="15.75" customHeight="1">
      <c r="A131" s="82"/>
      <c r="B131" s="82"/>
    </row>
    <row r="132" spans="1:2" ht="15.75" customHeight="1">
      <c r="A132" s="82"/>
      <c r="B132" s="82"/>
    </row>
    <row r="133" spans="1:2" ht="15.75" customHeight="1">
      <c r="A133" s="82"/>
      <c r="B133" s="82"/>
    </row>
    <row r="134" spans="1:2" ht="15.75" customHeight="1">
      <c r="A134" s="82"/>
      <c r="B134" s="82"/>
    </row>
    <row r="135" spans="1:2" ht="15.75" customHeight="1">
      <c r="A135" s="82"/>
      <c r="B135" s="82"/>
    </row>
    <row r="136" spans="1:2" ht="15.75" customHeight="1">
      <c r="A136" s="82"/>
      <c r="B136" s="82"/>
    </row>
    <row r="137" spans="1:2" ht="15.75" customHeight="1">
      <c r="A137" s="82"/>
      <c r="B137" s="82"/>
    </row>
    <row r="138" spans="1:2" ht="15.75" customHeight="1">
      <c r="A138" s="82"/>
      <c r="B138" s="82"/>
    </row>
    <row r="139" spans="1:2" ht="15.75" customHeight="1">
      <c r="A139" s="82"/>
      <c r="B139" s="82"/>
    </row>
    <row r="140" spans="1:2" ht="15.75" customHeight="1">
      <c r="A140" s="82"/>
      <c r="B140" s="82"/>
    </row>
    <row r="141" spans="1:2" ht="15.75" customHeight="1">
      <c r="A141" s="82"/>
      <c r="B141" s="82"/>
    </row>
    <row r="142" spans="1:2" ht="15.75" customHeight="1">
      <c r="A142" s="82"/>
      <c r="B142" s="82"/>
    </row>
    <row r="143" spans="1:2" ht="15.75" customHeight="1">
      <c r="A143" s="82"/>
      <c r="B143" s="82"/>
    </row>
    <row r="144" spans="1:2" ht="15.75" customHeight="1">
      <c r="A144" s="82"/>
      <c r="B144" s="82"/>
    </row>
    <row r="145" spans="1:2" ht="15.75" customHeight="1">
      <c r="A145" s="82"/>
      <c r="B145" s="82"/>
    </row>
    <row r="146" spans="1:2" ht="15.75" customHeight="1">
      <c r="A146" s="82"/>
      <c r="B146" s="82"/>
    </row>
    <row r="147" spans="1:2" ht="15.75" customHeight="1">
      <c r="A147" s="82"/>
      <c r="B147" s="82"/>
    </row>
    <row r="148" spans="1:2" ht="15.75" customHeight="1">
      <c r="A148" s="82"/>
      <c r="B148" s="82"/>
    </row>
    <row r="149" spans="1:2" ht="15.75" customHeight="1">
      <c r="A149" s="82"/>
      <c r="B149" s="82"/>
    </row>
    <row r="150" spans="1:2" ht="15.75" customHeight="1">
      <c r="A150" s="82"/>
      <c r="B150" s="82"/>
    </row>
    <row r="151" spans="1:2" ht="15.75" customHeight="1">
      <c r="A151" s="82"/>
      <c r="B151" s="82"/>
    </row>
    <row r="152" spans="1:2" ht="15.75" customHeight="1">
      <c r="A152" s="82"/>
      <c r="B152" s="82"/>
    </row>
    <row r="153" spans="1:2" ht="15.75" customHeight="1">
      <c r="A153" s="82"/>
      <c r="B153" s="82"/>
    </row>
    <row r="154" spans="1:2" ht="15.75" customHeight="1">
      <c r="A154" s="82"/>
      <c r="B154" s="82"/>
    </row>
    <row r="155" spans="1:2" ht="15.75" customHeight="1">
      <c r="A155" s="82"/>
      <c r="B155" s="82"/>
    </row>
    <row r="156" spans="1:2" ht="15.75" customHeight="1">
      <c r="A156" s="82"/>
      <c r="B156" s="82"/>
    </row>
    <row r="157" spans="1:2" ht="15.75" customHeight="1">
      <c r="A157" s="82"/>
      <c r="B157" s="82"/>
    </row>
    <row r="158" spans="1:2" ht="15.75" customHeight="1">
      <c r="A158" s="82"/>
      <c r="B158" s="82"/>
    </row>
    <row r="159" spans="1:2" ht="15.75" customHeight="1">
      <c r="A159" s="82"/>
      <c r="B159" s="82"/>
    </row>
    <row r="160" spans="1:2" ht="15.75" customHeight="1">
      <c r="A160" s="82"/>
      <c r="B160" s="82"/>
    </row>
    <row r="161" spans="1:2" ht="15.75" customHeight="1">
      <c r="A161" s="82"/>
      <c r="B161" s="82"/>
    </row>
    <row r="162" spans="1:2" ht="15.75" customHeight="1">
      <c r="A162" s="82"/>
      <c r="B162" s="82"/>
    </row>
    <row r="163" spans="1:2" ht="15.75" customHeight="1">
      <c r="A163" s="82"/>
      <c r="B163" s="82"/>
    </row>
    <row r="164" spans="1:2" ht="15.75" customHeight="1">
      <c r="A164" s="82"/>
      <c r="B164" s="82"/>
    </row>
    <row r="165" spans="1:2" ht="15.75" customHeight="1">
      <c r="A165" s="82"/>
      <c r="B165" s="82"/>
    </row>
    <row r="166" spans="1:2" ht="15.75" customHeight="1">
      <c r="A166" s="82"/>
      <c r="B166" s="82"/>
    </row>
    <row r="167" spans="1:2" ht="15.75" customHeight="1">
      <c r="A167" s="82"/>
      <c r="B167" s="82"/>
    </row>
    <row r="168" spans="1:2" ht="15.75" customHeight="1">
      <c r="A168" s="82"/>
      <c r="B168" s="82"/>
    </row>
    <row r="169" spans="1:2" ht="15.75" customHeight="1">
      <c r="A169" s="82"/>
      <c r="B169" s="82"/>
    </row>
    <row r="170" spans="1:2" ht="15.75" customHeight="1">
      <c r="A170" s="82"/>
      <c r="B170" s="82"/>
    </row>
    <row r="171" spans="1:2" ht="15.75" customHeight="1"/>
    <row r="172" spans="1:2" ht="15.75" customHeight="1"/>
    <row r="173" spans="1:2" ht="15.75" customHeight="1"/>
    <row r="174" spans="1:2" ht="15.75" customHeight="1"/>
    <row r="175" spans="1:2" ht="15.75" customHeight="1"/>
    <row r="176" spans="1:2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</sheetData>
  <mergeCells count="46">
    <mergeCell ref="AN2:AS2"/>
    <mergeCell ref="AU2:AV2"/>
    <mergeCell ref="L2:Q2"/>
    <mergeCell ref="B11:D11"/>
    <mergeCell ref="S2:X2"/>
    <mergeCell ref="S11:X11"/>
    <mergeCell ref="B4:B5"/>
    <mergeCell ref="C4:C5"/>
    <mergeCell ref="D4:D5"/>
    <mergeCell ref="E4:E5"/>
    <mergeCell ref="F4:H4"/>
    <mergeCell ref="J4:J5"/>
    <mergeCell ref="L4:L5"/>
    <mergeCell ref="D3:J3"/>
    <mergeCell ref="AG2:AL2"/>
    <mergeCell ref="AU11:AV11"/>
    <mergeCell ref="Z2:AE2"/>
    <mergeCell ref="AV3:AV5"/>
    <mergeCell ref="L11:Q11"/>
    <mergeCell ref="AN4:AN5"/>
    <mergeCell ref="AO4:AQ4"/>
    <mergeCell ref="AN11:AS11"/>
    <mergeCell ref="AN3:AS3"/>
    <mergeCell ref="AU3:AU5"/>
    <mergeCell ref="AS4:AS5"/>
    <mergeCell ref="T4:V4"/>
    <mergeCell ref="X4:X5"/>
    <mergeCell ref="M4:O4"/>
    <mergeCell ref="Q4:Q5"/>
    <mergeCell ref="AG11:AL11"/>
    <mergeCell ref="AG4:AG5"/>
    <mergeCell ref="Z11:AE11"/>
    <mergeCell ref="Z4:Z5"/>
    <mergeCell ref="Z3:AE3"/>
    <mergeCell ref="AG3:AL3"/>
    <mergeCell ref="S4:S5"/>
    <mergeCell ref="AH4:AJ4"/>
    <mergeCell ref="AL4:AL5"/>
    <mergeCell ref="AA4:AC4"/>
    <mergeCell ref="AE4:AE5"/>
    <mergeCell ref="B3:C3"/>
    <mergeCell ref="E2:J2"/>
    <mergeCell ref="E11:J11"/>
    <mergeCell ref="L3:Q3"/>
    <mergeCell ref="S3:X3"/>
    <mergeCell ref="B2:D2"/>
  </mergeCells>
  <pageMargins left="0.7" right="0.7" top="0.75" bottom="0.75" header="0" footer="0"/>
  <pageSetup scale="52" orientation="landscape" r:id="rId1"/>
  <colBreaks count="2" manualBreakCount="2">
    <brk id="17" min="1" max="10" man="1"/>
    <brk id="38" min="1" max="10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-0.249977111117893"/>
  </sheetPr>
  <dimension ref="A1:DT20"/>
  <sheetViews>
    <sheetView zoomScaleNormal="100" zoomScaleSheetLayoutView="90" workbookViewId="0">
      <selection activeCell="B7" sqref="B7"/>
    </sheetView>
  </sheetViews>
  <sheetFormatPr baseColWidth="10" defaultColWidth="11" defaultRowHeight="11"/>
  <cols>
    <col min="1" max="1" width="1.6640625" style="68" customWidth="1"/>
    <col min="2" max="2" width="24.1640625" style="93" customWidth="1"/>
    <col min="3" max="3" width="30.5" style="68" customWidth="1"/>
    <col min="4" max="4" width="9.6640625" style="82" customWidth="1"/>
    <col min="5" max="5" width="16.6640625" style="68" hidden="1" customWidth="1"/>
    <col min="6" max="6" width="3.1640625" style="68" hidden="1" customWidth="1"/>
    <col min="7" max="7" width="3.83203125" style="68" hidden="1" customWidth="1"/>
    <col min="8" max="8" width="11.1640625" style="68" hidden="1" customWidth="1"/>
    <col min="9" max="9" width="6.33203125" style="68" hidden="1" customWidth="1"/>
    <col min="10" max="10" width="17.6640625" style="68" hidden="1" customWidth="1"/>
    <col min="11" max="11" width="11.1640625" style="68" hidden="1" customWidth="1"/>
    <col min="12" max="12" width="3.6640625" style="68" hidden="1" customWidth="1"/>
    <col min="13" max="13" width="4" style="68" hidden="1" customWidth="1"/>
    <col min="14" max="14" width="9.6640625" style="68" hidden="1" customWidth="1"/>
    <col min="15" max="15" width="6" style="68" hidden="1" customWidth="1"/>
    <col min="16" max="16" width="13.1640625" style="68" hidden="1" customWidth="1"/>
    <col min="17" max="17" width="11.1640625" style="68" hidden="1" customWidth="1"/>
    <col min="18" max="18" width="4.1640625" style="68" hidden="1" customWidth="1"/>
    <col min="19" max="19" width="3.33203125" style="68" hidden="1" customWidth="1"/>
    <col min="20" max="20" width="9.83203125" style="68" hidden="1" customWidth="1"/>
    <col min="21" max="21" width="6.1640625" style="68" hidden="1" customWidth="1"/>
    <col min="22" max="22" width="18.1640625" style="68" hidden="1" customWidth="1"/>
    <col min="23" max="23" width="4.1640625" style="68" hidden="1" customWidth="1"/>
    <col min="24" max="24" width="11.1640625" style="68" hidden="1" customWidth="1"/>
    <col min="25" max="26" width="3.6640625" style="68" hidden="1" customWidth="1"/>
    <col min="27" max="30" width="11.1640625" style="68" hidden="1" customWidth="1"/>
    <col min="31" max="32" width="3.6640625" style="68" hidden="1" customWidth="1"/>
    <col min="33" max="36" width="11.1640625" style="68" hidden="1" customWidth="1"/>
    <col min="37" max="38" width="3.6640625" style="68" hidden="1" customWidth="1"/>
    <col min="39" max="41" width="11.1640625" style="68" hidden="1" customWidth="1"/>
    <col min="42" max="42" width="4.1640625" style="68" hidden="1" customWidth="1"/>
    <col min="43" max="43" width="14" style="68" hidden="1" customWidth="1"/>
    <col min="44" max="44" width="4.1640625" style="68" hidden="1" customWidth="1"/>
    <col min="45" max="45" width="3.6640625" style="68" hidden="1" customWidth="1"/>
    <col min="46" max="46" width="12.83203125" style="68" hidden="1" customWidth="1"/>
    <col min="47" max="47" width="11.1640625" style="68" hidden="1" customWidth="1"/>
    <col min="48" max="49" width="14" style="68" hidden="1" customWidth="1"/>
    <col min="50" max="51" width="3.6640625" style="68" hidden="1" customWidth="1"/>
    <col min="52" max="52" width="12.83203125" style="68" hidden="1" customWidth="1"/>
    <col min="53" max="53" width="11.6640625" style="68" hidden="1" customWidth="1"/>
    <col min="54" max="55" width="14" style="68" hidden="1" customWidth="1"/>
    <col min="56" max="57" width="3.6640625" style="68" hidden="1" customWidth="1"/>
    <col min="58" max="58" width="12.83203125" style="68" hidden="1" customWidth="1"/>
    <col min="59" max="59" width="11.1640625" style="68" hidden="1" customWidth="1"/>
    <col min="60" max="60" width="14" style="68" hidden="1" customWidth="1"/>
    <col min="61" max="61" width="3.6640625" style="68" hidden="1" customWidth="1"/>
    <col min="62" max="62" width="11" style="68" hidden="1" customWidth="1"/>
    <col min="63" max="64" width="3.6640625" style="68" hidden="1" customWidth="1"/>
    <col min="65" max="68" width="11" style="68" hidden="1" customWidth="1"/>
    <col min="69" max="70" width="3.6640625" style="68" hidden="1" customWidth="1"/>
    <col min="71" max="74" width="11" style="68" hidden="1" customWidth="1"/>
    <col min="75" max="76" width="3.6640625" style="68" hidden="1" customWidth="1"/>
    <col min="77" max="79" width="11" style="68" hidden="1" customWidth="1"/>
    <col min="80" max="80" width="3.6640625" style="68" hidden="1" customWidth="1"/>
    <col min="81" max="81" width="11" style="68" hidden="1" customWidth="1"/>
    <col min="82" max="83" width="3.6640625" style="68" hidden="1" customWidth="1"/>
    <col min="84" max="87" width="11" style="68" hidden="1" customWidth="1"/>
    <col min="88" max="89" width="3.6640625" style="68" hidden="1" customWidth="1"/>
    <col min="90" max="93" width="11" style="68" hidden="1" customWidth="1"/>
    <col min="94" max="95" width="3.6640625" style="68" hidden="1" customWidth="1"/>
    <col min="96" max="98" width="11" style="68" hidden="1" customWidth="1"/>
    <col min="99" max="99" width="3.6640625" style="68" hidden="1" customWidth="1"/>
    <col min="100" max="100" width="11" style="68" hidden="1" customWidth="1"/>
    <col min="101" max="102" width="3.6640625" style="68" hidden="1" customWidth="1"/>
    <col min="103" max="106" width="11" style="68" hidden="1" customWidth="1"/>
    <col min="107" max="108" width="3.6640625" style="68" hidden="1" customWidth="1"/>
    <col min="109" max="112" width="11" style="68" hidden="1" customWidth="1"/>
    <col min="113" max="114" width="3.6640625" style="68" hidden="1" customWidth="1"/>
    <col min="115" max="117" width="11" style="68" hidden="1" customWidth="1"/>
    <col min="118" max="118" width="3.6640625" style="68" hidden="1" customWidth="1"/>
    <col min="119" max="119" width="17.6640625" style="68" customWidth="1"/>
    <col min="120" max="120" width="11" style="68"/>
    <col min="121" max="121" width="16.5" style="68" customWidth="1"/>
    <col min="122" max="122" width="11" style="68"/>
    <col min="123" max="123" width="16.83203125" style="68" customWidth="1"/>
    <col min="124" max="124" width="11.5" style="68" bestFit="1" customWidth="1"/>
    <col min="125" max="16384" width="11" style="68"/>
  </cols>
  <sheetData>
    <row r="1" spans="1:124" ht="12" thickBot="1">
      <c r="CM1" s="68">
        <v>0</v>
      </c>
    </row>
    <row r="2" spans="1:124" ht="14.25" customHeight="1" thickBot="1">
      <c r="A2" s="82"/>
      <c r="B2" s="532" t="s">
        <v>230</v>
      </c>
      <c r="C2" s="540"/>
      <c r="D2" s="540"/>
      <c r="E2" s="422" t="s">
        <v>208</v>
      </c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4"/>
      <c r="W2" s="311"/>
      <c r="X2" s="422" t="s">
        <v>214</v>
      </c>
      <c r="Y2" s="423"/>
      <c r="Z2" s="423"/>
      <c r="AA2" s="423"/>
      <c r="AB2" s="423"/>
      <c r="AC2" s="423"/>
      <c r="AD2" s="423"/>
      <c r="AE2" s="423"/>
      <c r="AF2" s="423"/>
      <c r="AG2" s="423"/>
      <c r="AH2" s="423"/>
      <c r="AI2" s="423"/>
      <c r="AJ2" s="423"/>
      <c r="AK2" s="423"/>
      <c r="AL2" s="423"/>
      <c r="AM2" s="423"/>
      <c r="AN2" s="423"/>
      <c r="AO2" s="424"/>
      <c r="AP2" s="311"/>
      <c r="AQ2" s="422" t="s">
        <v>215</v>
      </c>
      <c r="AR2" s="423"/>
      <c r="AS2" s="423"/>
      <c r="AT2" s="423"/>
      <c r="AU2" s="423"/>
      <c r="AV2" s="423"/>
      <c r="AW2" s="423"/>
      <c r="AX2" s="423"/>
      <c r="AY2" s="423"/>
      <c r="AZ2" s="423"/>
      <c r="BA2" s="423"/>
      <c r="BB2" s="423"/>
      <c r="BC2" s="423"/>
      <c r="BD2" s="423"/>
      <c r="BE2" s="423"/>
      <c r="BF2" s="423"/>
      <c r="BG2" s="423"/>
      <c r="BH2" s="424"/>
      <c r="BI2" s="311"/>
      <c r="BJ2" s="422" t="s">
        <v>216</v>
      </c>
      <c r="BK2" s="423"/>
      <c r="BL2" s="423"/>
      <c r="BM2" s="423"/>
      <c r="BN2" s="423"/>
      <c r="BO2" s="423"/>
      <c r="BP2" s="423"/>
      <c r="BQ2" s="423"/>
      <c r="BR2" s="423"/>
      <c r="BS2" s="423"/>
      <c r="BT2" s="423"/>
      <c r="BU2" s="423"/>
      <c r="BV2" s="423"/>
      <c r="BW2" s="423"/>
      <c r="BX2" s="423"/>
      <c r="BY2" s="423"/>
      <c r="BZ2" s="423"/>
      <c r="CA2" s="424"/>
      <c r="CB2" s="311"/>
      <c r="CC2" s="422" t="s">
        <v>217</v>
      </c>
      <c r="CD2" s="423"/>
      <c r="CE2" s="423"/>
      <c r="CF2" s="423"/>
      <c r="CG2" s="423"/>
      <c r="CH2" s="423"/>
      <c r="CI2" s="423"/>
      <c r="CJ2" s="423"/>
      <c r="CK2" s="423"/>
      <c r="CL2" s="423"/>
      <c r="CM2" s="423"/>
      <c r="CN2" s="423"/>
      <c r="CO2" s="423"/>
      <c r="CP2" s="423"/>
      <c r="CQ2" s="423"/>
      <c r="CR2" s="423"/>
      <c r="CS2" s="423"/>
      <c r="CT2" s="424"/>
      <c r="CU2" s="311"/>
      <c r="CV2" s="422" t="s">
        <v>220</v>
      </c>
      <c r="CW2" s="423"/>
      <c r="CX2" s="423"/>
      <c r="CY2" s="423"/>
      <c r="CZ2" s="423"/>
      <c r="DA2" s="423"/>
      <c r="DB2" s="423"/>
      <c r="DC2" s="423"/>
      <c r="DD2" s="423"/>
      <c r="DE2" s="423"/>
      <c r="DF2" s="423"/>
      <c r="DG2" s="423"/>
      <c r="DH2" s="423"/>
      <c r="DI2" s="423"/>
      <c r="DJ2" s="423"/>
      <c r="DK2" s="423"/>
      <c r="DL2" s="423"/>
      <c r="DM2" s="424"/>
      <c r="DN2" s="311"/>
      <c r="DO2" s="416" t="s">
        <v>223</v>
      </c>
      <c r="DP2" s="417"/>
      <c r="DQ2" s="417"/>
      <c r="DR2" s="417"/>
      <c r="DS2" s="417"/>
      <c r="DT2" s="418"/>
    </row>
    <row r="3" spans="1:124" ht="24.75" customHeight="1" thickBot="1">
      <c r="B3" s="571" t="s">
        <v>0</v>
      </c>
      <c r="C3" s="574" t="s">
        <v>112</v>
      </c>
      <c r="D3" s="577" t="s">
        <v>93</v>
      </c>
      <c r="E3" s="492" t="s">
        <v>2</v>
      </c>
      <c r="F3" s="458"/>
      <c r="G3" s="458"/>
      <c r="H3" s="458"/>
      <c r="I3" s="458"/>
      <c r="J3" s="458"/>
      <c r="K3" s="458" t="s">
        <v>187</v>
      </c>
      <c r="L3" s="458"/>
      <c r="M3" s="458"/>
      <c r="N3" s="458"/>
      <c r="O3" s="458"/>
      <c r="P3" s="458"/>
      <c r="Q3" s="458" t="s">
        <v>188</v>
      </c>
      <c r="R3" s="458"/>
      <c r="S3" s="458"/>
      <c r="T3" s="458"/>
      <c r="U3" s="458"/>
      <c r="V3" s="459"/>
      <c r="W3" s="72"/>
      <c r="X3" s="461" t="s">
        <v>2</v>
      </c>
      <c r="Y3" s="462"/>
      <c r="Z3" s="462"/>
      <c r="AA3" s="462"/>
      <c r="AB3" s="462"/>
      <c r="AC3" s="463"/>
      <c r="AD3" s="458" t="s">
        <v>187</v>
      </c>
      <c r="AE3" s="458"/>
      <c r="AF3" s="458"/>
      <c r="AG3" s="458"/>
      <c r="AH3" s="458"/>
      <c r="AI3" s="458"/>
      <c r="AJ3" s="458" t="s">
        <v>188</v>
      </c>
      <c r="AK3" s="458"/>
      <c r="AL3" s="458"/>
      <c r="AM3" s="458"/>
      <c r="AN3" s="458"/>
      <c r="AO3" s="459"/>
      <c r="AP3" s="72"/>
      <c r="AQ3" s="599" t="s">
        <v>2</v>
      </c>
      <c r="AR3" s="600"/>
      <c r="AS3" s="600"/>
      <c r="AT3" s="600"/>
      <c r="AU3" s="600"/>
      <c r="AV3" s="601"/>
      <c r="AW3" s="602" t="s">
        <v>187</v>
      </c>
      <c r="AX3" s="600"/>
      <c r="AY3" s="600"/>
      <c r="AZ3" s="600"/>
      <c r="BA3" s="600"/>
      <c r="BB3" s="601"/>
      <c r="BC3" s="602" t="s">
        <v>188</v>
      </c>
      <c r="BD3" s="600"/>
      <c r="BE3" s="600"/>
      <c r="BF3" s="600"/>
      <c r="BG3" s="600"/>
      <c r="BH3" s="603"/>
      <c r="BI3" s="72"/>
      <c r="BJ3" s="599" t="s">
        <v>2</v>
      </c>
      <c r="BK3" s="600"/>
      <c r="BL3" s="600"/>
      <c r="BM3" s="600"/>
      <c r="BN3" s="600"/>
      <c r="BO3" s="601"/>
      <c r="BP3" s="602" t="s">
        <v>187</v>
      </c>
      <c r="BQ3" s="600"/>
      <c r="BR3" s="600"/>
      <c r="BS3" s="600"/>
      <c r="BT3" s="600"/>
      <c r="BU3" s="601"/>
      <c r="BV3" s="602" t="s">
        <v>188</v>
      </c>
      <c r="BW3" s="600"/>
      <c r="BX3" s="600"/>
      <c r="BY3" s="600"/>
      <c r="BZ3" s="600"/>
      <c r="CA3" s="603"/>
      <c r="CB3" s="72"/>
      <c r="CC3" s="461" t="s">
        <v>2</v>
      </c>
      <c r="CD3" s="462"/>
      <c r="CE3" s="462"/>
      <c r="CF3" s="462"/>
      <c r="CG3" s="462"/>
      <c r="CH3" s="463"/>
      <c r="CI3" s="458" t="s">
        <v>187</v>
      </c>
      <c r="CJ3" s="458"/>
      <c r="CK3" s="458"/>
      <c r="CL3" s="458"/>
      <c r="CM3" s="458"/>
      <c r="CN3" s="458"/>
      <c r="CO3" s="458" t="s">
        <v>188</v>
      </c>
      <c r="CP3" s="458"/>
      <c r="CQ3" s="458"/>
      <c r="CR3" s="458"/>
      <c r="CS3" s="458"/>
      <c r="CT3" s="459"/>
      <c r="CU3" s="72"/>
      <c r="CV3" s="461" t="s">
        <v>2</v>
      </c>
      <c r="CW3" s="462"/>
      <c r="CX3" s="462"/>
      <c r="CY3" s="462"/>
      <c r="CZ3" s="462"/>
      <c r="DA3" s="463"/>
      <c r="DB3" s="458" t="s">
        <v>187</v>
      </c>
      <c r="DC3" s="458"/>
      <c r="DD3" s="458"/>
      <c r="DE3" s="458"/>
      <c r="DF3" s="458"/>
      <c r="DG3" s="458"/>
      <c r="DH3" s="458" t="s">
        <v>188</v>
      </c>
      <c r="DI3" s="458"/>
      <c r="DJ3" s="458"/>
      <c r="DK3" s="458"/>
      <c r="DL3" s="458"/>
      <c r="DM3" s="459"/>
      <c r="DN3" s="72"/>
      <c r="DO3" s="569" t="s">
        <v>2</v>
      </c>
      <c r="DP3" s="570"/>
      <c r="DQ3" s="569" t="s">
        <v>187</v>
      </c>
      <c r="DR3" s="570"/>
      <c r="DS3" s="569" t="s">
        <v>188</v>
      </c>
      <c r="DT3" s="570"/>
    </row>
    <row r="4" spans="1:124" ht="39.75" customHeight="1">
      <c r="B4" s="572"/>
      <c r="C4" s="575"/>
      <c r="D4" s="578"/>
      <c r="E4" s="430" t="s">
        <v>197</v>
      </c>
      <c r="F4" s="419" t="s">
        <v>182</v>
      </c>
      <c r="G4" s="419"/>
      <c r="H4" s="419"/>
      <c r="I4" s="293" t="s">
        <v>184</v>
      </c>
      <c r="J4" s="293" t="s">
        <v>195</v>
      </c>
      <c r="K4" s="419" t="s">
        <v>197</v>
      </c>
      <c r="L4" s="419" t="s">
        <v>182</v>
      </c>
      <c r="M4" s="419"/>
      <c r="N4" s="419"/>
      <c r="O4" s="293" t="s">
        <v>184</v>
      </c>
      <c r="P4" s="293" t="s">
        <v>195</v>
      </c>
      <c r="Q4" s="419" t="s">
        <v>197</v>
      </c>
      <c r="R4" s="419" t="s">
        <v>182</v>
      </c>
      <c r="S4" s="419"/>
      <c r="T4" s="419"/>
      <c r="U4" s="293" t="s">
        <v>184</v>
      </c>
      <c r="V4" s="297" t="s">
        <v>196</v>
      </c>
      <c r="W4" s="72"/>
      <c r="X4" s="430" t="s">
        <v>197</v>
      </c>
      <c r="Y4" s="419" t="s">
        <v>182</v>
      </c>
      <c r="Z4" s="419"/>
      <c r="AA4" s="419"/>
      <c r="AB4" s="293" t="s">
        <v>184</v>
      </c>
      <c r="AC4" s="293" t="s">
        <v>195</v>
      </c>
      <c r="AD4" s="419" t="s">
        <v>197</v>
      </c>
      <c r="AE4" s="419" t="s">
        <v>182</v>
      </c>
      <c r="AF4" s="419"/>
      <c r="AG4" s="419"/>
      <c r="AH4" s="293" t="s">
        <v>184</v>
      </c>
      <c r="AI4" s="293" t="s">
        <v>195</v>
      </c>
      <c r="AJ4" s="419" t="s">
        <v>197</v>
      </c>
      <c r="AK4" s="419" t="s">
        <v>182</v>
      </c>
      <c r="AL4" s="419"/>
      <c r="AM4" s="419"/>
      <c r="AN4" s="293" t="s">
        <v>184</v>
      </c>
      <c r="AO4" s="297" t="s">
        <v>196</v>
      </c>
      <c r="AP4" s="72"/>
      <c r="AQ4" s="470" t="s">
        <v>197</v>
      </c>
      <c r="AR4" s="465" t="s">
        <v>182</v>
      </c>
      <c r="AS4" s="466"/>
      <c r="AT4" s="467"/>
      <c r="AU4" s="134" t="s">
        <v>184</v>
      </c>
      <c r="AV4" s="134" t="s">
        <v>195</v>
      </c>
      <c r="AW4" s="478" t="s">
        <v>197</v>
      </c>
      <c r="AX4" s="465" t="s">
        <v>182</v>
      </c>
      <c r="AY4" s="466"/>
      <c r="AZ4" s="467"/>
      <c r="BA4" s="134" t="s">
        <v>184</v>
      </c>
      <c r="BB4" s="134" t="s">
        <v>195</v>
      </c>
      <c r="BC4" s="478" t="s">
        <v>197</v>
      </c>
      <c r="BD4" s="465" t="s">
        <v>182</v>
      </c>
      <c r="BE4" s="466"/>
      <c r="BF4" s="467"/>
      <c r="BG4" s="134" t="s">
        <v>184</v>
      </c>
      <c r="BH4" s="146" t="s">
        <v>196</v>
      </c>
      <c r="BI4" s="72"/>
      <c r="BJ4" s="470" t="s">
        <v>197</v>
      </c>
      <c r="BK4" s="465" t="s">
        <v>182</v>
      </c>
      <c r="BL4" s="466"/>
      <c r="BM4" s="467"/>
      <c r="BN4" s="134" t="s">
        <v>184</v>
      </c>
      <c r="BO4" s="134" t="s">
        <v>195</v>
      </c>
      <c r="BP4" s="478" t="s">
        <v>197</v>
      </c>
      <c r="BQ4" s="465" t="s">
        <v>182</v>
      </c>
      <c r="BR4" s="466"/>
      <c r="BS4" s="467"/>
      <c r="BT4" s="134" t="s">
        <v>184</v>
      </c>
      <c r="BU4" s="134" t="s">
        <v>195</v>
      </c>
      <c r="BV4" s="478" t="s">
        <v>197</v>
      </c>
      <c r="BW4" s="465" t="s">
        <v>182</v>
      </c>
      <c r="BX4" s="466"/>
      <c r="BY4" s="467"/>
      <c r="BZ4" s="134" t="s">
        <v>184</v>
      </c>
      <c r="CA4" s="146" t="s">
        <v>196</v>
      </c>
      <c r="CB4" s="72"/>
      <c r="CC4" s="430" t="s">
        <v>197</v>
      </c>
      <c r="CD4" s="419" t="s">
        <v>182</v>
      </c>
      <c r="CE4" s="419"/>
      <c r="CF4" s="419"/>
      <c r="CG4" s="293" t="s">
        <v>184</v>
      </c>
      <c r="CH4" s="293" t="s">
        <v>195</v>
      </c>
      <c r="CI4" s="419" t="s">
        <v>197</v>
      </c>
      <c r="CJ4" s="419" t="s">
        <v>182</v>
      </c>
      <c r="CK4" s="419"/>
      <c r="CL4" s="419"/>
      <c r="CM4" s="293" t="s">
        <v>184</v>
      </c>
      <c r="CN4" s="293" t="s">
        <v>195</v>
      </c>
      <c r="CO4" s="419" t="s">
        <v>197</v>
      </c>
      <c r="CP4" s="419" t="s">
        <v>182</v>
      </c>
      <c r="CQ4" s="419"/>
      <c r="CR4" s="419"/>
      <c r="CS4" s="293" t="s">
        <v>184</v>
      </c>
      <c r="CT4" s="297" t="s">
        <v>196</v>
      </c>
      <c r="CU4" s="72"/>
      <c r="CV4" s="430" t="s">
        <v>197</v>
      </c>
      <c r="CW4" s="419" t="s">
        <v>182</v>
      </c>
      <c r="CX4" s="419"/>
      <c r="CY4" s="419"/>
      <c r="CZ4" s="293" t="s">
        <v>184</v>
      </c>
      <c r="DA4" s="293" t="s">
        <v>195</v>
      </c>
      <c r="DB4" s="419" t="s">
        <v>197</v>
      </c>
      <c r="DC4" s="419" t="s">
        <v>182</v>
      </c>
      <c r="DD4" s="419"/>
      <c r="DE4" s="419"/>
      <c r="DF4" s="293" t="s">
        <v>184</v>
      </c>
      <c r="DG4" s="293" t="s">
        <v>195</v>
      </c>
      <c r="DH4" s="419" t="s">
        <v>197</v>
      </c>
      <c r="DI4" s="419" t="s">
        <v>182</v>
      </c>
      <c r="DJ4" s="419"/>
      <c r="DK4" s="419"/>
      <c r="DL4" s="293" t="s">
        <v>184</v>
      </c>
      <c r="DM4" s="297" t="s">
        <v>196</v>
      </c>
      <c r="DN4" s="72"/>
      <c r="DO4" s="521" t="s">
        <v>226</v>
      </c>
      <c r="DP4" s="453" t="s">
        <v>225</v>
      </c>
      <c r="DQ4" s="521" t="s">
        <v>227</v>
      </c>
      <c r="DR4" s="453" t="s">
        <v>225</v>
      </c>
      <c r="DS4" s="521" t="s">
        <v>228</v>
      </c>
      <c r="DT4" s="453" t="s">
        <v>225</v>
      </c>
    </row>
    <row r="5" spans="1:124" ht="15" customHeight="1" thickBot="1">
      <c r="B5" s="573"/>
      <c r="C5" s="576"/>
      <c r="D5" s="579"/>
      <c r="E5" s="430"/>
      <c r="F5" s="175">
        <v>0</v>
      </c>
      <c r="G5" s="175">
        <v>0.05</v>
      </c>
      <c r="H5" s="175">
        <v>0.19</v>
      </c>
      <c r="I5" s="175">
        <v>0.08</v>
      </c>
      <c r="J5" s="293"/>
      <c r="K5" s="419"/>
      <c r="L5" s="175">
        <v>0</v>
      </c>
      <c r="M5" s="175">
        <v>0.05</v>
      </c>
      <c r="N5" s="175">
        <v>0.19</v>
      </c>
      <c r="O5" s="175">
        <v>0.08</v>
      </c>
      <c r="P5" s="293"/>
      <c r="Q5" s="419"/>
      <c r="R5" s="175">
        <v>0</v>
      </c>
      <c r="S5" s="175">
        <v>0.05</v>
      </c>
      <c r="T5" s="175">
        <v>0.19</v>
      </c>
      <c r="U5" s="175">
        <v>0.08</v>
      </c>
      <c r="V5" s="297"/>
      <c r="W5" s="72"/>
      <c r="X5" s="464"/>
      <c r="Y5" s="94">
        <v>0</v>
      </c>
      <c r="Z5" s="94">
        <v>0.05</v>
      </c>
      <c r="AA5" s="94">
        <v>0.19</v>
      </c>
      <c r="AB5" s="94">
        <v>0.08</v>
      </c>
      <c r="AC5" s="294"/>
      <c r="AD5" s="460"/>
      <c r="AE5" s="94">
        <v>0</v>
      </c>
      <c r="AF5" s="94">
        <v>0.05</v>
      </c>
      <c r="AG5" s="94">
        <v>0.19</v>
      </c>
      <c r="AH5" s="94">
        <v>0.08</v>
      </c>
      <c r="AI5" s="294"/>
      <c r="AJ5" s="460"/>
      <c r="AK5" s="94">
        <v>0</v>
      </c>
      <c r="AL5" s="94">
        <v>0.05</v>
      </c>
      <c r="AM5" s="94">
        <v>0.19</v>
      </c>
      <c r="AN5" s="94">
        <v>0.08</v>
      </c>
      <c r="AO5" s="95"/>
      <c r="AP5" s="72"/>
      <c r="AQ5" s="594"/>
      <c r="AR5" s="141">
        <v>0</v>
      </c>
      <c r="AS5" s="141">
        <v>0.05</v>
      </c>
      <c r="AT5" s="141">
        <v>0.19</v>
      </c>
      <c r="AU5" s="141">
        <v>0.08</v>
      </c>
      <c r="AV5" s="142"/>
      <c r="AW5" s="595"/>
      <c r="AX5" s="141">
        <v>0</v>
      </c>
      <c r="AY5" s="141">
        <v>0.05</v>
      </c>
      <c r="AZ5" s="141">
        <v>0.19</v>
      </c>
      <c r="BA5" s="141">
        <v>0.08</v>
      </c>
      <c r="BB5" s="142"/>
      <c r="BC5" s="595"/>
      <c r="BD5" s="141">
        <v>0</v>
      </c>
      <c r="BE5" s="141">
        <v>0.05</v>
      </c>
      <c r="BF5" s="141">
        <v>0.19</v>
      </c>
      <c r="BG5" s="141">
        <v>0.08</v>
      </c>
      <c r="BH5" s="170"/>
      <c r="BI5" s="72"/>
      <c r="BJ5" s="594"/>
      <c r="BK5" s="141">
        <v>0</v>
      </c>
      <c r="BL5" s="141">
        <v>0.05</v>
      </c>
      <c r="BM5" s="141">
        <v>0.19</v>
      </c>
      <c r="BN5" s="141">
        <v>0.08</v>
      </c>
      <c r="BO5" s="142"/>
      <c r="BP5" s="595"/>
      <c r="BQ5" s="141">
        <v>0</v>
      </c>
      <c r="BR5" s="141">
        <v>0.05</v>
      </c>
      <c r="BS5" s="141">
        <v>0.19</v>
      </c>
      <c r="BT5" s="141">
        <v>0.08</v>
      </c>
      <c r="BU5" s="142"/>
      <c r="BV5" s="595"/>
      <c r="BW5" s="141">
        <v>0</v>
      </c>
      <c r="BX5" s="141">
        <v>0.05</v>
      </c>
      <c r="BY5" s="141">
        <v>0.19</v>
      </c>
      <c r="BZ5" s="141">
        <v>0.08</v>
      </c>
      <c r="CA5" s="170"/>
      <c r="CB5" s="72"/>
      <c r="CC5" s="464"/>
      <c r="CD5" s="94">
        <v>0</v>
      </c>
      <c r="CE5" s="94">
        <v>0.05</v>
      </c>
      <c r="CF5" s="94">
        <v>0.19</v>
      </c>
      <c r="CG5" s="94">
        <v>0.08</v>
      </c>
      <c r="CH5" s="294"/>
      <c r="CI5" s="460"/>
      <c r="CJ5" s="94">
        <v>0</v>
      </c>
      <c r="CK5" s="94">
        <v>0.05</v>
      </c>
      <c r="CL5" s="94">
        <v>0.19</v>
      </c>
      <c r="CM5" s="94">
        <v>0.08</v>
      </c>
      <c r="CN5" s="294"/>
      <c r="CO5" s="460"/>
      <c r="CP5" s="94">
        <v>0</v>
      </c>
      <c r="CQ5" s="94">
        <v>0.05</v>
      </c>
      <c r="CR5" s="94">
        <v>0.19</v>
      </c>
      <c r="CS5" s="94">
        <v>0.08</v>
      </c>
      <c r="CT5" s="95"/>
      <c r="CU5" s="72"/>
      <c r="CV5" s="464"/>
      <c r="CW5" s="94">
        <v>0</v>
      </c>
      <c r="CX5" s="94">
        <v>0.05</v>
      </c>
      <c r="CY5" s="94">
        <v>0.19</v>
      </c>
      <c r="CZ5" s="94">
        <v>0.08</v>
      </c>
      <c r="DA5" s="294"/>
      <c r="DB5" s="460"/>
      <c r="DC5" s="94">
        <v>0</v>
      </c>
      <c r="DD5" s="94">
        <v>0.05</v>
      </c>
      <c r="DE5" s="94">
        <v>0.19</v>
      </c>
      <c r="DF5" s="94">
        <v>0.08</v>
      </c>
      <c r="DG5" s="294"/>
      <c r="DH5" s="460"/>
      <c r="DI5" s="94">
        <v>0</v>
      </c>
      <c r="DJ5" s="94">
        <v>0.05</v>
      </c>
      <c r="DK5" s="94">
        <v>0.19</v>
      </c>
      <c r="DL5" s="94">
        <v>0.08</v>
      </c>
      <c r="DM5" s="95"/>
      <c r="DN5" s="72"/>
      <c r="DO5" s="568"/>
      <c r="DP5" s="454"/>
      <c r="DQ5" s="568"/>
      <c r="DR5" s="454"/>
      <c r="DS5" s="568"/>
      <c r="DT5" s="454"/>
    </row>
    <row r="6" spans="1:124" ht="14.25" customHeight="1">
      <c r="B6" s="582" t="s">
        <v>113</v>
      </c>
      <c r="C6" s="583"/>
      <c r="D6" s="584"/>
      <c r="E6" s="190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98"/>
      <c r="X6" s="186"/>
      <c r="Y6" s="96"/>
      <c r="Z6" s="96"/>
      <c r="AA6" s="96"/>
      <c r="AB6" s="96"/>
      <c r="AC6" s="96"/>
      <c r="AD6" s="96"/>
      <c r="AE6" s="96"/>
      <c r="AF6" s="96"/>
      <c r="AG6" s="96"/>
      <c r="AH6" s="96"/>
      <c r="AI6" s="96"/>
      <c r="AJ6" s="96"/>
      <c r="AK6" s="96"/>
      <c r="AL6" s="96"/>
      <c r="AM6" s="96"/>
      <c r="AN6" s="96"/>
      <c r="AO6" s="97"/>
      <c r="AQ6" s="171"/>
      <c r="AR6" s="143"/>
      <c r="AS6" s="143"/>
      <c r="AT6" s="143"/>
      <c r="AU6" s="143"/>
      <c r="AV6" s="143"/>
      <c r="AW6" s="143"/>
      <c r="AX6" s="143"/>
      <c r="AY6" s="143"/>
      <c r="AZ6" s="143"/>
      <c r="BA6" s="143"/>
      <c r="BB6" s="143"/>
      <c r="BC6" s="143"/>
      <c r="BD6" s="143"/>
      <c r="BE6" s="143"/>
      <c r="BF6" s="143"/>
      <c r="BG6" s="143"/>
      <c r="BH6" s="172"/>
      <c r="BJ6" s="171"/>
      <c r="BK6" s="143"/>
      <c r="BL6" s="143"/>
      <c r="BM6" s="143"/>
      <c r="BN6" s="143"/>
      <c r="BO6" s="143"/>
      <c r="BP6" s="143"/>
      <c r="BQ6" s="143"/>
      <c r="BR6" s="143"/>
      <c r="BS6" s="143"/>
      <c r="BT6" s="143"/>
      <c r="BU6" s="143"/>
      <c r="BV6" s="143"/>
      <c r="BW6" s="143"/>
      <c r="BX6" s="143"/>
      <c r="BY6" s="143"/>
      <c r="BZ6" s="143"/>
      <c r="CA6" s="172"/>
      <c r="CC6" s="186"/>
      <c r="CD6" s="96"/>
      <c r="CE6" s="96"/>
      <c r="CF6" s="96"/>
      <c r="CG6" s="96"/>
      <c r="CH6" s="96"/>
      <c r="CI6" s="96"/>
      <c r="CJ6" s="96"/>
      <c r="CK6" s="96"/>
      <c r="CL6" s="96"/>
      <c r="CM6" s="96"/>
      <c r="CN6" s="96"/>
      <c r="CO6" s="96"/>
      <c r="CP6" s="96"/>
      <c r="CQ6" s="96"/>
      <c r="CR6" s="96"/>
      <c r="CS6" s="96"/>
      <c r="CT6" s="97"/>
      <c r="CV6" s="186"/>
      <c r="CW6" s="96"/>
      <c r="CX6" s="96"/>
      <c r="CY6" s="96"/>
      <c r="CZ6" s="96"/>
      <c r="DA6" s="96"/>
      <c r="DB6" s="96"/>
      <c r="DC6" s="96"/>
      <c r="DD6" s="96"/>
      <c r="DE6" s="96"/>
      <c r="DF6" s="96"/>
      <c r="DG6" s="96"/>
      <c r="DH6" s="96"/>
      <c r="DI6" s="96"/>
      <c r="DJ6" s="96"/>
      <c r="DK6" s="96"/>
      <c r="DL6" s="96"/>
      <c r="DM6" s="97"/>
      <c r="DO6" s="190"/>
      <c r="DP6" s="71"/>
      <c r="DQ6" s="71"/>
      <c r="DR6" s="71"/>
      <c r="DS6" s="71"/>
      <c r="DT6" s="98"/>
    </row>
    <row r="7" spans="1:124" s="78" customFormat="1" ht="36" customHeight="1">
      <c r="B7" s="91" t="s">
        <v>165</v>
      </c>
      <c r="C7" s="83" t="s">
        <v>177</v>
      </c>
      <c r="D7" s="291" t="s">
        <v>166</v>
      </c>
      <c r="E7" s="187">
        <v>6000000</v>
      </c>
      <c r="F7" s="109"/>
      <c r="G7" s="109"/>
      <c r="H7" s="109">
        <f>E7*19%</f>
        <v>1140000</v>
      </c>
      <c r="I7" s="109"/>
      <c r="J7" s="109">
        <f>E7+H7</f>
        <v>7140000</v>
      </c>
      <c r="K7" s="109">
        <v>6300000</v>
      </c>
      <c r="L7" s="109"/>
      <c r="M7" s="109"/>
      <c r="N7" s="109">
        <f>K7*19%</f>
        <v>1197000</v>
      </c>
      <c r="O7" s="109"/>
      <c r="P7" s="109">
        <f>K7+N7</f>
        <v>7497000</v>
      </c>
      <c r="Q7" s="109">
        <v>6804000</v>
      </c>
      <c r="R7" s="109"/>
      <c r="S7" s="109"/>
      <c r="T7" s="109">
        <f>Q7*19%</f>
        <v>1292760</v>
      </c>
      <c r="U7" s="109"/>
      <c r="V7" s="188">
        <f>Q7+T7</f>
        <v>8096760</v>
      </c>
      <c r="W7" s="282"/>
      <c r="X7" s="187">
        <v>4320000</v>
      </c>
      <c r="Y7" s="109"/>
      <c r="Z7" s="109"/>
      <c r="AA7" s="109">
        <f>X7*19%</f>
        <v>820800</v>
      </c>
      <c r="AB7" s="109"/>
      <c r="AC7" s="109">
        <f>X7+AA7</f>
        <v>5140800</v>
      </c>
      <c r="AD7" s="109">
        <v>4968000</v>
      </c>
      <c r="AE7" s="109"/>
      <c r="AF7" s="109"/>
      <c r="AG7" s="109">
        <f>AD7*19%</f>
        <v>943920</v>
      </c>
      <c r="AH7" s="109"/>
      <c r="AI7" s="109">
        <f>AD7+AG7</f>
        <v>5911920</v>
      </c>
      <c r="AJ7" s="109">
        <v>5400000</v>
      </c>
      <c r="AK7" s="109"/>
      <c r="AL7" s="109"/>
      <c r="AM7" s="109">
        <f>AJ7*19%</f>
        <v>1026000</v>
      </c>
      <c r="AN7" s="109"/>
      <c r="AO7" s="188">
        <f>AJ7+AM7</f>
        <v>6426000</v>
      </c>
      <c r="AP7" s="282"/>
      <c r="AQ7" s="284">
        <v>20000000</v>
      </c>
      <c r="AR7" s="144"/>
      <c r="AS7" s="144"/>
      <c r="AT7" s="144">
        <f>AQ7*19%</f>
        <v>3800000</v>
      </c>
      <c r="AU7" s="144"/>
      <c r="AV7" s="144">
        <f>AQ7+AT7</f>
        <v>23800000</v>
      </c>
      <c r="AW7" s="144">
        <v>21500000</v>
      </c>
      <c r="AX7" s="144"/>
      <c r="AY7" s="144"/>
      <c r="AZ7" s="144">
        <f>AW7*19%</f>
        <v>4085000</v>
      </c>
      <c r="BA7" s="144"/>
      <c r="BB7" s="144">
        <f>AW7+AZ7</f>
        <v>25585000</v>
      </c>
      <c r="BC7" s="144">
        <v>23000000</v>
      </c>
      <c r="BD7" s="144"/>
      <c r="BE7" s="144"/>
      <c r="BF7" s="144">
        <f>BC7*19%</f>
        <v>4370000</v>
      </c>
      <c r="BG7" s="144"/>
      <c r="BH7" s="173">
        <f>BC7+BF7</f>
        <v>27370000</v>
      </c>
      <c r="BI7" s="282"/>
      <c r="BJ7" s="284">
        <v>225000</v>
      </c>
      <c r="BK7" s="144"/>
      <c r="BL7" s="144"/>
      <c r="BM7" s="144">
        <f>BJ7*19%</f>
        <v>42750</v>
      </c>
      <c r="BN7" s="144"/>
      <c r="BO7" s="144">
        <f>BJ7+BM7</f>
        <v>267750</v>
      </c>
      <c r="BP7" s="144">
        <v>22500000</v>
      </c>
      <c r="BQ7" s="144"/>
      <c r="BR7" s="144"/>
      <c r="BS7" s="144">
        <f>BP7*19%</f>
        <v>4275000</v>
      </c>
      <c r="BT7" s="144"/>
      <c r="BU7" s="144">
        <f>BP7+BS7</f>
        <v>26775000</v>
      </c>
      <c r="BV7" s="144">
        <v>26470588</v>
      </c>
      <c r="BW7" s="144"/>
      <c r="BX7" s="144"/>
      <c r="BY7" s="144">
        <f>BV7*19%</f>
        <v>5029411.72</v>
      </c>
      <c r="BZ7" s="144"/>
      <c r="CA7" s="173">
        <f>BV7+BY7</f>
        <v>31499999.719999999</v>
      </c>
      <c r="CB7" s="282"/>
      <c r="CC7" s="187">
        <v>5000000</v>
      </c>
      <c r="CD7" s="109"/>
      <c r="CE7" s="109"/>
      <c r="CF7" s="109">
        <f>CC7*19%</f>
        <v>950000</v>
      </c>
      <c r="CG7" s="109"/>
      <c r="CH7" s="109">
        <f>CC7+CF7</f>
        <v>5950000</v>
      </c>
      <c r="CI7" s="109">
        <v>5300000</v>
      </c>
      <c r="CJ7" s="109"/>
      <c r="CK7" s="109"/>
      <c r="CL7" s="109">
        <f>CI7*19%</f>
        <v>1007000</v>
      </c>
      <c r="CM7" s="109"/>
      <c r="CN7" s="109">
        <f>CI7+CL7</f>
        <v>6307000</v>
      </c>
      <c r="CO7" s="109">
        <v>5570000</v>
      </c>
      <c r="CP7" s="109"/>
      <c r="CQ7" s="109"/>
      <c r="CR7" s="109">
        <f>CO7*19%</f>
        <v>1058300</v>
      </c>
      <c r="CS7" s="109"/>
      <c r="CT7" s="188">
        <f>CO7+CR7</f>
        <v>6628300</v>
      </c>
      <c r="CU7" s="282"/>
      <c r="CV7" s="187">
        <v>8874000</v>
      </c>
      <c r="CW7" s="109"/>
      <c r="CX7" s="109"/>
      <c r="CY7" s="109">
        <f>CV7*19%</f>
        <v>1686060</v>
      </c>
      <c r="CZ7" s="109"/>
      <c r="DA7" s="109">
        <f>CV7+CY7</f>
        <v>10560060</v>
      </c>
      <c r="DB7" s="109">
        <v>9035000</v>
      </c>
      <c r="DC7" s="109"/>
      <c r="DD7" s="109"/>
      <c r="DE7" s="109">
        <f>DB7*19%</f>
        <v>1716650</v>
      </c>
      <c r="DF7" s="109"/>
      <c r="DG7" s="109">
        <f>DB7+DE7</f>
        <v>10751650</v>
      </c>
      <c r="DH7" s="109">
        <v>9035000</v>
      </c>
      <c r="DI7" s="109"/>
      <c r="DJ7" s="109"/>
      <c r="DK7" s="109">
        <f>DH7*19%</f>
        <v>1716650</v>
      </c>
      <c r="DL7" s="109"/>
      <c r="DM7" s="188">
        <f>DH7+DK7</f>
        <v>10751650</v>
      </c>
      <c r="DN7" s="282"/>
      <c r="DO7" s="191">
        <f>AVERAGE(J7,AC7,AV7,BO7,CH7,DA7)</f>
        <v>8809768.333333334</v>
      </c>
      <c r="DP7" s="185">
        <f>MEDIAN(J7,AC7,AV7,BO7,CH7,DA7)</f>
        <v>6545000</v>
      </c>
      <c r="DQ7" s="185">
        <f>AVERAGE(P7,AI7,BB7,BU7,CN7,DG7)</f>
        <v>13804595</v>
      </c>
      <c r="DR7" s="185">
        <f>MEDIAN(P7,AI7,BB7,BU7,CN7,DG7)</f>
        <v>9124325</v>
      </c>
      <c r="DS7" s="185">
        <f>AVERAGE(V7,AO7,BC3,CA7,CT7,DM7)</f>
        <v>12680541.944</v>
      </c>
      <c r="DT7" s="192">
        <f>MEDIAN(V7,AO7,BC3,CA7,CT7,DM7)</f>
        <v>8096760</v>
      </c>
    </row>
    <row r="8" spans="1:124" ht="14.25" customHeight="1">
      <c r="B8" s="585" t="s">
        <v>124</v>
      </c>
      <c r="C8" s="586"/>
      <c r="D8" s="587"/>
      <c r="E8" s="187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88"/>
      <c r="W8" s="282"/>
      <c r="X8" s="187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88"/>
      <c r="AP8" s="282"/>
      <c r="AQ8" s="284"/>
      <c r="AR8" s="144"/>
      <c r="AS8" s="144"/>
      <c r="AT8" s="144"/>
      <c r="AU8" s="144"/>
      <c r="AV8" s="144"/>
      <c r="AW8" s="144"/>
      <c r="AX8" s="144"/>
      <c r="AY8" s="144"/>
      <c r="AZ8" s="144"/>
      <c r="BA8" s="144"/>
      <c r="BB8" s="144"/>
      <c r="BC8" s="144"/>
      <c r="BD8" s="144"/>
      <c r="BE8" s="144"/>
      <c r="BF8" s="144"/>
      <c r="BG8" s="144"/>
      <c r="BH8" s="173"/>
      <c r="BI8" s="282"/>
      <c r="BJ8" s="284"/>
      <c r="BK8" s="144"/>
      <c r="BL8" s="144"/>
      <c r="BM8" s="144"/>
      <c r="BN8" s="144"/>
      <c r="BO8" s="144"/>
      <c r="BP8" s="144"/>
      <c r="BQ8" s="144"/>
      <c r="BR8" s="144"/>
      <c r="BS8" s="144"/>
      <c r="BT8" s="144"/>
      <c r="BU8" s="144"/>
      <c r="BV8" s="144"/>
      <c r="BW8" s="144"/>
      <c r="BX8" s="144"/>
      <c r="BY8" s="144"/>
      <c r="BZ8" s="144"/>
      <c r="CA8" s="173"/>
      <c r="CB8" s="282"/>
      <c r="CC8" s="187"/>
      <c r="CD8" s="109"/>
      <c r="CE8" s="109"/>
      <c r="CF8" s="109"/>
      <c r="CG8" s="109"/>
      <c r="CH8" s="109"/>
      <c r="CI8" s="109"/>
      <c r="CJ8" s="109"/>
      <c r="CK8" s="109"/>
      <c r="CL8" s="109"/>
      <c r="CM8" s="109"/>
      <c r="CN8" s="109"/>
      <c r="CO8" s="109"/>
      <c r="CP8" s="109"/>
      <c r="CQ8" s="109"/>
      <c r="CR8" s="109"/>
      <c r="CS8" s="109"/>
      <c r="CT8" s="188"/>
      <c r="CU8" s="282"/>
      <c r="CV8" s="187">
        <v>0</v>
      </c>
      <c r="CW8" s="109"/>
      <c r="CX8" s="109"/>
      <c r="CY8" s="109"/>
      <c r="CZ8" s="109"/>
      <c r="DA8" s="109"/>
      <c r="DB8" s="109">
        <v>0</v>
      </c>
      <c r="DC8" s="109"/>
      <c r="DD8" s="109"/>
      <c r="DE8" s="109"/>
      <c r="DF8" s="109"/>
      <c r="DG8" s="109"/>
      <c r="DH8" s="109">
        <v>0</v>
      </c>
      <c r="DI8" s="109"/>
      <c r="DJ8" s="109"/>
      <c r="DK8" s="109"/>
      <c r="DL8" s="109"/>
      <c r="DM8" s="188"/>
      <c r="DN8" s="282"/>
      <c r="DO8" s="191"/>
      <c r="DP8" s="185"/>
      <c r="DQ8" s="185"/>
      <c r="DR8" s="185">
        <v>0</v>
      </c>
      <c r="DS8" s="185"/>
      <c r="DT8" s="192"/>
    </row>
    <row r="9" spans="1:124" s="78" customFormat="1" ht="48" customHeight="1">
      <c r="B9" s="91" t="s">
        <v>114</v>
      </c>
      <c r="C9" s="83" t="s">
        <v>161</v>
      </c>
      <c r="D9" s="291">
        <v>3</v>
      </c>
      <c r="E9" s="187">
        <v>252000</v>
      </c>
      <c r="F9" s="109"/>
      <c r="G9" s="109"/>
      <c r="H9" s="109">
        <f>E9*19%</f>
        <v>47880</v>
      </c>
      <c r="I9" s="109"/>
      <c r="J9" s="109">
        <f>E9+H9</f>
        <v>299880</v>
      </c>
      <c r="K9" s="109">
        <v>264600</v>
      </c>
      <c r="L9" s="109"/>
      <c r="M9" s="109"/>
      <c r="N9" s="109">
        <f>K9*19%</f>
        <v>50274</v>
      </c>
      <c r="O9" s="109"/>
      <c r="P9" s="109">
        <f>K9+N9</f>
        <v>314874</v>
      </c>
      <c r="Q9" s="109">
        <v>285800</v>
      </c>
      <c r="R9" s="109"/>
      <c r="S9" s="109"/>
      <c r="T9" s="109">
        <f>Q9*19%</f>
        <v>54302</v>
      </c>
      <c r="U9" s="109"/>
      <c r="V9" s="188">
        <f>Q9+T9</f>
        <v>340102</v>
      </c>
      <c r="W9" s="282"/>
      <c r="X9" s="187">
        <v>45000</v>
      </c>
      <c r="Y9" s="109"/>
      <c r="Z9" s="109"/>
      <c r="AA9" s="109">
        <f>X9*19%</f>
        <v>8550</v>
      </c>
      <c r="AB9" s="109"/>
      <c r="AC9" s="109">
        <f>X9+AA9</f>
        <v>53550</v>
      </c>
      <c r="AD9" s="109">
        <v>51800</v>
      </c>
      <c r="AE9" s="109"/>
      <c r="AF9" s="109"/>
      <c r="AG9" s="109">
        <f>AD9*19%</f>
        <v>9842</v>
      </c>
      <c r="AH9" s="109"/>
      <c r="AI9" s="109">
        <f>AD9+AG9</f>
        <v>61642</v>
      </c>
      <c r="AJ9" s="109">
        <v>65000</v>
      </c>
      <c r="AK9" s="109"/>
      <c r="AL9" s="109"/>
      <c r="AM9" s="109">
        <f>AJ9*19%</f>
        <v>12350</v>
      </c>
      <c r="AN9" s="109"/>
      <c r="AO9" s="188">
        <f>AJ9+AM9</f>
        <v>77350</v>
      </c>
      <c r="AP9" s="282"/>
      <c r="AQ9" s="284">
        <v>120000</v>
      </c>
      <c r="AR9" s="144"/>
      <c r="AS9" s="144"/>
      <c r="AT9" s="144">
        <f t="shared" ref="AT9:AT17" si="0">AQ9*19%</f>
        <v>22800</v>
      </c>
      <c r="AU9" s="144"/>
      <c r="AV9" s="144">
        <f t="shared" ref="AV9:AV17" si="1">AQ9+AT9</f>
        <v>142800</v>
      </c>
      <c r="AW9" s="144">
        <v>145000</v>
      </c>
      <c r="AX9" s="144"/>
      <c r="AY9" s="144"/>
      <c r="AZ9" s="144">
        <f t="shared" ref="AZ9:AZ17" si="2">AW9*19%</f>
        <v>27550</v>
      </c>
      <c r="BA9" s="144"/>
      <c r="BB9" s="144">
        <f t="shared" ref="BB9:BB17" si="3">AW9+AZ9</f>
        <v>172550</v>
      </c>
      <c r="BC9" s="144">
        <v>170000</v>
      </c>
      <c r="BD9" s="144"/>
      <c r="BE9" s="144"/>
      <c r="BF9" s="144">
        <f t="shared" ref="BF9:BF17" si="4">BC9*19%</f>
        <v>32300</v>
      </c>
      <c r="BG9" s="144"/>
      <c r="BH9" s="173">
        <f t="shared" ref="BH9:BH17" si="5">BC9+BF9</f>
        <v>202300</v>
      </c>
      <c r="BI9" s="282"/>
      <c r="BJ9" s="284">
        <v>345000</v>
      </c>
      <c r="BK9" s="144"/>
      <c r="BL9" s="144"/>
      <c r="BM9" s="144">
        <f t="shared" ref="BM9:BM17" si="6">BJ9*19%</f>
        <v>65550</v>
      </c>
      <c r="BN9" s="144"/>
      <c r="BO9" s="144">
        <f t="shared" ref="BO9:BO17" si="7">BJ9+BM9</f>
        <v>410550</v>
      </c>
      <c r="BP9" s="144">
        <v>345000</v>
      </c>
      <c r="BQ9" s="144"/>
      <c r="BR9" s="144"/>
      <c r="BS9" s="144">
        <f t="shared" ref="BS9:BS17" si="8">BP9*19%</f>
        <v>65550</v>
      </c>
      <c r="BT9" s="144"/>
      <c r="BU9" s="144">
        <f t="shared" ref="BU9:BU17" si="9">BP9+BS9</f>
        <v>410550</v>
      </c>
      <c r="BV9" s="144">
        <v>405882</v>
      </c>
      <c r="BW9" s="144"/>
      <c r="BX9" s="144"/>
      <c r="BY9" s="144">
        <f t="shared" ref="BY9:BY17" si="10">BV9*19%</f>
        <v>77117.58</v>
      </c>
      <c r="BZ9" s="144"/>
      <c r="CA9" s="173">
        <f t="shared" ref="CA9:CA17" si="11">BV9+BY9</f>
        <v>482999.58</v>
      </c>
      <c r="CB9" s="282"/>
      <c r="CC9" s="187">
        <v>37000</v>
      </c>
      <c r="CD9" s="109"/>
      <c r="CE9" s="109"/>
      <c r="CF9" s="109">
        <f>CC9*19%</f>
        <v>7030</v>
      </c>
      <c r="CG9" s="109"/>
      <c r="CH9" s="109">
        <f>CC9+CF9</f>
        <v>44030</v>
      </c>
      <c r="CI9" s="109">
        <v>40000</v>
      </c>
      <c r="CJ9" s="109"/>
      <c r="CK9" s="109"/>
      <c r="CL9" s="109">
        <f>CI9*19%</f>
        <v>7600</v>
      </c>
      <c r="CM9" s="109"/>
      <c r="CN9" s="109">
        <f>CI9+CL9</f>
        <v>47600</v>
      </c>
      <c r="CO9" s="109">
        <v>45000</v>
      </c>
      <c r="CP9" s="109"/>
      <c r="CQ9" s="109"/>
      <c r="CR9" s="109">
        <f>CO9*19%</f>
        <v>8550</v>
      </c>
      <c r="CS9" s="109"/>
      <c r="CT9" s="188">
        <f>CO9+CR9</f>
        <v>53550</v>
      </c>
      <c r="CU9" s="282"/>
      <c r="CV9" s="187">
        <v>65000</v>
      </c>
      <c r="CW9" s="109"/>
      <c r="CX9" s="109"/>
      <c r="CY9" s="109">
        <f>CV9*19%</f>
        <v>12350</v>
      </c>
      <c r="CZ9" s="109"/>
      <c r="DA9" s="109">
        <f t="shared" ref="DA9:DA17" si="12">CV9+CY9</f>
        <v>77350</v>
      </c>
      <c r="DB9" s="109">
        <v>65000</v>
      </c>
      <c r="DC9" s="109"/>
      <c r="DD9" s="109"/>
      <c r="DE9" s="109">
        <f>DB9*19%</f>
        <v>12350</v>
      </c>
      <c r="DF9" s="109"/>
      <c r="DG9" s="109">
        <f t="shared" ref="DG9:DG17" si="13">DB9+DE9</f>
        <v>77350</v>
      </c>
      <c r="DH9" s="109">
        <v>65000</v>
      </c>
      <c r="DI9" s="109"/>
      <c r="DJ9" s="109"/>
      <c r="DK9" s="109">
        <f>DH9*19%</f>
        <v>12350</v>
      </c>
      <c r="DL9" s="109"/>
      <c r="DM9" s="188">
        <f t="shared" ref="DM9:DM15" si="14">DH9+DK9</f>
        <v>77350</v>
      </c>
      <c r="DN9" s="282"/>
      <c r="DO9" s="191">
        <f t="shared" ref="DO9:DO17" si="15">AVERAGE(J9,AC9,AV9,BO9,CH9,DA9)</f>
        <v>171360</v>
      </c>
      <c r="DP9" s="185">
        <f t="shared" ref="DP9:DP17" si="16">MEDIAN(J9,AC9,AV9,BO9,CH9,DA9)</f>
        <v>110075</v>
      </c>
      <c r="DQ9" s="185">
        <f t="shared" ref="DQ9:DQ17" si="17">AVERAGE(P9,AI9,BB9,BU9,CN9,DG9)</f>
        <v>180761</v>
      </c>
      <c r="DR9" s="185">
        <f t="shared" ref="DR9:DR17" si="18">MEDIAN(P9,AI9,BB9,BU9,CN9,DG9)</f>
        <v>124950</v>
      </c>
      <c r="DS9" s="185">
        <f t="shared" ref="DS9:DS17" si="19">AVERAGE(V9,AO9,BC5,CA9,CT9,DM9)</f>
        <v>206270.31600000002</v>
      </c>
      <c r="DT9" s="192">
        <f t="shared" ref="DT9:DT17" si="20">MEDIAN(V9,AO9,BC5,CA9,CT9,DM9)</f>
        <v>77350</v>
      </c>
    </row>
    <row r="10" spans="1:124" ht="48">
      <c r="B10" s="91" t="s">
        <v>115</v>
      </c>
      <c r="C10" s="83" t="s">
        <v>162</v>
      </c>
      <c r="D10" s="291">
        <v>3</v>
      </c>
      <c r="E10" s="187">
        <v>196000</v>
      </c>
      <c r="F10" s="109"/>
      <c r="G10" s="109"/>
      <c r="H10" s="109">
        <f t="shared" ref="H10:H17" si="21">E10*19%</f>
        <v>37240</v>
      </c>
      <c r="I10" s="109"/>
      <c r="J10" s="109">
        <f t="shared" ref="J10:J17" si="22">E10+H10</f>
        <v>233240</v>
      </c>
      <c r="K10" s="109">
        <v>205800</v>
      </c>
      <c r="L10" s="109"/>
      <c r="M10" s="109"/>
      <c r="N10" s="109">
        <f t="shared" ref="N10:N17" si="23">K10*19%</f>
        <v>39102</v>
      </c>
      <c r="O10" s="109"/>
      <c r="P10" s="109">
        <f t="shared" ref="P10:P17" si="24">K10+N10</f>
        <v>244902</v>
      </c>
      <c r="Q10" s="109">
        <v>222300</v>
      </c>
      <c r="R10" s="109"/>
      <c r="S10" s="109"/>
      <c r="T10" s="109">
        <f t="shared" ref="T10:T17" si="25">Q10*19%</f>
        <v>42237</v>
      </c>
      <c r="U10" s="109"/>
      <c r="V10" s="188">
        <f t="shared" ref="V10:V17" si="26">Q10+T10</f>
        <v>264537</v>
      </c>
      <c r="W10" s="282"/>
      <c r="X10" s="187">
        <v>60000</v>
      </c>
      <c r="Y10" s="109"/>
      <c r="Z10" s="109"/>
      <c r="AA10" s="109">
        <f t="shared" ref="AA10:AA17" si="27">X10*19%</f>
        <v>11400</v>
      </c>
      <c r="AB10" s="109"/>
      <c r="AC10" s="109">
        <f t="shared" ref="AC10:AC17" si="28">X10+AA10</f>
        <v>71400</v>
      </c>
      <c r="AD10" s="109">
        <v>69000</v>
      </c>
      <c r="AE10" s="109"/>
      <c r="AF10" s="109"/>
      <c r="AG10" s="109">
        <f t="shared" ref="AG10:AG17" si="29">AD10*19%</f>
        <v>13110</v>
      </c>
      <c r="AH10" s="109"/>
      <c r="AI10" s="109">
        <f t="shared" ref="AI10:AI17" si="30">AD10+AG10</f>
        <v>82110</v>
      </c>
      <c r="AJ10" s="109">
        <v>86250</v>
      </c>
      <c r="AK10" s="109"/>
      <c r="AL10" s="109"/>
      <c r="AM10" s="109">
        <f t="shared" ref="AM10:AM17" si="31">AJ10*19%</f>
        <v>16387.5</v>
      </c>
      <c r="AN10" s="109"/>
      <c r="AO10" s="188">
        <f t="shared" ref="AO10:AO17" si="32">AJ10+AM10</f>
        <v>102637.5</v>
      </c>
      <c r="AP10" s="282"/>
      <c r="AQ10" s="284">
        <v>210000</v>
      </c>
      <c r="AR10" s="144"/>
      <c r="AS10" s="144"/>
      <c r="AT10" s="144">
        <f t="shared" si="0"/>
        <v>39900</v>
      </c>
      <c r="AU10" s="144"/>
      <c r="AV10" s="144">
        <f t="shared" si="1"/>
        <v>249900</v>
      </c>
      <c r="AW10" s="144">
        <v>240000</v>
      </c>
      <c r="AX10" s="144"/>
      <c r="AY10" s="144"/>
      <c r="AZ10" s="144">
        <f t="shared" si="2"/>
        <v>45600</v>
      </c>
      <c r="BA10" s="144"/>
      <c r="BB10" s="144">
        <f t="shared" si="3"/>
        <v>285600</v>
      </c>
      <c r="BC10" s="144">
        <v>270000</v>
      </c>
      <c r="BD10" s="144"/>
      <c r="BE10" s="144"/>
      <c r="BF10" s="144">
        <f t="shared" si="4"/>
        <v>51300</v>
      </c>
      <c r="BG10" s="144"/>
      <c r="BH10" s="173">
        <f t="shared" si="5"/>
        <v>321300</v>
      </c>
      <c r="BI10" s="282"/>
      <c r="BJ10" s="284">
        <v>345000</v>
      </c>
      <c r="BK10" s="144"/>
      <c r="BL10" s="144"/>
      <c r="BM10" s="144">
        <f t="shared" si="6"/>
        <v>65550</v>
      </c>
      <c r="BN10" s="144"/>
      <c r="BO10" s="144">
        <f t="shared" si="7"/>
        <v>410550</v>
      </c>
      <c r="BP10" s="144">
        <v>345000</v>
      </c>
      <c r="BQ10" s="144"/>
      <c r="BR10" s="144"/>
      <c r="BS10" s="144">
        <f t="shared" si="8"/>
        <v>65550</v>
      </c>
      <c r="BT10" s="144"/>
      <c r="BU10" s="144">
        <f t="shared" si="9"/>
        <v>410550</v>
      </c>
      <c r="BV10" s="144">
        <v>405882</v>
      </c>
      <c r="BW10" s="144"/>
      <c r="BX10" s="144"/>
      <c r="BY10" s="144">
        <f t="shared" si="10"/>
        <v>77117.58</v>
      </c>
      <c r="BZ10" s="144"/>
      <c r="CA10" s="173">
        <f t="shared" si="11"/>
        <v>482999.58</v>
      </c>
      <c r="CB10" s="282"/>
      <c r="CC10" s="187">
        <v>67000</v>
      </c>
      <c r="CD10" s="109"/>
      <c r="CE10" s="109"/>
      <c r="CF10" s="109">
        <f t="shared" ref="CF10:CF17" si="33">CC10*19%</f>
        <v>12730</v>
      </c>
      <c r="CG10" s="109"/>
      <c r="CH10" s="109">
        <f t="shared" ref="CH10:CH17" si="34">CC10+CF10</f>
        <v>79730</v>
      </c>
      <c r="CI10" s="109">
        <v>70000</v>
      </c>
      <c r="CJ10" s="109"/>
      <c r="CK10" s="109"/>
      <c r="CL10" s="109">
        <f t="shared" ref="CL10:CL17" si="35">CI10*19%</f>
        <v>13300</v>
      </c>
      <c r="CM10" s="109"/>
      <c r="CN10" s="109">
        <f t="shared" ref="CN10:CN17" si="36">CI10+CL10</f>
        <v>83300</v>
      </c>
      <c r="CO10" s="109">
        <v>74000</v>
      </c>
      <c r="CP10" s="109"/>
      <c r="CQ10" s="109"/>
      <c r="CR10" s="109">
        <f t="shared" ref="CR10:CR17" si="37">CO10*19%</f>
        <v>14060</v>
      </c>
      <c r="CS10" s="109"/>
      <c r="CT10" s="188">
        <f t="shared" ref="CT10:CT17" si="38">CO10+CR10</f>
        <v>88060</v>
      </c>
      <c r="CU10" s="282"/>
      <c r="CV10" s="187">
        <v>312000</v>
      </c>
      <c r="CW10" s="109"/>
      <c r="CX10" s="109"/>
      <c r="CY10" s="109">
        <f t="shared" ref="CY10:CY17" si="39">CV10*19%</f>
        <v>59280</v>
      </c>
      <c r="CZ10" s="109"/>
      <c r="DA10" s="109">
        <f t="shared" si="12"/>
        <v>371280</v>
      </c>
      <c r="DB10" s="109">
        <v>312000</v>
      </c>
      <c r="DC10" s="109"/>
      <c r="DD10" s="109"/>
      <c r="DE10" s="109">
        <f t="shared" ref="DE10:DE17" si="40">DB10*19%</f>
        <v>59280</v>
      </c>
      <c r="DF10" s="109"/>
      <c r="DG10" s="109">
        <f t="shared" si="13"/>
        <v>371280</v>
      </c>
      <c r="DH10" s="109">
        <v>312000</v>
      </c>
      <c r="DI10" s="109"/>
      <c r="DJ10" s="109"/>
      <c r="DK10" s="109">
        <f t="shared" ref="DK10:DK17" si="41">DH10*19%</f>
        <v>59280</v>
      </c>
      <c r="DL10" s="109"/>
      <c r="DM10" s="188">
        <f t="shared" si="14"/>
        <v>371280</v>
      </c>
      <c r="DN10" s="282"/>
      <c r="DO10" s="191">
        <f t="shared" si="15"/>
        <v>236016.66666666666</v>
      </c>
      <c r="DP10" s="185">
        <f t="shared" si="16"/>
        <v>241570</v>
      </c>
      <c r="DQ10" s="185">
        <f t="shared" si="17"/>
        <v>246290.33333333334</v>
      </c>
      <c r="DR10" s="185">
        <f t="shared" si="18"/>
        <v>265251</v>
      </c>
      <c r="DS10" s="185">
        <f t="shared" si="19"/>
        <v>261902.81600000002</v>
      </c>
      <c r="DT10" s="192">
        <f t="shared" si="20"/>
        <v>264537</v>
      </c>
    </row>
    <row r="11" spans="1:124" ht="24">
      <c r="B11" s="91" t="s">
        <v>116</v>
      </c>
      <c r="C11" s="83" t="s">
        <v>117</v>
      </c>
      <c r="D11" s="291">
        <v>1</v>
      </c>
      <c r="E11" s="187">
        <v>2000000</v>
      </c>
      <c r="F11" s="109"/>
      <c r="G11" s="109"/>
      <c r="H11" s="109">
        <f t="shared" si="21"/>
        <v>380000</v>
      </c>
      <c r="I11" s="109"/>
      <c r="J11" s="109">
        <f t="shared" si="22"/>
        <v>2380000</v>
      </c>
      <c r="K11" s="109">
        <v>2100000</v>
      </c>
      <c r="L11" s="109"/>
      <c r="M11" s="109"/>
      <c r="N11" s="109">
        <f t="shared" si="23"/>
        <v>399000</v>
      </c>
      <c r="O11" s="109"/>
      <c r="P11" s="109">
        <f t="shared" si="24"/>
        <v>2499000</v>
      </c>
      <c r="Q11" s="109">
        <v>2268000</v>
      </c>
      <c r="R11" s="109"/>
      <c r="S11" s="109"/>
      <c r="T11" s="109">
        <f t="shared" si="25"/>
        <v>430920</v>
      </c>
      <c r="U11" s="109"/>
      <c r="V11" s="188">
        <f t="shared" si="26"/>
        <v>2698920</v>
      </c>
      <c r="W11" s="282"/>
      <c r="X11" s="187">
        <v>250000</v>
      </c>
      <c r="Y11" s="109"/>
      <c r="Z11" s="109"/>
      <c r="AA11" s="109">
        <f t="shared" si="27"/>
        <v>47500</v>
      </c>
      <c r="AB11" s="109"/>
      <c r="AC11" s="109">
        <f t="shared" si="28"/>
        <v>297500</v>
      </c>
      <c r="AD11" s="109">
        <v>287500</v>
      </c>
      <c r="AE11" s="109"/>
      <c r="AF11" s="109"/>
      <c r="AG11" s="109">
        <f t="shared" si="29"/>
        <v>54625</v>
      </c>
      <c r="AH11" s="109"/>
      <c r="AI11" s="109">
        <f t="shared" si="30"/>
        <v>342125</v>
      </c>
      <c r="AJ11" s="109">
        <v>359400</v>
      </c>
      <c r="AK11" s="109"/>
      <c r="AL11" s="109"/>
      <c r="AM11" s="109">
        <f t="shared" si="31"/>
        <v>68286</v>
      </c>
      <c r="AN11" s="109"/>
      <c r="AO11" s="188">
        <f t="shared" si="32"/>
        <v>427686</v>
      </c>
      <c r="AP11" s="282"/>
      <c r="AQ11" s="284">
        <v>4500000</v>
      </c>
      <c r="AR11" s="144"/>
      <c r="AS11" s="144"/>
      <c r="AT11" s="144">
        <f t="shared" si="0"/>
        <v>855000</v>
      </c>
      <c r="AU11" s="144"/>
      <c r="AV11" s="144">
        <f t="shared" si="1"/>
        <v>5355000</v>
      </c>
      <c r="AW11" s="144">
        <v>4700000</v>
      </c>
      <c r="AX11" s="144"/>
      <c r="AY11" s="144"/>
      <c r="AZ11" s="144">
        <f t="shared" si="2"/>
        <v>893000</v>
      </c>
      <c r="BA11" s="144"/>
      <c r="BB11" s="144">
        <f t="shared" si="3"/>
        <v>5593000</v>
      </c>
      <c r="BC11" s="144">
        <v>4100000</v>
      </c>
      <c r="BD11" s="144"/>
      <c r="BE11" s="144"/>
      <c r="BF11" s="144">
        <f t="shared" si="4"/>
        <v>779000</v>
      </c>
      <c r="BG11" s="144"/>
      <c r="BH11" s="173">
        <f t="shared" si="5"/>
        <v>4879000</v>
      </c>
      <c r="BI11" s="282"/>
      <c r="BJ11" s="284">
        <v>280000</v>
      </c>
      <c r="BK11" s="144"/>
      <c r="BL11" s="144"/>
      <c r="BM11" s="144">
        <f t="shared" si="6"/>
        <v>53200</v>
      </c>
      <c r="BN11" s="144"/>
      <c r="BO11" s="144">
        <f t="shared" si="7"/>
        <v>333200</v>
      </c>
      <c r="BP11" s="144">
        <v>280000</v>
      </c>
      <c r="BQ11" s="144"/>
      <c r="BR11" s="144"/>
      <c r="BS11" s="144">
        <f t="shared" si="8"/>
        <v>53200</v>
      </c>
      <c r="BT11" s="144"/>
      <c r="BU11" s="144">
        <f t="shared" si="9"/>
        <v>333200</v>
      </c>
      <c r="BV11" s="144">
        <v>329412</v>
      </c>
      <c r="BW11" s="144"/>
      <c r="BX11" s="144"/>
      <c r="BY11" s="144">
        <f t="shared" si="10"/>
        <v>62588.28</v>
      </c>
      <c r="BZ11" s="144"/>
      <c r="CA11" s="173">
        <f t="shared" si="11"/>
        <v>392000.28</v>
      </c>
      <c r="CB11" s="282"/>
      <c r="CC11" s="187">
        <v>1000000</v>
      </c>
      <c r="CD11" s="109"/>
      <c r="CE11" s="109"/>
      <c r="CF11" s="109">
        <f t="shared" si="33"/>
        <v>190000</v>
      </c>
      <c r="CG11" s="109"/>
      <c r="CH11" s="109">
        <f t="shared" si="34"/>
        <v>1190000</v>
      </c>
      <c r="CI11" s="109">
        <v>1100000</v>
      </c>
      <c r="CJ11" s="109"/>
      <c r="CK11" s="109"/>
      <c r="CL11" s="109">
        <f t="shared" si="35"/>
        <v>209000</v>
      </c>
      <c r="CM11" s="109"/>
      <c r="CN11" s="109">
        <f t="shared" si="36"/>
        <v>1309000</v>
      </c>
      <c r="CO11" s="109">
        <v>1160000</v>
      </c>
      <c r="CP11" s="109"/>
      <c r="CQ11" s="109"/>
      <c r="CR11" s="109">
        <f t="shared" si="37"/>
        <v>220400</v>
      </c>
      <c r="CS11" s="109"/>
      <c r="CT11" s="188">
        <f t="shared" si="38"/>
        <v>1380400</v>
      </c>
      <c r="CU11" s="282"/>
      <c r="CV11" s="187">
        <v>624000</v>
      </c>
      <c r="CW11" s="109"/>
      <c r="CX11" s="109"/>
      <c r="CY11" s="109">
        <f t="shared" si="39"/>
        <v>118560</v>
      </c>
      <c r="CZ11" s="109"/>
      <c r="DA11" s="109">
        <f t="shared" si="12"/>
        <v>742560</v>
      </c>
      <c r="DB11" s="109">
        <v>624000</v>
      </c>
      <c r="DC11" s="109"/>
      <c r="DD11" s="109"/>
      <c r="DE11" s="109">
        <f t="shared" si="40"/>
        <v>118560</v>
      </c>
      <c r="DF11" s="109"/>
      <c r="DG11" s="109">
        <f t="shared" si="13"/>
        <v>742560</v>
      </c>
      <c r="DH11" s="109">
        <v>624000</v>
      </c>
      <c r="DI11" s="109"/>
      <c r="DJ11" s="109"/>
      <c r="DK11" s="109">
        <f t="shared" si="41"/>
        <v>118560</v>
      </c>
      <c r="DL11" s="109"/>
      <c r="DM11" s="188">
        <f t="shared" si="14"/>
        <v>742560</v>
      </c>
      <c r="DN11" s="282"/>
      <c r="DO11" s="191">
        <f t="shared" si="15"/>
        <v>1716376.6666666667</v>
      </c>
      <c r="DP11" s="185">
        <f t="shared" si="16"/>
        <v>966280</v>
      </c>
      <c r="DQ11" s="185">
        <f t="shared" si="17"/>
        <v>1803147.5</v>
      </c>
      <c r="DR11" s="185">
        <f t="shared" si="18"/>
        <v>1025780</v>
      </c>
      <c r="DS11" s="185">
        <f t="shared" si="19"/>
        <v>4773594.38</v>
      </c>
      <c r="DT11" s="192">
        <f t="shared" si="20"/>
        <v>1061480</v>
      </c>
    </row>
    <row r="12" spans="1:124" ht="36">
      <c r="B12" s="305" t="s">
        <v>119</v>
      </c>
      <c r="C12" s="83" t="s">
        <v>118</v>
      </c>
      <c r="D12" s="291">
        <v>1</v>
      </c>
      <c r="E12" s="187">
        <v>630000</v>
      </c>
      <c r="F12" s="109"/>
      <c r="G12" s="109"/>
      <c r="H12" s="109">
        <f t="shared" si="21"/>
        <v>119700</v>
      </c>
      <c r="I12" s="109"/>
      <c r="J12" s="109">
        <f t="shared" si="22"/>
        <v>749700</v>
      </c>
      <c r="K12" s="109">
        <v>661500</v>
      </c>
      <c r="L12" s="109"/>
      <c r="M12" s="109"/>
      <c r="N12" s="109">
        <f t="shared" si="23"/>
        <v>125685</v>
      </c>
      <c r="O12" s="109"/>
      <c r="P12" s="109">
        <f t="shared" si="24"/>
        <v>787185</v>
      </c>
      <c r="Q12" s="109">
        <v>714400</v>
      </c>
      <c r="R12" s="109"/>
      <c r="S12" s="109"/>
      <c r="T12" s="109">
        <f t="shared" si="25"/>
        <v>135736</v>
      </c>
      <c r="U12" s="109"/>
      <c r="V12" s="188">
        <f t="shared" si="26"/>
        <v>850136</v>
      </c>
      <c r="W12" s="282"/>
      <c r="X12" s="187">
        <v>450000</v>
      </c>
      <c r="Y12" s="109"/>
      <c r="Z12" s="109"/>
      <c r="AA12" s="109">
        <f t="shared" si="27"/>
        <v>85500</v>
      </c>
      <c r="AB12" s="109"/>
      <c r="AC12" s="109">
        <f t="shared" si="28"/>
        <v>535500</v>
      </c>
      <c r="AD12" s="109">
        <v>517500</v>
      </c>
      <c r="AE12" s="109"/>
      <c r="AF12" s="109"/>
      <c r="AG12" s="109">
        <f t="shared" si="29"/>
        <v>98325</v>
      </c>
      <c r="AH12" s="109"/>
      <c r="AI12" s="109">
        <f t="shared" si="30"/>
        <v>615825</v>
      </c>
      <c r="AJ12" s="109">
        <v>646900</v>
      </c>
      <c r="AK12" s="109"/>
      <c r="AL12" s="109"/>
      <c r="AM12" s="109">
        <f t="shared" si="31"/>
        <v>122911</v>
      </c>
      <c r="AN12" s="109"/>
      <c r="AO12" s="188">
        <f t="shared" si="32"/>
        <v>769811</v>
      </c>
      <c r="AP12" s="282"/>
      <c r="AQ12" s="284">
        <v>980000</v>
      </c>
      <c r="AR12" s="144"/>
      <c r="AS12" s="144"/>
      <c r="AT12" s="144">
        <f t="shared" si="0"/>
        <v>186200</v>
      </c>
      <c r="AU12" s="144"/>
      <c r="AV12" s="144">
        <f t="shared" si="1"/>
        <v>1166200</v>
      </c>
      <c r="AW12" s="144">
        <v>1180000</v>
      </c>
      <c r="AX12" s="144"/>
      <c r="AY12" s="144"/>
      <c r="AZ12" s="144">
        <f t="shared" si="2"/>
        <v>224200</v>
      </c>
      <c r="BA12" s="144"/>
      <c r="BB12" s="144">
        <f t="shared" si="3"/>
        <v>1404200</v>
      </c>
      <c r="BC12" s="144">
        <v>1230000</v>
      </c>
      <c r="BD12" s="144"/>
      <c r="BE12" s="144"/>
      <c r="BF12" s="144">
        <f t="shared" si="4"/>
        <v>233700</v>
      </c>
      <c r="BG12" s="144"/>
      <c r="BH12" s="173">
        <f t="shared" si="5"/>
        <v>1463700</v>
      </c>
      <c r="BI12" s="282"/>
      <c r="BJ12" s="284">
        <v>350000</v>
      </c>
      <c r="BK12" s="144"/>
      <c r="BL12" s="144"/>
      <c r="BM12" s="144">
        <f t="shared" si="6"/>
        <v>66500</v>
      </c>
      <c r="BN12" s="144"/>
      <c r="BO12" s="144">
        <f t="shared" si="7"/>
        <v>416500</v>
      </c>
      <c r="BP12" s="144">
        <v>350000</v>
      </c>
      <c r="BQ12" s="144"/>
      <c r="BR12" s="144"/>
      <c r="BS12" s="144">
        <f t="shared" si="8"/>
        <v>66500</v>
      </c>
      <c r="BT12" s="144"/>
      <c r="BU12" s="144">
        <f t="shared" si="9"/>
        <v>416500</v>
      </c>
      <c r="BV12" s="144">
        <v>411765</v>
      </c>
      <c r="BW12" s="144"/>
      <c r="BX12" s="144"/>
      <c r="BY12" s="144">
        <f t="shared" si="10"/>
        <v>78235.350000000006</v>
      </c>
      <c r="BZ12" s="144"/>
      <c r="CA12" s="173">
        <f t="shared" si="11"/>
        <v>490000.35</v>
      </c>
      <c r="CB12" s="282"/>
      <c r="CC12" s="187">
        <v>700000</v>
      </c>
      <c r="CD12" s="109"/>
      <c r="CE12" s="109"/>
      <c r="CF12" s="109">
        <f t="shared" si="33"/>
        <v>133000</v>
      </c>
      <c r="CG12" s="109"/>
      <c r="CH12" s="109">
        <f t="shared" si="34"/>
        <v>833000</v>
      </c>
      <c r="CI12" s="109">
        <v>740000</v>
      </c>
      <c r="CJ12" s="109"/>
      <c r="CK12" s="109"/>
      <c r="CL12" s="109">
        <f t="shared" si="35"/>
        <v>140600</v>
      </c>
      <c r="CM12" s="109"/>
      <c r="CN12" s="109">
        <f t="shared" si="36"/>
        <v>880600</v>
      </c>
      <c r="CO12" s="109">
        <v>780000</v>
      </c>
      <c r="CP12" s="109"/>
      <c r="CQ12" s="109"/>
      <c r="CR12" s="109">
        <f t="shared" si="37"/>
        <v>148200</v>
      </c>
      <c r="CS12" s="109"/>
      <c r="CT12" s="188">
        <f t="shared" si="38"/>
        <v>928200</v>
      </c>
      <c r="CU12" s="282"/>
      <c r="CV12" s="187">
        <v>520000</v>
      </c>
      <c r="CW12" s="109"/>
      <c r="CX12" s="109"/>
      <c r="CY12" s="109">
        <f t="shared" si="39"/>
        <v>98800</v>
      </c>
      <c r="CZ12" s="109"/>
      <c r="DA12" s="109">
        <f t="shared" si="12"/>
        <v>618800</v>
      </c>
      <c r="DB12" s="109">
        <v>520000</v>
      </c>
      <c r="DC12" s="109"/>
      <c r="DD12" s="109"/>
      <c r="DE12" s="109">
        <f t="shared" si="40"/>
        <v>98800</v>
      </c>
      <c r="DF12" s="109"/>
      <c r="DG12" s="109">
        <f t="shared" si="13"/>
        <v>618800</v>
      </c>
      <c r="DH12" s="109">
        <v>520000</v>
      </c>
      <c r="DI12" s="109"/>
      <c r="DJ12" s="109"/>
      <c r="DK12" s="109">
        <f t="shared" si="41"/>
        <v>98800</v>
      </c>
      <c r="DL12" s="109"/>
      <c r="DM12" s="188">
        <f t="shared" si="14"/>
        <v>618800</v>
      </c>
      <c r="DN12" s="282"/>
      <c r="DO12" s="191">
        <f t="shared" si="15"/>
        <v>719950</v>
      </c>
      <c r="DP12" s="185">
        <f t="shared" si="16"/>
        <v>684250</v>
      </c>
      <c r="DQ12" s="185">
        <f t="shared" si="17"/>
        <v>787185</v>
      </c>
      <c r="DR12" s="185">
        <f t="shared" si="18"/>
        <v>702992.5</v>
      </c>
      <c r="DS12" s="185">
        <f t="shared" si="19"/>
        <v>731389.47</v>
      </c>
      <c r="DT12" s="192">
        <f t="shared" si="20"/>
        <v>769811</v>
      </c>
    </row>
    <row r="13" spans="1:124" ht="14.25" customHeight="1">
      <c r="B13" s="305" t="s">
        <v>120</v>
      </c>
      <c r="C13" s="83" t="s">
        <v>121</v>
      </c>
      <c r="D13" s="291">
        <v>3</v>
      </c>
      <c r="E13" s="187">
        <v>168000</v>
      </c>
      <c r="F13" s="109"/>
      <c r="G13" s="109"/>
      <c r="H13" s="109">
        <f t="shared" si="21"/>
        <v>31920</v>
      </c>
      <c r="I13" s="109"/>
      <c r="J13" s="109">
        <f t="shared" si="22"/>
        <v>199920</v>
      </c>
      <c r="K13" s="109">
        <v>176400</v>
      </c>
      <c r="L13" s="109"/>
      <c r="M13" s="109"/>
      <c r="N13" s="109">
        <f t="shared" si="23"/>
        <v>33516</v>
      </c>
      <c r="O13" s="109"/>
      <c r="P13" s="109">
        <f t="shared" si="24"/>
        <v>209916</v>
      </c>
      <c r="Q13" s="109">
        <v>190500</v>
      </c>
      <c r="R13" s="109"/>
      <c r="S13" s="109"/>
      <c r="T13" s="109">
        <f t="shared" si="25"/>
        <v>36195</v>
      </c>
      <c r="U13" s="109"/>
      <c r="V13" s="188">
        <f t="shared" si="26"/>
        <v>226695</v>
      </c>
      <c r="W13" s="282"/>
      <c r="X13" s="187">
        <v>35000</v>
      </c>
      <c r="Y13" s="109"/>
      <c r="Z13" s="109"/>
      <c r="AA13" s="109">
        <f t="shared" si="27"/>
        <v>6650</v>
      </c>
      <c r="AB13" s="109"/>
      <c r="AC13" s="109">
        <f>X13+AA13</f>
        <v>41650</v>
      </c>
      <c r="AD13" s="109">
        <v>40000</v>
      </c>
      <c r="AE13" s="109"/>
      <c r="AF13" s="109"/>
      <c r="AG13" s="109">
        <f t="shared" si="29"/>
        <v>7600</v>
      </c>
      <c r="AH13" s="109"/>
      <c r="AI13" s="109">
        <f t="shared" si="30"/>
        <v>47600</v>
      </c>
      <c r="AJ13" s="109">
        <v>50000</v>
      </c>
      <c r="AK13" s="109"/>
      <c r="AL13" s="109"/>
      <c r="AM13" s="109">
        <f t="shared" si="31"/>
        <v>9500</v>
      </c>
      <c r="AN13" s="109"/>
      <c r="AO13" s="188">
        <f t="shared" si="32"/>
        <v>59500</v>
      </c>
      <c r="AP13" s="282"/>
      <c r="AQ13" s="284">
        <v>350000</v>
      </c>
      <c r="AR13" s="144"/>
      <c r="AS13" s="144"/>
      <c r="AT13" s="144">
        <f t="shared" si="0"/>
        <v>66500</v>
      </c>
      <c r="AU13" s="144"/>
      <c r="AV13" s="144">
        <f t="shared" si="1"/>
        <v>416500</v>
      </c>
      <c r="AW13" s="144">
        <v>390000</v>
      </c>
      <c r="AX13" s="144"/>
      <c r="AY13" s="144"/>
      <c r="AZ13" s="144">
        <f t="shared" si="2"/>
        <v>74100</v>
      </c>
      <c r="BA13" s="144"/>
      <c r="BB13" s="144">
        <f t="shared" si="3"/>
        <v>464100</v>
      </c>
      <c r="BC13" s="144">
        <v>420000</v>
      </c>
      <c r="BD13" s="144"/>
      <c r="BE13" s="144"/>
      <c r="BF13" s="144">
        <f t="shared" si="4"/>
        <v>79800</v>
      </c>
      <c r="BG13" s="144"/>
      <c r="BH13" s="173">
        <f t="shared" si="5"/>
        <v>499800</v>
      </c>
      <c r="BI13" s="282"/>
      <c r="BJ13" s="284">
        <v>48000</v>
      </c>
      <c r="BK13" s="144"/>
      <c r="BL13" s="144"/>
      <c r="BM13" s="144">
        <f t="shared" si="6"/>
        <v>9120</v>
      </c>
      <c r="BN13" s="144"/>
      <c r="BO13" s="144">
        <f t="shared" si="7"/>
        <v>57120</v>
      </c>
      <c r="BP13" s="144">
        <v>48000</v>
      </c>
      <c r="BQ13" s="144"/>
      <c r="BR13" s="144"/>
      <c r="BS13" s="144">
        <f t="shared" si="8"/>
        <v>9120</v>
      </c>
      <c r="BT13" s="144"/>
      <c r="BU13" s="144">
        <f t="shared" si="9"/>
        <v>57120</v>
      </c>
      <c r="BV13" s="144">
        <v>56471</v>
      </c>
      <c r="BW13" s="144"/>
      <c r="BX13" s="144"/>
      <c r="BY13" s="144">
        <f t="shared" si="10"/>
        <v>10729.49</v>
      </c>
      <c r="BZ13" s="144"/>
      <c r="CA13" s="173">
        <f t="shared" si="11"/>
        <v>67200.490000000005</v>
      </c>
      <c r="CB13" s="282"/>
      <c r="CC13" s="187">
        <v>50000</v>
      </c>
      <c r="CD13" s="109"/>
      <c r="CE13" s="109"/>
      <c r="CF13" s="109">
        <f t="shared" si="33"/>
        <v>9500</v>
      </c>
      <c r="CG13" s="109"/>
      <c r="CH13" s="109">
        <f t="shared" si="34"/>
        <v>59500</v>
      </c>
      <c r="CI13" s="109">
        <v>55000</v>
      </c>
      <c r="CJ13" s="109"/>
      <c r="CK13" s="109"/>
      <c r="CL13" s="109">
        <f t="shared" si="35"/>
        <v>10450</v>
      </c>
      <c r="CM13" s="109"/>
      <c r="CN13" s="109">
        <f t="shared" si="36"/>
        <v>65450</v>
      </c>
      <c r="CO13" s="109">
        <v>58000</v>
      </c>
      <c r="CP13" s="109"/>
      <c r="CQ13" s="109"/>
      <c r="CR13" s="109">
        <f t="shared" si="37"/>
        <v>11020</v>
      </c>
      <c r="CS13" s="109"/>
      <c r="CT13" s="188">
        <f t="shared" si="38"/>
        <v>69020</v>
      </c>
      <c r="CU13" s="282"/>
      <c r="CV13" s="187">
        <v>195000</v>
      </c>
      <c r="CW13" s="109"/>
      <c r="CX13" s="109"/>
      <c r="CY13" s="109">
        <f t="shared" si="39"/>
        <v>37050</v>
      </c>
      <c r="CZ13" s="109"/>
      <c r="DA13" s="109">
        <f t="shared" si="12"/>
        <v>232050</v>
      </c>
      <c r="DB13" s="109">
        <v>195000</v>
      </c>
      <c r="DC13" s="109"/>
      <c r="DD13" s="109"/>
      <c r="DE13" s="109">
        <f t="shared" si="40"/>
        <v>37050</v>
      </c>
      <c r="DF13" s="109"/>
      <c r="DG13" s="109">
        <f t="shared" si="13"/>
        <v>232050</v>
      </c>
      <c r="DH13" s="109">
        <v>195000</v>
      </c>
      <c r="DI13" s="109"/>
      <c r="DJ13" s="109"/>
      <c r="DK13" s="109">
        <f t="shared" si="41"/>
        <v>37050</v>
      </c>
      <c r="DL13" s="109"/>
      <c r="DM13" s="188">
        <f t="shared" si="14"/>
        <v>232050</v>
      </c>
      <c r="DN13" s="282"/>
      <c r="DO13" s="191">
        <f t="shared" si="15"/>
        <v>167790</v>
      </c>
      <c r="DP13" s="185">
        <f t="shared" si="16"/>
        <v>129710</v>
      </c>
      <c r="DQ13" s="185">
        <f t="shared" si="17"/>
        <v>179372.66666666666</v>
      </c>
      <c r="DR13" s="185">
        <f t="shared" si="18"/>
        <v>137683</v>
      </c>
      <c r="DS13" s="185">
        <f t="shared" si="19"/>
        <v>137410.91500000001</v>
      </c>
      <c r="DT13" s="192">
        <f t="shared" si="20"/>
        <v>119510</v>
      </c>
    </row>
    <row r="14" spans="1:124" ht="14.25" customHeight="1">
      <c r="B14" s="91" t="s">
        <v>122</v>
      </c>
      <c r="C14" s="83" t="s">
        <v>123</v>
      </c>
      <c r="D14" s="291">
        <v>1</v>
      </c>
      <c r="E14" s="187">
        <v>650000</v>
      </c>
      <c r="F14" s="109"/>
      <c r="G14" s="109"/>
      <c r="H14" s="109">
        <f t="shared" si="21"/>
        <v>123500</v>
      </c>
      <c r="I14" s="109"/>
      <c r="J14" s="109">
        <f t="shared" si="22"/>
        <v>773500</v>
      </c>
      <c r="K14" s="109">
        <v>682500</v>
      </c>
      <c r="L14" s="109"/>
      <c r="M14" s="109"/>
      <c r="N14" s="109">
        <f t="shared" si="23"/>
        <v>129675</v>
      </c>
      <c r="O14" s="109"/>
      <c r="P14" s="109">
        <f t="shared" si="24"/>
        <v>812175</v>
      </c>
      <c r="Q14" s="109">
        <v>737100</v>
      </c>
      <c r="R14" s="109"/>
      <c r="S14" s="109"/>
      <c r="T14" s="109">
        <f t="shared" si="25"/>
        <v>140049</v>
      </c>
      <c r="U14" s="109"/>
      <c r="V14" s="188">
        <f t="shared" si="26"/>
        <v>877149</v>
      </c>
      <c r="W14" s="282"/>
      <c r="X14" s="187">
        <v>85000</v>
      </c>
      <c r="Y14" s="109"/>
      <c r="Z14" s="109"/>
      <c r="AA14" s="109">
        <f t="shared" si="27"/>
        <v>16150</v>
      </c>
      <c r="AB14" s="109"/>
      <c r="AC14" s="109">
        <f t="shared" si="28"/>
        <v>101150</v>
      </c>
      <c r="AD14" s="109">
        <v>97750</v>
      </c>
      <c r="AE14" s="109"/>
      <c r="AF14" s="109"/>
      <c r="AG14" s="109">
        <f t="shared" si="29"/>
        <v>18572.5</v>
      </c>
      <c r="AH14" s="109"/>
      <c r="AI14" s="109">
        <f t="shared" si="30"/>
        <v>116322.5</v>
      </c>
      <c r="AJ14" s="109">
        <v>122200</v>
      </c>
      <c r="AK14" s="109"/>
      <c r="AL14" s="109"/>
      <c r="AM14" s="109">
        <f t="shared" si="31"/>
        <v>23218</v>
      </c>
      <c r="AN14" s="109"/>
      <c r="AO14" s="188">
        <f t="shared" si="32"/>
        <v>145418</v>
      </c>
      <c r="AP14" s="282"/>
      <c r="AQ14" s="284">
        <v>280000</v>
      </c>
      <c r="AR14" s="144"/>
      <c r="AS14" s="144"/>
      <c r="AT14" s="144">
        <f t="shared" si="0"/>
        <v>53200</v>
      </c>
      <c r="AU14" s="144"/>
      <c r="AV14" s="144">
        <f t="shared" si="1"/>
        <v>333200</v>
      </c>
      <c r="AW14" s="144">
        <v>320000</v>
      </c>
      <c r="AX14" s="144"/>
      <c r="AY14" s="144"/>
      <c r="AZ14" s="144">
        <f t="shared" si="2"/>
        <v>60800</v>
      </c>
      <c r="BA14" s="144"/>
      <c r="BB14" s="144">
        <f t="shared" si="3"/>
        <v>380800</v>
      </c>
      <c r="BC14" s="144">
        <v>350000</v>
      </c>
      <c r="BD14" s="144"/>
      <c r="BE14" s="144"/>
      <c r="BF14" s="144">
        <f t="shared" si="4"/>
        <v>66500</v>
      </c>
      <c r="BG14" s="144"/>
      <c r="BH14" s="173">
        <f t="shared" si="5"/>
        <v>416500</v>
      </c>
      <c r="BI14" s="282"/>
      <c r="BJ14" s="284">
        <v>18000</v>
      </c>
      <c r="BK14" s="144"/>
      <c r="BL14" s="144"/>
      <c r="BM14" s="144">
        <f t="shared" si="6"/>
        <v>3420</v>
      </c>
      <c r="BN14" s="144"/>
      <c r="BO14" s="144">
        <f t="shared" si="7"/>
        <v>21420</v>
      </c>
      <c r="BP14" s="144">
        <v>48000</v>
      </c>
      <c r="BQ14" s="144"/>
      <c r="BR14" s="144"/>
      <c r="BS14" s="144">
        <f t="shared" si="8"/>
        <v>9120</v>
      </c>
      <c r="BT14" s="144"/>
      <c r="BU14" s="144">
        <f t="shared" si="9"/>
        <v>57120</v>
      </c>
      <c r="BV14" s="144">
        <v>56471</v>
      </c>
      <c r="BW14" s="144"/>
      <c r="BX14" s="144"/>
      <c r="BY14" s="144">
        <f t="shared" si="10"/>
        <v>10729.49</v>
      </c>
      <c r="BZ14" s="144"/>
      <c r="CA14" s="173">
        <f t="shared" si="11"/>
        <v>67200.490000000005</v>
      </c>
      <c r="CB14" s="282"/>
      <c r="CC14" s="187">
        <v>60000</v>
      </c>
      <c r="CD14" s="109"/>
      <c r="CE14" s="109"/>
      <c r="CF14" s="109">
        <f t="shared" si="33"/>
        <v>11400</v>
      </c>
      <c r="CG14" s="109"/>
      <c r="CH14" s="109">
        <f t="shared" si="34"/>
        <v>71400</v>
      </c>
      <c r="CI14" s="109">
        <v>65000</v>
      </c>
      <c r="CJ14" s="109"/>
      <c r="CK14" s="109"/>
      <c r="CL14" s="109">
        <f t="shared" si="35"/>
        <v>12350</v>
      </c>
      <c r="CM14" s="109"/>
      <c r="CN14" s="109">
        <f t="shared" si="36"/>
        <v>77350</v>
      </c>
      <c r="CO14" s="109">
        <v>69000</v>
      </c>
      <c r="CP14" s="109"/>
      <c r="CQ14" s="109"/>
      <c r="CR14" s="109">
        <f t="shared" si="37"/>
        <v>13110</v>
      </c>
      <c r="CS14" s="109"/>
      <c r="CT14" s="188">
        <f t="shared" si="38"/>
        <v>82110</v>
      </c>
      <c r="CU14" s="282"/>
      <c r="CV14" s="187">
        <v>71500</v>
      </c>
      <c r="CW14" s="109"/>
      <c r="CX14" s="109"/>
      <c r="CY14" s="109">
        <f t="shared" si="39"/>
        <v>13585</v>
      </c>
      <c r="CZ14" s="109"/>
      <c r="DA14" s="109">
        <f t="shared" si="12"/>
        <v>85085</v>
      </c>
      <c r="DB14" s="109">
        <v>71500</v>
      </c>
      <c r="DC14" s="109"/>
      <c r="DD14" s="109"/>
      <c r="DE14" s="109">
        <f t="shared" si="40"/>
        <v>13585</v>
      </c>
      <c r="DF14" s="109"/>
      <c r="DG14" s="109">
        <f t="shared" si="13"/>
        <v>85085</v>
      </c>
      <c r="DH14" s="109">
        <v>71500</v>
      </c>
      <c r="DI14" s="109"/>
      <c r="DJ14" s="109"/>
      <c r="DK14" s="109">
        <f t="shared" si="41"/>
        <v>13585</v>
      </c>
      <c r="DL14" s="109"/>
      <c r="DM14" s="188">
        <f t="shared" si="14"/>
        <v>85085</v>
      </c>
      <c r="DN14" s="282"/>
      <c r="DO14" s="191">
        <f t="shared" si="15"/>
        <v>230959.16666666666</v>
      </c>
      <c r="DP14" s="185">
        <f t="shared" si="16"/>
        <v>93117.5</v>
      </c>
      <c r="DQ14" s="185">
        <f t="shared" si="17"/>
        <v>254808.75</v>
      </c>
      <c r="DR14" s="185">
        <f t="shared" si="18"/>
        <v>100703.75</v>
      </c>
      <c r="DS14" s="185">
        <f t="shared" si="19"/>
        <v>254493.74833333332</v>
      </c>
      <c r="DT14" s="192">
        <f t="shared" si="20"/>
        <v>115251.5</v>
      </c>
    </row>
    <row r="15" spans="1:124" ht="24">
      <c r="B15" s="92" t="s">
        <v>160</v>
      </c>
      <c r="C15" s="83" t="s">
        <v>167</v>
      </c>
      <c r="D15" s="291">
        <v>1</v>
      </c>
      <c r="E15" s="187">
        <v>800000</v>
      </c>
      <c r="F15" s="109"/>
      <c r="G15" s="109"/>
      <c r="H15" s="109">
        <f t="shared" si="21"/>
        <v>152000</v>
      </c>
      <c r="I15" s="109"/>
      <c r="J15" s="109">
        <f t="shared" si="22"/>
        <v>952000</v>
      </c>
      <c r="K15" s="109">
        <v>840000</v>
      </c>
      <c r="L15" s="109"/>
      <c r="M15" s="109"/>
      <c r="N15" s="109">
        <f t="shared" si="23"/>
        <v>159600</v>
      </c>
      <c r="O15" s="109"/>
      <c r="P15" s="109">
        <f t="shared" si="24"/>
        <v>999600</v>
      </c>
      <c r="Q15" s="109">
        <v>907200</v>
      </c>
      <c r="R15" s="109"/>
      <c r="S15" s="109"/>
      <c r="T15" s="109">
        <f t="shared" si="25"/>
        <v>172368</v>
      </c>
      <c r="U15" s="109"/>
      <c r="V15" s="188">
        <f t="shared" si="26"/>
        <v>1079568</v>
      </c>
      <c r="W15" s="282"/>
      <c r="X15" s="187">
        <v>705000</v>
      </c>
      <c r="Y15" s="109"/>
      <c r="Z15" s="109"/>
      <c r="AA15" s="109">
        <f t="shared" si="27"/>
        <v>133950</v>
      </c>
      <c r="AB15" s="109"/>
      <c r="AC15" s="109">
        <f t="shared" si="28"/>
        <v>838950</v>
      </c>
      <c r="AD15" s="109">
        <v>810800</v>
      </c>
      <c r="AE15" s="109"/>
      <c r="AF15" s="109"/>
      <c r="AG15" s="109">
        <f t="shared" si="29"/>
        <v>154052</v>
      </c>
      <c r="AH15" s="109"/>
      <c r="AI15" s="109">
        <f t="shared" si="30"/>
        <v>964852</v>
      </c>
      <c r="AJ15" s="109">
        <v>1013400</v>
      </c>
      <c r="AK15" s="109"/>
      <c r="AL15" s="109"/>
      <c r="AM15" s="109">
        <f t="shared" si="31"/>
        <v>192546</v>
      </c>
      <c r="AN15" s="109"/>
      <c r="AO15" s="188">
        <f t="shared" si="32"/>
        <v>1205946</v>
      </c>
      <c r="AP15" s="282"/>
      <c r="AQ15" s="284">
        <v>1100000</v>
      </c>
      <c r="AR15" s="144"/>
      <c r="AS15" s="144"/>
      <c r="AT15" s="144">
        <f t="shared" si="0"/>
        <v>209000</v>
      </c>
      <c r="AU15" s="144"/>
      <c r="AV15" s="144">
        <f t="shared" si="1"/>
        <v>1309000</v>
      </c>
      <c r="AW15" s="144">
        <v>1300000</v>
      </c>
      <c r="AX15" s="144"/>
      <c r="AY15" s="144"/>
      <c r="AZ15" s="144">
        <f t="shared" si="2"/>
        <v>247000</v>
      </c>
      <c r="BA15" s="144"/>
      <c r="BB15" s="144">
        <f t="shared" si="3"/>
        <v>1547000</v>
      </c>
      <c r="BC15" s="144">
        <v>1500000</v>
      </c>
      <c r="BD15" s="144"/>
      <c r="BE15" s="144"/>
      <c r="BF15" s="144">
        <f t="shared" si="4"/>
        <v>285000</v>
      </c>
      <c r="BG15" s="144"/>
      <c r="BH15" s="173">
        <f t="shared" si="5"/>
        <v>1785000</v>
      </c>
      <c r="BI15" s="282"/>
      <c r="BJ15" s="284">
        <v>220000</v>
      </c>
      <c r="BK15" s="144"/>
      <c r="BL15" s="144"/>
      <c r="BM15" s="144">
        <f t="shared" si="6"/>
        <v>41800</v>
      </c>
      <c r="BN15" s="144"/>
      <c r="BO15" s="144">
        <f t="shared" si="7"/>
        <v>261800</v>
      </c>
      <c r="BP15" s="144">
        <v>2200000</v>
      </c>
      <c r="BQ15" s="144"/>
      <c r="BR15" s="144"/>
      <c r="BS15" s="144">
        <f t="shared" si="8"/>
        <v>418000</v>
      </c>
      <c r="BT15" s="144"/>
      <c r="BU15" s="144">
        <f t="shared" si="9"/>
        <v>2618000</v>
      </c>
      <c r="BV15" s="144">
        <v>2200000</v>
      </c>
      <c r="BW15" s="144"/>
      <c r="BX15" s="144"/>
      <c r="BY15" s="144">
        <f t="shared" si="10"/>
        <v>418000</v>
      </c>
      <c r="BZ15" s="144"/>
      <c r="CA15" s="173">
        <f t="shared" si="11"/>
        <v>2618000</v>
      </c>
      <c r="CB15" s="282"/>
      <c r="CC15" s="187">
        <v>1200000</v>
      </c>
      <c r="CD15" s="109"/>
      <c r="CE15" s="109"/>
      <c r="CF15" s="109">
        <f t="shared" si="33"/>
        <v>228000</v>
      </c>
      <c r="CG15" s="109"/>
      <c r="CH15" s="109">
        <f t="shared" si="34"/>
        <v>1428000</v>
      </c>
      <c r="CI15" s="109">
        <v>1260000</v>
      </c>
      <c r="CJ15" s="109"/>
      <c r="CK15" s="109"/>
      <c r="CL15" s="109">
        <f t="shared" si="35"/>
        <v>239400</v>
      </c>
      <c r="CM15" s="109"/>
      <c r="CN15" s="109">
        <f t="shared" si="36"/>
        <v>1499400</v>
      </c>
      <c r="CO15" s="109">
        <v>1330000</v>
      </c>
      <c r="CP15" s="109"/>
      <c r="CQ15" s="109"/>
      <c r="CR15" s="109">
        <f t="shared" si="37"/>
        <v>252700</v>
      </c>
      <c r="CS15" s="109"/>
      <c r="CT15" s="188">
        <f t="shared" si="38"/>
        <v>1582700</v>
      </c>
      <c r="CU15" s="282"/>
      <c r="CV15" s="187">
        <v>299000</v>
      </c>
      <c r="CW15" s="109"/>
      <c r="CX15" s="109"/>
      <c r="CY15" s="109">
        <f t="shared" si="39"/>
        <v>56810</v>
      </c>
      <c r="CZ15" s="109"/>
      <c r="DA15" s="109">
        <f t="shared" si="12"/>
        <v>355810</v>
      </c>
      <c r="DB15" s="109">
        <v>299000</v>
      </c>
      <c r="DC15" s="109"/>
      <c r="DD15" s="109"/>
      <c r="DE15" s="109">
        <f t="shared" si="40"/>
        <v>56810</v>
      </c>
      <c r="DF15" s="109"/>
      <c r="DG15" s="109">
        <f t="shared" si="13"/>
        <v>355810</v>
      </c>
      <c r="DH15" s="109">
        <v>299000</v>
      </c>
      <c r="DI15" s="109"/>
      <c r="DJ15" s="109"/>
      <c r="DK15" s="109">
        <f t="shared" si="41"/>
        <v>56810</v>
      </c>
      <c r="DL15" s="109"/>
      <c r="DM15" s="188">
        <f t="shared" si="14"/>
        <v>355810</v>
      </c>
      <c r="DN15" s="282"/>
      <c r="DO15" s="191">
        <f t="shared" si="15"/>
        <v>857593.33333333337</v>
      </c>
      <c r="DP15" s="185">
        <f t="shared" si="16"/>
        <v>895475</v>
      </c>
      <c r="DQ15" s="185">
        <f t="shared" si="17"/>
        <v>1330777</v>
      </c>
      <c r="DR15" s="185">
        <f t="shared" si="18"/>
        <v>1249500</v>
      </c>
      <c r="DS15" s="185">
        <f t="shared" si="19"/>
        <v>1823670.6666666667</v>
      </c>
      <c r="DT15" s="192">
        <f t="shared" si="20"/>
        <v>1394323</v>
      </c>
    </row>
    <row r="16" spans="1:124" ht="14.25" customHeight="1">
      <c r="B16" s="305" t="s">
        <v>163</v>
      </c>
      <c r="C16" s="83" t="s">
        <v>164</v>
      </c>
      <c r="D16" s="291">
        <v>1</v>
      </c>
      <c r="E16" s="187">
        <v>850000</v>
      </c>
      <c r="F16" s="109"/>
      <c r="G16" s="109"/>
      <c r="H16" s="109">
        <f t="shared" si="21"/>
        <v>161500</v>
      </c>
      <c r="I16" s="109"/>
      <c r="J16" s="109">
        <f t="shared" si="22"/>
        <v>1011500</v>
      </c>
      <c r="K16" s="109">
        <v>892500</v>
      </c>
      <c r="L16" s="109"/>
      <c r="M16" s="109"/>
      <c r="N16" s="109">
        <f t="shared" si="23"/>
        <v>169575</v>
      </c>
      <c r="O16" s="109"/>
      <c r="P16" s="109">
        <f t="shared" si="24"/>
        <v>1062075</v>
      </c>
      <c r="Q16" s="109">
        <v>963900</v>
      </c>
      <c r="R16" s="109"/>
      <c r="S16" s="109"/>
      <c r="T16" s="109">
        <f t="shared" si="25"/>
        <v>183141</v>
      </c>
      <c r="U16" s="109"/>
      <c r="V16" s="188">
        <f t="shared" si="26"/>
        <v>1147041</v>
      </c>
      <c r="W16" s="282"/>
      <c r="X16" s="187">
        <v>380000</v>
      </c>
      <c r="Y16" s="109"/>
      <c r="Z16" s="109"/>
      <c r="AA16" s="109">
        <f t="shared" si="27"/>
        <v>72200</v>
      </c>
      <c r="AB16" s="109"/>
      <c r="AC16" s="109">
        <f t="shared" si="28"/>
        <v>452200</v>
      </c>
      <c r="AD16" s="109">
        <v>437000</v>
      </c>
      <c r="AE16" s="109"/>
      <c r="AF16" s="109"/>
      <c r="AG16" s="109">
        <f t="shared" si="29"/>
        <v>83030</v>
      </c>
      <c r="AH16" s="109"/>
      <c r="AI16" s="109">
        <f t="shared" si="30"/>
        <v>520030</v>
      </c>
      <c r="AJ16" s="109">
        <v>546250</v>
      </c>
      <c r="AK16" s="109"/>
      <c r="AL16" s="109"/>
      <c r="AM16" s="109">
        <f t="shared" si="31"/>
        <v>103787.5</v>
      </c>
      <c r="AN16" s="109"/>
      <c r="AO16" s="188">
        <f t="shared" si="32"/>
        <v>650037.5</v>
      </c>
      <c r="AP16" s="282"/>
      <c r="AQ16" s="284">
        <v>450000</v>
      </c>
      <c r="AR16" s="144"/>
      <c r="AS16" s="144"/>
      <c r="AT16" s="144">
        <f t="shared" si="0"/>
        <v>85500</v>
      </c>
      <c r="AU16" s="144"/>
      <c r="AV16" s="144">
        <f t="shared" si="1"/>
        <v>535500</v>
      </c>
      <c r="AW16" s="144">
        <v>480000</v>
      </c>
      <c r="AX16" s="144"/>
      <c r="AY16" s="144"/>
      <c r="AZ16" s="144">
        <f t="shared" si="2"/>
        <v>91200</v>
      </c>
      <c r="BA16" s="144"/>
      <c r="BB16" s="144">
        <f t="shared" si="3"/>
        <v>571200</v>
      </c>
      <c r="BC16" s="144">
        <v>530000</v>
      </c>
      <c r="BD16" s="144"/>
      <c r="BE16" s="144"/>
      <c r="BF16" s="144">
        <f t="shared" si="4"/>
        <v>100700</v>
      </c>
      <c r="BG16" s="144"/>
      <c r="BH16" s="173">
        <f t="shared" si="5"/>
        <v>630700</v>
      </c>
      <c r="BI16" s="282"/>
      <c r="BJ16" s="284">
        <v>1050000</v>
      </c>
      <c r="BK16" s="144"/>
      <c r="BL16" s="144"/>
      <c r="BM16" s="144">
        <f t="shared" si="6"/>
        <v>199500</v>
      </c>
      <c r="BN16" s="144"/>
      <c r="BO16" s="144">
        <f t="shared" si="7"/>
        <v>1249500</v>
      </c>
      <c r="BP16" s="144">
        <v>10500000</v>
      </c>
      <c r="BQ16" s="144"/>
      <c r="BR16" s="144"/>
      <c r="BS16" s="144">
        <f t="shared" si="8"/>
        <v>1995000</v>
      </c>
      <c r="BT16" s="144"/>
      <c r="BU16" s="144">
        <f t="shared" si="9"/>
        <v>12495000</v>
      </c>
      <c r="BV16" s="144">
        <v>1325294</v>
      </c>
      <c r="BW16" s="144"/>
      <c r="BX16" s="144"/>
      <c r="BY16" s="144">
        <f t="shared" si="10"/>
        <v>251805.86000000002</v>
      </c>
      <c r="BZ16" s="144"/>
      <c r="CA16" s="173">
        <f t="shared" si="11"/>
        <v>1577099.86</v>
      </c>
      <c r="CB16" s="282"/>
      <c r="CC16" s="187">
        <v>500000</v>
      </c>
      <c r="CD16" s="109"/>
      <c r="CE16" s="109"/>
      <c r="CF16" s="109">
        <f t="shared" si="33"/>
        <v>95000</v>
      </c>
      <c r="CG16" s="109"/>
      <c r="CH16" s="109">
        <f t="shared" si="34"/>
        <v>595000</v>
      </c>
      <c r="CI16" s="109">
        <v>530000</v>
      </c>
      <c r="CJ16" s="109"/>
      <c r="CK16" s="109"/>
      <c r="CL16" s="109">
        <f t="shared" si="35"/>
        <v>100700</v>
      </c>
      <c r="CM16" s="109"/>
      <c r="CN16" s="109">
        <f t="shared" si="36"/>
        <v>630700</v>
      </c>
      <c r="CO16" s="109">
        <v>560000</v>
      </c>
      <c r="CP16" s="109"/>
      <c r="CQ16" s="109"/>
      <c r="CR16" s="109">
        <f t="shared" si="37"/>
        <v>106400</v>
      </c>
      <c r="CS16" s="109"/>
      <c r="CT16" s="188">
        <f t="shared" si="38"/>
        <v>666400</v>
      </c>
      <c r="CU16" s="282"/>
      <c r="CV16" s="187">
        <v>695500</v>
      </c>
      <c r="CW16" s="109"/>
      <c r="CX16" s="109"/>
      <c r="CY16" s="109">
        <f t="shared" si="39"/>
        <v>132145</v>
      </c>
      <c r="CZ16" s="109"/>
      <c r="DA16" s="109">
        <f t="shared" si="12"/>
        <v>827645</v>
      </c>
      <c r="DB16" s="109">
        <v>695500</v>
      </c>
      <c r="DC16" s="109"/>
      <c r="DD16" s="109"/>
      <c r="DE16" s="109">
        <f t="shared" si="40"/>
        <v>132145</v>
      </c>
      <c r="DF16" s="109"/>
      <c r="DG16" s="109">
        <f t="shared" si="13"/>
        <v>827645</v>
      </c>
      <c r="DH16" s="109">
        <v>695500</v>
      </c>
      <c r="DI16" s="109"/>
      <c r="DJ16" s="109"/>
      <c r="DK16" s="109">
        <f t="shared" si="41"/>
        <v>132145</v>
      </c>
      <c r="DL16" s="109"/>
      <c r="DM16" s="188">
        <f>DH16+DK16</f>
        <v>827645</v>
      </c>
      <c r="DN16" s="282"/>
      <c r="DO16" s="191">
        <f t="shared" si="15"/>
        <v>778557.5</v>
      </c>
      <c r="DP16" s="185">
        <f t="shared" si="16"/>
        <v>711322.5</v>
      </c>
      <c r="DQ16" s="185">
        <f t="shared" si="17"/>
        <v>2684441.6666666665</v>
      </c>
      <c r="DR16" s="185">
        <f t="shared" si="18"/>
        <v>729172.5</v>
      </c>
      <c r="DS16" s="185">
        <f t="shared" si="19"/>
        <v>1016370.56</v>
      </c>
      <c r="DT16" s="192">
        <f t="shared" si="20"/>
        <v>987343</v>
      </c>
    </row>
    <row r="17" spans="2:124" ht="49" thickBot="1">
      <c r="B17" s="305" t="s">
        <v>169</v>
      </c>
      <c r="C17" s="83" t="s">
        <v>170</v>
      </c>
      <c r="D17" s="292" t="s">
        <v>168</v>
      </c>
      <c r="E17" s="187">
        <v>91000</v>
      </c>
      <c r="F17" s="109"/>
      <c r="G17" s="109"/>
      <c r="H17" s="109">
        <f t="shared" si="21"/>
        <v>17290</v>
      </c>
      <c r="I17" s="109"/>
      <c r="J17" s="109">
        <f t="shared" si="22"/>
        <v>108290</v>
      </c>
      <c r="K17" s="109">
        <v>95600</v>
      </c>
      <c r="L17" s="109"/>
      <c r="M17" s="109"/>
      <c r="N17" s="109">
        <f t="shared" si="23"/>
        <v>18164</v>
      </c>
      <c r="O17" s="109"/>
      <c r="P17" s="109">
        <f t="shared" si="24"/>
        <v>113764</v>
      </c>
      <c r="Q17" s="109">
        <v>103200</v>
      </c>
      <c r="R17" s="109"/>
      <c r="S17" s="109"/>
      <c r="T17" s="109">
        <f t="shared" si="25"/>
        <v>19608</v>
      </c>
      <c r="U17" s="109"/>
      <c r="V17" s="188">
        <f t="shared" si="26"/>
        <v>122808</v>
      </c>
      <c r="W17" s="282"/>
      <c r="X17" s="187">
        <v>35000</v>
      </c>
      <c r="Y17" s="109"/>
      <c r="Z17" s="109"/>
      <c r="AA17" s="109">
        <f t="shared" si="27"/>
        <v>6650</v>
      </c>
      <c r="AB17" s="109"/>
      <c r="AC17" s="109">
        <f t="shared" si="28"/>
        <v>41650</v>
      </c>
      <c r="AD17" s="109">
        <v>40250</v>
      </c>
      <c r="AE17" s="109"/>
      <c r="AF17" s="109"/>
      <c r="AG17" s="109">
        <f t="shared" si="29"/>
        <v>7647.5</v>
      </c>
      <c r="AH17" s="109"/>
      <c r="AI17" s="109">
        <f t="shared" si="30"/>
        <v>47897.5</v>
      </c>
      <c r="AJ17" s="109">
        <v>50300</v>
      </c>
      <c r="AK17" s="109"/>
      <c r="AL17" s="109"/>
      <c r="AM17" s="109">
        <f t="shared" si="31"/>
        <v>9557</v>
      </c>
      <c r="AN17" s="109"/>
      <c r="AO17" s="188">
        <f t="shared" si="32"/>
        <v>59857</v>
      </c>
      <c r="AP17" s="282"/>
      <c r="AQ17" s="285">
        <v>220000</v>
      </c>
      <c r="AR17" s="286"/>
      <c r="AS17" s="286"/>
      <c r="AT17" s="286">
        <f t="shared" si="0"/>
        <v>41800</v>
      </c>
      <c r="AU17" s="286"/>
      <c r="AV17" s="286">
        <f t="shared" si="1"/>
        <v>261800</v>
      </c>
      <c r="AW17" s="286">
        <v>285000</v>
      </c>
      <c r="AX17" s="286"/>
      <c r="AY17" s="286"/>
      <c r="AZ17" s="286">
        <f t="shared" si="2"/>
        <v>54150</v>
      </c>
      <c r="BA17" s="286"/>
      <c r="BB17" s="286">
        <f t="shared" si="3"/>
        <v>339150</v>
      </c>
      <c r="BC17" s="286">
        <v>330000</v>
      </c>
      <c r="BD17" s="286"/>
      <c r="BE17" s="286"/>
      <c r="BF17" s="286">
        <f t="shared" si="4"/>
        <v>62700</v>
      </c>
      <c r="BG17" s="286"/>
      <c r="BH17" s="287">
        <f t="shared" si="5"/>
        <v>392700</v>
      </c>
      <c r="BI17" s="282"/>
      <c r="BJ17" s="285">
        <v>85000</v>
      </c>
      <c r="BK17" s="286"/>
      <c r="BL17" s="286"/>
      <c r="BM17" s="286">
        <f t="shared" si="6"/>
        <v>16150</v>
      </c>
      <c r="BN17" s="286"/>
      <c r="BO17" s="286">
        <f t="shared" si="7"/>
        <v>101150</v>
      </c>
      <c r="BP17" s="286">
        <v>85000</v>
      </c>
      <c r="BQ17" s="286"/>
      <c r="BR17" s="286"/>
      <c r="BS17" s="286">
        <f t="shared" si="8"/>
        <v>16150</v>
      </c>
      <c r="BT17" s="286"/>
      <c r="BU17" s="286">
        <f t="shared" si="9"/>
        <v>101150</v>
      </c>
      <c r="BV17" s="286">
        <v>100000</v>
      </c>
      <c r="BW17" s="286"/>
      <c r="BX17" s="286"/>
      <c r="BY17" s="286">
        <f t="shared" si="10"/>
        <v>19000</v>
      </c>
      <c r="BZ17" s="286"/>
      <c r="CA17" s="287">
        <f t="shared" si="11"/>
        <v>119000</v>
      </c>
      <c r="CB17" s="282"/>
      <c r="CC17" s="288">
        <v>50000</v>
      </c>
      <c r="CD17" s="289"/>
      <c r="CE17" s="289"/>
      <c r="CF17" s="289">
        <f t="shared" si="33"/>
        <v>9500</v>
      </c>
      <c r="CG17" s="289"/>
      <c r="CH17" s="289">
        <f t="shared" si="34"/>
        <v>59500</v>
      </c>
      <c r="CI17" s="289">
        <v>53000</v>
      </c>
      <c r="CJ17" s="289"/>
      <c r="CK17" s="289"/>
      <c r="CL17" s="289">
        <f t="shared" si="35"/>
        <v>10070</v>
      </c>
      <c r="CM17" s="289"/>
      <c r="CN17" s="289">
        <f t="shared" si="36"/>
        <v>63070</v>
      </c>
      <c r="CO17" s="289">
        <v>56000</v>
      </c>
      <c r="CP17" s="289"/>
      <c r="CQ17" s="289"/>
      <c r="CR17" s="289">
        <f t="shared" si="37"/>
        <v>10640</v>
      </c>
      <c r="CS17" s="289"/>
      <c r="CT17" s="290">
        <f t="shared" si="38"/>
        <v>66640</v>
      </c>
      <c r="CU17" s="282"/>
      <c r="CV17" s="189">
        <v>780000</v>
      </c>
      <c r="CW17" s="202"/>
      <c r="CX17" s="202"/>
      <c r="CY17" s="202">
        <f t="shared" si="39"/>
        <v>148200</v>
      </c>
      <c r="CZ17" s="202"/>
      <c r="DA17" s="202">
        <f t="shared" si="12"/>
        <v>928200</v>
      </c>
      <c r="DB17" s="202">
        <v>780000</v>
      </c>
      <c r="DC17" s="202"/>
      <c r="DD17" s="202"/>
      <c r="DE17" s="202">
        <f t="shared" si="40"/>
        <v>148200</v>
      </c>
      <c r="DF17" s="202"/>
      <c r="DG17" s="202">
        <f t="shared" si="13"/>
        <v>928200</v>
      </c>
      <c r="DH17" s="202">
        <v>780000</v>
      </c>
      <c r="DI17" s="202"/>
      <c r="DJ17" s="202"/>
      <c r="DK17" s="202">
        <f t="shared" si="41"/>
        <v>148200</v>
      </c>
      <c r="DL17" s="202"/>
      <c r="DM17" s="203">
        <f>DH17+DK17</f>
        <v>928200</v>
      </c>
      <c r="DN17" s="282"/>
      <c r="DO17" s="204">
        <f t="shared" si="15"/>
        <v>250098.33333333334</v>
      </c>
      <c r="DP17" s="205">
        <f t="shared" si="16"/>
        <v>104720</v>
      </c>
      <c r="DQ17" s="205">
        <f t="shared" si="17"/>
        <v>265538.58333333331</v>
      </c>
      <c r="DR17" s="205">
        <f t="shared" si="18"/>
        <v>107457</v>
      </c>
      <c r="DS17" s="205">
        <f t="shared" si="19"/>
        <v>286084.16666666669</v>
      </c>
      <c r="DT17" s="206">
        <f t="shared" si="20"/>
        <v>120904</v>
      </c>
    </row>
    <row r="18" spans="2:124" ht="27" customHeight="1" thickBot="1">
      <c r="B18" s="580" t="s">
        <v>20</v>
      </c>
      <c r="C18" s="581"/>
      <c r="D18" s="110"/>
      <c r="E18" s="588">
        <v>0.22</v>
      </c>
      <c r="F18" s="589"/>
      <c r="G18" s="589"/>
      <c r="H18" s="589"/>
      <c r="I18" s="589"/>
      <c r="J18" s="589"/>
      <c r="K18" s="589"/>
      <c r="L18" s="589"/>
      <c r="M18" s="589"/>
      <c r="N18" s="589"/>
      <c r="O18" s="589"/>
      <c r="P18" s="589"/>
      <c r="Q18" s="589"/>
      <c r="R18" s="589"/>
      <c r="S18" s="589"/>
      <c r="T18" s="589"/>
      <c r="U18" s="589"/>
      <c r="V18" s="590"/>
      <c r="W18" s="283"/>
      <c r="X18" s="591">
        <v>0.1</v>
      </c>
      <c r="Y18" s="592"/>
      <c r="Z18" s="592"/>
      <c r="AA18" s="592"/>
      <c r="AB18" s="592"/>
      <c r="AC18" s="592"/>
      <c r="AD18" s="592"/>
      <c r="AE18" s="592"/>
      <c r="AF18" s="592"/>
      <c r="AG18" s="592"/>
      <c r="AH18" s="592"/>
      <c r="AI18" s="592"/>
      <c r="AJ18" s="592"/>
      <c r="AK18" s="592"/>
      <c r="AL18" s="592"/>
      <c r="AM18" s="592"/>
      <c r="AN18" s="592"/>
      <c r="AO18" s="593"/>
      <c r="AP18" s="283"/>
      <c r="AQ18" s="499">
        <v>0.15</v>
      </c>
      <c r="AR18" s="500"/>
      <c r="AS18" s="500"/>
      <c r="AT18" s="500"/>
      <c r="AU18" s="500"/>
      <c r="AV18" s="500"/>
      <c r="AW18" s="500"/>
      <c r="AX18" s="500"/>
      <c r="AY18" s="500"/>
      <c r="AZ18" s="500"/>
      <c r="BA18" s="500"/>
      <c r="BB18" s="500"/>
      <c r="BC18" s="500"/>
      <c r="BD18" s="500"/>
      <c r="BE18" s="500"/>
      <c r="BF18" s="500"/>
      <c r="BG18" s="500"/>
      <c r="BH18" s="501"/>
      <c r="BI18" s="283"/>
      <c r="BJ18" s="499">
        <v>0.13</v>
      </c>
      <c r="BK18" s="500"/>
      <c r="BL18" s="500"/>
      <c r="BM18" s="500"/>
      <c r="BN18" s="500"/>
      <c r="BO18" s="500"/>
      <c r="BP18" s="500"/>
      <c r="BQ18" s="500"/>
      <c r="BR18" s="500"/>
      <c r="BS18" s="500"/>
      <c r="BT18" s="500"/>
      <c r="BU18" s="500"/>
      <c r="BV18" s="500"/>
      <c r="BW18" s="500"/>
      <c r="BX18" s="500"/>
      <c r="BY18" s="500"/>
      <c r="BZ18" s="500"/>
      <c r="CA18" s="501"/>
      <c r="CB18" s="283"/>
      <c r="CC18" s="499">
        <v>0.15</v>
      </c>
      <c r="CD18" s="500"/>
      <c r="CE18" s="500"/>
      <c r="CF18" s="500"/>
      <c r="CG18" s="500"/>
      <c r="CH18" s="500"/>
      <c r="CI18" s="500"/>
      <c r="CJ18" s="500"/>
      <c r="CK18" s="500"/>
      <c r="CL18" s="500"/>
      <c r="CM18" s="500"/>
      <c r="CN18" s="500"/>
      <c r="CO18" s="500"/>
      <c r="CP18" s="500"/>
      <c r="CQ18" s="500"/>
      <c r="CR18" s="500"/>
      <c r="CS18" s="500"/>
      <c r="CT18" s="501"/>
      <c r="CU18" s="283"/>
      <c r="CV18" s="505">
        <v>7.1400000000000005E-2</v>
      </c>
      <c r="CW18" s="506"/>
      <c r="CX18" s="506"/>
      <c r="CY18" s="506"/>
      <c r="CZ18" s="506"/>
      <c r="DA18" s="506"/>
      <c r="DB18" s="506"/>
      <c r="DC18" s="506"/>
      <c r="DD18" s="506"/>
      <c r="DE18" s="506"/>
      <c r="DF18" s="506"/>
      <c r="DG18" s="506"/>
      <c r="DH18" s="506"/>
      <c r="DI18" s="506"/>
      <c r="DJ18" s="506"/>
      <c r="DK18" s="506"/>
      <c r="DL18" s="506"/>
      <c r="DM18" s="507"/>
      <c r="DN18" s="283"/>
      <c r="DO18" s="596">
        <v>0.14000000000000001</v>
      </c>
      <c r="DP18" s="597"/>
      <c r="DQ18" s="597"/>
      <c r="DR18" s="597"/>
      <c r="DS18" s="597"/>
      <c r="DT18" s="598"/>
    </row>
    <row r="19" spans="2:124" ht="15" customHeight="1">
      <c r="B19" s="301" t="s">
        <v>189</v>
      </c>
      <c r="C19" s="302"/>
      <c r="D19" s="302"/>
      <c r="E19" s="302"/>
      <c r="F19" s="302"/>
      <c r="G19" s="302"/>
      <c r="H19" s="302"/>
      <c r="I19" s="302"/>
      <c r="J19" s="302"/>
      <c r="K19" s="302"/>
      <c r="L19" s="302"/>
      <c r="M19" s="302"/>
      <c r="N19" s="302"/>
      <c r="O19" s="302"/>
      <c r="P19" s="302"/>
      <c r="Q19" s="302"/>
      <c r="R19" s="302"/>
      <c r="S19" s="302"/>
      <c r="T19" s="302"/>
      <c r="U19" s="302"/>
      <c r="V19" s="302"/>
      <c r="W19" s="302"/>
      <c r="X19" s="302"/>
      <c r="Y19" s="302"/>
      <c r="Z19" s="302"/>
      <c r="AA19" s="302"/>
      <c r="AB19" s="302"/>
      <c r="AC19" s="302"/>
      <c r="AD19" s="302"/>
      <c r="AE19" s="302"/>
      <c r="AF19" s="302"/>
      <c r="AG19" s="302"/>
      <c r="AH19" s="302"/>
      <c r="AI19" s="302"/>
      <c r="AJ19" s="302"/>
      <c r="AK19" s="302"/>
      <c r="AL19" s="302"/>
      <c r="AM19" s="302"/>
      <c r="AN19" s="302"/>
      <c r="AO19" s="302"/>
      <c r="AP19" s="302"/>
      <c r="AQ19" s="302"/>
      <c r="AR19" s="302"/>
      <c r="AS19" s="302"/>
      <c r="AT19" s="302"/>
      <c r="AU19" s="302"/>
      <c r="AV19" s="302"/>
      <c r="AW19" s="302"/>
      <c r="AX19" s="302"/>
      <c r="AY19" s="302"/>
      <c r="AZ19" s="302"/>
      <c r="BA19" s="302"/>
      <c r="BB19" s="302"/>
      <c r="BC19" s="302"/>
      <c r="BD19" s="302"/>
      <c r="BE19" s="302"/>
      <c r="BF19" s="302"/>
      <c r="BG19" s="302"/>
      <c r="BH19" s="302"/>
      <c r="BI19" s="302"/>
      <c r="BJ19" s="302"/>
      <c r="BK19" s="302"/>
      <c r="BL19" s="302"/>
      <c r="BM19" s="302"/>
      <c r="BN19" s="302"/>
      <c r="BO19" s="302"/>
      <c r="BP19" s="302"/>
      <c r="BQ19" s="302"/>
      <c r="BR19" s="302"/>
      <c r="BS19" s="302"/>
      <c r="BT19" s="302"/>
      <c r="BU19" s="302"/>
      <c r="BV19" s="302"/>
      <c r="BW19" s="302"/>
      <c r="BX19" s="302"/>
      <c r="BY19" s="302"/>
      <c r="BZ19" s="302"/>
      <c r="CA19" s="302"/>
      <c r="CB19" s="302"/>
      <c r="CC19" s="302"/>
      <c r="CD19" s="302"/>
      <c r="CE19" s="302"/>
      <c r="CF19" s="302"/>
      <c r="CG19" s="302"/>
      <c r="CH19" s="302"/>
      <c r="CI19" s="302"/>
      <c r="CJ19" s="302"/>
      <c r="CK19" s="302"/>
      <c r="CL19" s="302"/>
      <c r="CM19" s="302"/>
      <c r="CN19" s="302"/>
      <c r="CO19" s="302"/>
      <c r="CP19" s="302"/>
      <c r="CQ19" s="302"/>
      <c r="CR19" s="302"/>
      <c r="CS19" s="302"/>
      <c r="CT19" s="302"/>
      <c r="CU19" s="302"/>
      <c r="CV19" s="302"/>
      <c r="CW19" s="302"/>
      <c r="CX19" s="302"/>
      <c r="CY19" s="302"/>
      <c r="CZ19" s="302"/>
      <c r="DA19" s="302"/>
      <c r="DB19" s="302"/>
      <c r="DC19" s="302"/>
      <c r="DD19" s="302"/>
      <c r="DE19" s="302"/>
      <c r="DF19" s="302"/>
      <c r="DG19" s="302"/>
      <c r="DH19" s="302"/>
      <c r="DI19" s="302"/>
      <c r="DJ19" s="302"/>
      <c r="DK19" s="302"/>
      <c r="DL19" s="302"/>
      <c r="DM19" s="302"/>
      <c r="DN19" s="302"/>
      <c r="DO19" s="302"/>
      <c r="DP19" s="302"/>
      <c r="DQ19" s="302"/>
      <c r="DR19" s="302"/>
      <c r="DS19" s="302"/>
      <c r="DT19" s="326"/>
    </row>
    <row r="20" spans="2:124" ht="12" thickBot="1">
      <c r="B20" s="323" t="s">
        <v>204</v>
      </c>
      <c r="C20" s="324"/>
      <c r="D20" s="327"/>
      <c r="E20" s="324"/>
      <c r="F20" s="324"/>
      <c r="G20" s="324"/>
      <c r="H20" s="324"/>
      <c r="I20" s="324"/>
      <c r="J20" s="324"/>
      <c r="K20" s="324"/>
      <c r="L20" s="324"/>
      <c r="M20" s="324"/>
      <c r="N20" s="324"/>
      <c r="O20" s="324"/>
      <c r="P20" s="324"/>
      <c r="Q20" s="324"/>
      <c r="R20" s="324"/>
      <c r="S20" s="324"/>
      <c r="T20" s="324"/>
      <c r="U20" s="324"/>
      <c r="V20" s="324"/>
      <c r="W20" s="324"/>
      <c r="X20" s="324"/>
      <c r="Y20" s="324"/>
      <c r="Z20" s="324"/>
      <c r="AA20" s="324"/>
      <c r="AB20" s="324"/>
      <c r="AC20" s="324"/>
      <c r="AD20" s="324"/>
      <c r="AE20" s="324"/>
      <c r="AF20" s="324"/>
      <c r="AG20" s="324"/>
      <c r="AH20" s="324"/>
      <c r="AI20" s="324"/>
      <c r="AJ20" s="324"/>
      <c r="AK20" s="324"/>
      <c r="AL20" s="324"/>
      <c r="AM20" s="324"/>
      <c r="AN20" s="324"/>
      <c r="AO20" s="324"/>
      <c r="AP20" s="324"/>
      <c r="AQ20" s="324"/>
      <c r="AR20" s="324"/>
      <c r="AS20" s="324"/>
      <c r="AT20" s="324"/>
      <c r="AU20" s="324"/>
      <c r="AV20" s="324"/>
      <c r="AW20" s="324"/>
      <c r="AX20" s="324"/>
      <c r="AY20" s="324"/>
      <c r="AZ20" s="324"/>
      <c r="BA20" s="324"/>
      <c r="BB20" s="324"/>
      <c r="BC20" s="324"/>
      <c r="BD20" s="324"/>
      <c r="BE20" s="324"/>
      <c r="BF20" s="324"/>
      <c r="BG20" s="324"/>
      <c r="BH20" s="324"/>
      <c r="BI20" s="324"/>
      <c r="BJ20" s="324"/>
      <c r="BK20" s="324"/>
      <c r="BL20" s="324"/>
      <c r="BM20" s="324"/>
      <c r="BN20" s="324"/>
      <c r="BO20" s="324"/>
      <c r="BP20" s="324"/>
      <c r="BQ20" s="324"/>
      <c r="BR20" s="324"/>
      <c r="BS20" s="324"/>
      <c r="BT20" s="324"/>
      <c r="BU20" s="324"/>
      <c r="BV20" s="324"/>
      <c r="BW20" s="324"/>
      <c r="BX20" s="324"/>
      <c r="BY20" s="324"/>
      <c r="BZ20" s="324"/>
      <c r="CA20" s="324"/>
      <c r="CB20" s="324"/>
      <c r="CC20" s="324"/>
      <c r="CD20" s="324"/>
      <c r="CE20" s="324"/>
      <c r="CF20" s="324"/>
      <c r="CG20" s="324"/>
      <c r="CH20" s="324"/>
      <c r="CI20" s="324"/>
      <c r="CJ20" s="324"/>
      <c r="CK20" s="324"/>
      <c r="CL20" s="324"/>
      <c r="CM20" s="324"/>
      <c r="CN20" s="324"/>
      <c r="CO20" s="324"/>
      <c r="CP20" s="324"/>
      <c r="CQ20" s="324"/>
      <c r="CR20" s="324"/>
      <c r="CS20" s="324"/>
      <c r="CT20" s="324"/>
      <c r="CU20" s="324"/>
      <c r="CV20" s="324"/>
      <c r="CW20" s="324"/>
      <c r="CX20" s="324"/>
      <c r="CY20" s="324"/>
      <c r="CZ20" s="324"/>
      <c r="DA20" s="324"/>
      <c r="DB20" s="324"/>
      <c r="DC20" s="324"/>
      <c r="DD20" s="324"/>
      <c r="DE20" s="324"/>
      <c r="DF20" s="324"/>
      <c r="DG20" s="324"/>
      <c r="DH20" s="324"/>
      <c r="DI20" s="324"/>
      <c r="DJ20" s="324"/>
      <c r="DK20" s="324"/>
      <c r="DL20" s="324"/>
      <c r="DM20" s="324"/>
      <c r="DN20" s="324"/>
      <c r="DO20" s="324"/>
      <c r="DP20" s="324"/>
      <c r="DQ20" s="324"/>
      <c r="DR20" s="324"/>
      <c r="DS20" s="324"/>
      <c r="DT20" s="325"/>
    </row>
  </sheetData>
  <mergeCells count="84">
    <mergeCell ref="CV2:DM2"/>
    <mergeCell ref="DO2:DT2"/>
    <mergeCell ref="B2:D2"/>
    <mergeCell ref="E2:V2"/>
    <mergeCell ref="CC2:CT2"/>
    <mergeCell ref="X2:AO2"/>
    <mergeCell ref="AQ2:BH2"/>
    <mergeCell ref="BJ2:CA2"/>
    <mergeCell ref="CC3:CH3"/>
    <mergeCell ref="CI3:CN3"/>
    <mergeCell ref="CO3:CT3"/>
    <mergeCell ref="CC4:CC5"/>
    <mergeCell ref="CD4:CF4"/>
    <mergeCell ref="CI4:CI5"/>
    <mergeCell ref="CJ4:CL4"/>
    <mergeCell ref="CO4:CO5"/>
    <mergeCell ref="CP4:CR4"/>
    <mergeCell ref="BJ3:BO3"/>
    <mergeCell ref="BP3:BU3"/>
    <mergeCell ref="BV3:CA3"/>
    <mergeCell ref="AQ3:AV3"/>
    <mergeCell ref="AW3:BB3"/>
    <mergeCell ref="BC3:BH3"/>
    <mergeCell ref="DO18:DT18"/>
    <mergeCell ref="X3:AC3"/>
    <mergeCell ref="AD3:AI3"/>
    <mergeCell ref="AJ3:AO3"/>
    <mergeCell ref="X4:X5"/>
    <mergeCell ref="Y4:AA4"/>
    <mergeCell ref="AD4:AD5"/>
    <mergeCell ref="AE4:AG4"/>
    <mergeCell ref="AJ4:AJ5"/>
    <mergeCell ref="AK4:AM4"/>
    <mergeCell ref="CV18:DM18"/>
    <mergeCell ref="DH4:DH5"/>
    <mergeCell ref="BV4:BV5"/>
    <mergeCell ref="DI4:DK4"/>
    <mergeCell ref="CV3:DA3"/>
    <mergeCell ref="DB3:DG3"/>
    <mergeCell ref="CC18:CT18"/>
    <mergeCell ref="X18:AO18"/>
    <mergeCell ref="AQ18:BH18"/>
    <mergeCell ref="BJ18:CA18"/>
    <mergeCell ref="BD4:BF4"/>
    <mergeCell ref="AQ4:AQ5"/>
    <mergeCell ref="AR4:AT4"/>
    <mergeCell ref="AW4:AW5"/>
    <mergeCell ref="AX4:AZ4"/>
    <mergeCell ref="BC4:BC5"/>
    <mergeCell ref="BJ4:BJ5"/>
    <mergeCell ref="BK4:BM4"/>
    <mergeCell ref="BP4:BP5"/>
    <mergeCell ref="BQ4:BS4"/>
    <mergeCell ref="BW4:BY4"/>
    <mergeCell ref="B3:B5"/>
    <mergeCell ref="C3:C5"/>
    <mergeCell ref="D3:D5"/>
    <mergeCell ref="E3:J3"/>
    <mergeCell ref="B18:C18"/>
    <mergeCell ref="B6:D6"/>
    <mergeCell ref="B8:D8"/>
    <mergeCell ref="E18:V18"/>
    <mergeCell ref="K4:K5"/>
    <mergeCell ref="L4:N4"/>
    <mergeCell ref="Q4:Q5"/>
    <mergeCell ref="R4:T4"/>
    <mergeCell ref="E4:E5"/>
    <mergeCell ref="F4:H4"/>
    <mergeCell ref="K3:P3"/>
    <mergeCell ref="Q3:V3"/>
    <mergeCell ref="DH3:DM3"/>
    <mergeCell ref="CV4:CV5"/>
    <mergeCell ref="CW4:CY4"/>
    <mergeCell ref="DB4:DB5"/>
    <mergeCell ref="DC4:DE4"/>
    <mergeCell ref="DO4:DO5"/>
    <mergeCell ref="DQ4:DQ5"/>
    <mergeCell ref="DS4:DS5"/>
    <mergeCell ref="DO3:DP3"/>
    <mergeCell ref="DQ3:DR3"/>
    <mergeCell ref="DS3:DT3"/>
    <mergeCell ref="DP4:DP5"/>
    <mergeCell ref="DR4:DR5"/>
    <mergeCell ref="DT4:DT5"/>
  </mergeCells>
  <pageMargins left="0.7" right="0.7" top="0.75" bottom="0.75" header="0.3" footer="0.3"/>
  <pageSetup paperSize="9" scale="35" orientation="portrait" r:id="rId1"/>
  <colBreaks count="6" manualBreakCount="6">
    <brk id="22" min="1" max="21" man="1"/>
    <brk id="41" min="1" max="21" man="1"/>
    <brk id="60" min="1" max="21" man="1"/>
    <brk id="79" min="1" max="21" man="1"/>
    <brk id="98" min="1" max="21" man="1"/>
    <brk id="117" min="1" max="2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D2:DV21"/>
  <sheetViews>
    <sheetView topLeftCell="C1" workbookViewId="0">
      <selection activeCell="B2" sqref="B2:DT20"/>
    </sheetView>
  </sheetViews>
  <sheetFormatPr baseColWidth="10" defaultRowHeight="14"/>
  <sheetData>
    <row r="2" spans="4:126">
      <c r="Z2" t="s">
        <v>214</v>
      </c>
      <c r="AS2" t="s">
        <v>215</v>
      </c>
      <c r="BL2" t="s">
        <v>216</v>
      </c>
      <c r="CE2" t="s">
        <v>217</v>
      </c>
      <c r="CX2" t="s">
        <v>220</v>
      </c>
      <c r="DQ2" t="s">
        <v>223</v>
      </c>
    </row>
    <row r="3" spans="4:126">
      <c r="D3" t="s">
        <v>0</v>
      </c>
      <c r="E3" t="s">
        <v>112</v>
      </c>
      <c r="F3" t="s">
        <v>93</v>
      </c>
      <c r="G3" t="s">
        <v>2</v>
      </c>
      <c r="M3" t="s">
        <v>187</v>
      </c>
      <c r="S3" t="s">
        <v>188</v>
      </c>
      <c r="Z3" t="s">
        <v>2</v>
      </c>
      <c r="AF3" t="s">
        <v>187</v>
      </c>
      <c r="AL3" t="s">
        <v>188</v>
      </c>
      <c r="AS3" t="s">
        <v>2</v>
      </c>
      <c r="AY3" t="s">
        <v>187</v>
      </c>
      <c r="BE3" t="s">
        <v>188</v>
      </c>
      <c r="BL3" t="s">
        <v>2</v>
      </c>
      <c r="BR3" t="s">
        <v>187</v>
      </c>
      <c r="BX3" t="s">
        <v>188</v>
      </c>
      <c r="CE3" t="s">
        <v>2</v>
      </c>
      <c r="CK3" t="s">
        <v>187</v>
      </c>
      <c r="CQ3" t="s">
        <v>188</v>
      </c>
      <c r="CX3" t="s">
        <v>2</v>
      </c>
      <c r="DD3" t="s">
        <v>187</v>
      </c>
      <c r="DJ3" t="s">
        <v>188</v>
      </c>
      <c r="DQ3" t="s">
        <v>2</v>
      </c>
      <c r="DR3" t="s">
        <v>2</v>
      </c>
      <c r="DS3" t="s">
        <v>187</v>
      </c>
      <c r="DT3" t="s">
        <v>187</v>
      </c>
      <c r="DU3" t="s">
        <v>188</v>
      </c>
      <c r="DV3" t="s">
        <v>188</v>
      </c>
    </row>
    <row r="4" spans="4:126">
      <c r="G4" t="s">
        <v>197</v>
      </c>
      <c r="H4" t="s">
        <v>182</v>
      </c>
      <c r="K4" t="s">
        <v>184</v>
      </c>
      <c r="L4" t="s">
        <v>195</v>
      </c>
      <c r="M4" t="s">
        <v>197</v>
      </c>
      <c r="N4" t="s">
        <v>182</v>
      </c>
      <c r="Q4" t="s">
        <v>184</v>
      </c>
      <c r="R4" t="s">
        <v>195</v>
      </c>
      <c r="S4" t="s">
        <v>197</v>
      </c>
      <c r="T4" t="s">
        <v>182</v>
      </c>
      <c r="W4" t="s">
        <v>184</v>
      </c>
      <c r="X4" t="s">
        <v>196</v>
      </c>
      <c r="Z4" t="s">
        <v>197</v>
      </c>
      <c r="AA4" t="s">
        <v>182</v>
      </c>
      <c r="AD4" t="s">
        <v>184</v>
      </c>
      <c r="AE4" t="s">
        <v>195</v>
      </c>
      <c r="AF4" t="s">
        <v>197</v>
      </c>
      <c r="AG4" t="s">
        <v>182</v>
      </c>
      <c r="AJ4" t="s">
        <v>184</v>
      </c>
      <c r="AK4" t="s">
        <v>195</v>
      </c>
      <c r="AL4" t="s">
        <v>197</v>
      </c>
      <c r="AM4" t="s">
        <v>182</v>
      </c>
      <c r="AP4" t="s">
        <v>184</v>
      </c>
      <c r="AQ4" t="s">
        <v>196</v>
      </c>
      <c r="AS4" t="s">
        <v>197</v>
      </c>
      <c r="AT4" t="s">
        <v>182</v>
      </c>
      <c r="AW4" t="s">
        <v>184</v>
      </c>
      <c r="AX4" t="s">
        <v>195</v>
      </c>
      <c r="AY4" t="s">
        <v>197</v>
      </c>
      <c r="AZ4" t="s">
        <v>182</v>
      </c>
      <c r="BC4" t="s">
        <v>184</v>
      </c>
      <c r="BD4" t="s">
        <v>195</v>
      </c>
      <c r="BE4" t="s">
        <v>197</v>
      </c>
      <c r="BF4" t="s">
        <v>182</v>
      </c>
      <c r="BI4" t="s">
        <v>184</v>
      </c>
      <c r="BJ4" t="s">
        <v>196</v>
      </c>
      <c r="BL4" t="s">
        <v>197</v>
      </c>
      <c r="BM4" t="s">
        <v>182</v>
      </c>
      <c r="BP4" t="s">
        <v>184</v>
      </c>
      <c r="BQ4" t="s">
        <v>195</v>
      </c>
      <c r="BR4" t="s">
        <v>197</v>
      </c>
      <c r="BS4" t="s">
        <v>182</v>
      </c>
      <c r="BV4" t="s">
        <v>184</v>
      </c>
      <c r="BW4" t="s">
        <v>195</v>
      </c>
      <c r="BX4" t="s">
        <v>197</v>
      </c>
      <c r="BY4" t="s">
        <v>182</v>
      </c>
      <c r="CB4" t="s">
        <v>184</v>
      </c>
      <c r="CC4" t="s">
        <v>196</v>
      </c>
      <c r="CE4" t="s">
        <v>197</v>
      </c>
      <c r="CF4" t="s">
        <v>182</v>
      </c>
      <c r="CI4" t="s">
        <v>184</v>
      </c>
      <c r="CJ4" t="s">
        <v>195</v>
      </c>
      <c r="CK4" t="s">
        <v>197</v>
      </c>
      <c r="CL4" t="s">
        <v>182</v>
      </c>
      <c r="CO4" t="s">
        <v>184</v>
      </c>
      <c r="CP4" t="s">
        <v>195</v>
      </c>
      <c r="CQ4" t="s">
        <v>197</v>
      </c>
      <c r="CR4" t="s">
        <v>182</v>
      </c>
      <c r="CU4" t="s">
        <v>184</v>
      </c>
      <c r="CV4" t="s">
        <v>196</v>
      </c>
      <c r="CX4" t="s">
        <v>197</v>
      </c>
      <c r="CY4" t="s">
        <v>182</v>
      </c>
      <c r="DB4" t="s">
        <v>184</v>
      </c>
      <c r="DC4" t="s">
        <v>195</v>
      </c>
      <c r="DD4" t="s">
        <v>197</v>
      </c>
      <c r="DE4" t="s">
        <v>182</v>
      </c>
      <c r="DH4" t="s">
        <v>184</v>
      </c>
      <c r="DI4" t="s">
        <v>195</v>
      </c>
      <c r="DJ4" t="s">
        <v>197</v>
      </c>
      <c r="DK4" t="s">
        <v>182</v>
      </c>
      <c r="DN4" t="s">
        <v>184</v>
      </c>
      <c r="DO4" t="s">
        <v>196</v>
      </c>
      <c r="DQ4" t="s">
        <v>218</v>
      </c>
      <c r="DS4" t="s">
        <v>224</v>
      </c>
      <c r="DU4" t="s">
        <v>195</v>
      </c>
    </row>
    <row r="5" spans="4:126">
      <c r="H5" s="306">
        <v>0</v>
      </c>
      <c r="I5" s="306">
        <v>0.05</v>
      </c>
      <c r="J5" s="306">
        <v>0.19</v>
      </c>
      <c r="K5" s="306">
        <v>0.08</v>
      </c>
      <c r="N5" s="306">
        <v>0</v>
      </c>
      <c r="O5" s="306">
        <v>0.05</v>
      </c>
      <c r="P5" s="306">
        <v>0.19</v>
      </c>
      <c r="Q5" s="306">
        <v>0.08</v>
      </c>
      <c r="T5" s="306">
        <v>0</v>
      </c>
      <c r="U5" s="306">
        <v>0.05</v>
      </c>
      <c r="V5" s="306">
        <v>0.19</v>
      </c>
      <c r="W5" s="306">
        <v>0.08</v>
      </c>
      <c r="AA5" s="306">
        <v>0</v>
      </c>
      <c r="AB5" s="306">
        <v>0.05</v>
      </c>
      <c r="AC5" s="306">
        <v>0.19</v>
      </c>
      <c r="AD5" s="306">
        <v>0.08</v>
      </c>
      <c r="AG5" s="306">
        <v>0</v>
      </c>
      <c r="AH5" s="306">
        <v>0.05</v>
      </c>
      <c r="AI5" s="306">
        <v>0.19</v>
      </c>
      <c r="AJ5" s="306">
        <v>0.08</v>
      </c>
      <c r="AM5" s="306">
        <v>0</v>
      </c>
      <c r="AN5" s="306">
        <v>0.05</v>
      </c>
      <c r="AO5" s="306">
        <v>0.19</v>
      </c>
      <c r="AP5" s="306">
        <v>0.08</v>
      </c>
      <c r="AT5" s="306">
        <v>0</v>
      </c>
      <c r="AU5" s="306">
        <v>0.05</v>
      </c>
      <c r="AV5" s="306">
        <v>0.19</v>
      </c>
      <c r="AW5" s="306">
        <v>0.08</v>
      </c>
      <c r="AZ5" s="306">
        <v>0</v>
      </c>
      <c r="BA5" s="306">
        <v>0.05</v>
      </c>
      <c r="BB5" s="306">
        <v>0.19</v>
      </c>
      <c r="BC5" s="306">
        <v>0.08</v>
      </c>
      <c r="BF5" s="306">
        <v>0</v>
      </c>
      <c r="BG5" s="306">
        <v>0.05</v>
      </c>
      <c r="BH5" s="306">
        <v>0.19</v>
      </c>
      <c r="BI5" s="306">
        <v>0.08</v>
      </c>
      <c r="BM5" s="306">
        <v>0</v>
      </c>
      <c r="BN5" s="306">
        <v>0.05</v>
      </c>
      <c r="BO5" s="306">
        <v>0.19</v>
      </c>
      <c r="BP5" s="306">
        <v>0.08</v>
      </c>
      <c r="BS5" s="306">
        <v>0</v>
      </c>
      <c r="BT5" s="306">
        <v>0.05</v>
      </c>
      <c r="BU5" s="306">
        <v>0.19</v>
      </c>
      <c r="BV5" s="306">
        <v>0.08</v>
      </c>
      <c r="BY5" s="306">
        <v>0</v>
      </c>
      <c r="BZ5" s="306">
        <v>0.05</v>
      </c>
      <c r="CA5" s="306">
        <v>0.19</v>
      </c>
      <c r="CB5" s="306">
        <v>0.08</v>
      </c>
      <c r="CF5" s="306">
        <v>0</v>
      </c>
      <c r="CG5" s="306">
        <v>0.05</v>
      </c>
      <c r="CH5" s="306">
        <v>0.19</v>
      </c>
      <c r="CI5" s="306">
        <v>0.08</v>
      </c>
      <c r="CL5" s="306">
        <v>0</v>
      </c>
      <c r="CM5" s="306">
        <v>0.05</v>
      </c>
      <c r="CN5" s="306">
        <v>0.19</v>
      </c>
      <c r="CO5" s="306">
        <v>0.08</v>
      </c>
      <c r="CR5" s="306">
        <v>0</v>
      </c>
      <c r="CS5" s="306">
        <v>0.05</v>
      </c>
      <c r="CT5" s="306">
        <v>0.19</v>
      </c>
      <c r="CU5" s="306">
        <v>0.08</v>
      </c>
      <c r="CY5" s="306">
        <v>0</v>
      </c>
      <c r="CZ5" s="306">
        <v>0.05</v>
      </c>
      <c r="DA5" s="306">
        <v>0.19</v>
      </c>
      <c r="DB5" s="306">
        <v>0.08</v>
      </c>
      <c r="DE5" s="306">
        <v>0</v>
      </c>
      <c r="DF5" s="306">
        <v>0.05</v>
      </c>
      <c r="DG5" s="306">
        <v>0.19</v>
      </c>
      <c r="DH5" s="306">
        <v>0.08</v>
      </c>
      <c r="DK5" s="306">
        <v>0</v>
      </c>
      <c r="DL5" s="306">
        <v>0.05</v>
      </c>
      <c r="DM5" s="306">
        <v>0.19</v>
      </c>
      <c r="DN5" s="306">
        <v>0.08</v>
      </c>
      <c r="DR5" t="s">
        <v>219</v>
      </c>
      <c r="DT5" t="s">
        <v>219</v>
      </c>
      <c r="DV5" t="s">
        <v>219</v>
      </c>
    </row>
    <row r="6" spans="4:126">
      <c r="D6" t="s">
        <v>113</v>
      </c>
    </row>
    <row r="7" spans="4:126">
      <c r="D7" t="s">
        <v>165</v>
      </c>
      <c r="E7" t="s">
        <v>177</v>
      </c>
      <c r="F7" t="s">
        <v>166</v>
      </c>
      <c r="G7" s="307">
        <v>6000000</v>
      </c>
      <c r="H7" s="307"/>
      <c r="I7" s="307"/>
      <c r="J7" s="307">
        <v>1140000</v>
      </c>
      <c r="K7" s="307"/>
      <c r="L7" s="307">
        <v>7140000</v>
      </c>
      <c r="M7" s="307">
        <v>6300000</v>
      </c>
      <c r="N7" s="307"/>
      <c r="O7" s="307"/>
      <c r="P7" s="307">
        <v>1197000</v>
      </c>
      <c r="Q7" s="307"/>
      <c r="R7" s="307">
        <v>7497000</v>
      </c>
      <c r="S7" s="307">
        <v>6804000</v>
      </c>
      <c r="T7" s="307"/>
      <c r="U7" s="307"/>
      <c r="V7" s="307">
        <v>1292760</v>
      </c>
      <c r="W7" s="307"/>
      <c r="X7" s="307">
        <v>8096760</v>
      </c>
      <c r="Y7" s="307"/>
      <c r="Z7" s="307">
        <v>4320000</v>
      </c>
      <c r="AA7" s="307"/>
      <c r="AB7" s="307"/>
      <c r="AC7" s="307">
        <v>820800</v>
      </c>
      <c r="AD7" s="307"/>
      <c r="AE7" s="307">
        <v>5140800</v>
      </c>
      <c r="AF7" s="307">
        <v>4968000</v>
      </c>
      <c r="AG7" s="307"/>
      <c r="AH7" s="307"/>
      <c r="AI7" s="307">
        <v>943920</v>
      </c>
      <c r="AJ7" s="307"/>
      <c r="AK7" s="307">
        <v>5911920</v>
      </c>
      <c r="AL7" s="307">
        <v>5400000</v>
      </c>
      <c r="AM7" s="307"/>
      <c r="AN7" s="307"/>
      <c r="AO7" s="307">
        <v>1026000</v>
      </c>
      <c r="AP7" s="307"/>
      <c r="AQ7" s="307">
        <v>6426000</v>
      </c>
      <c r="AR7" s="307"/>
      <c r="AS7" s="308">
        <v>20000000</v>
      </c>
      <c r="AT7" s="308"/>
      <c r="AU7" s="308"/>
      <c r="AV7" s="308">
        <v>3800000</v>
      </c>
      <c r="AW7" s="308"/>
      <c r="AX7" s="308">
        <v>23800000</v>
      </c>
      <c r="AY7" s="308">
        <v>21500000</v>
      </c>
      <c r="AZ7" s="308"/>
      <c r="BA7" s="308"/>
      <c r="BB7" s="308">
        <v>4085000</v>
      </c>
      <c r="BC7" s="308"/>
      <c r="BD7" s="308">
        <v>25585000</v>
      </c>
      <c r="BE7" s="308">
        <v>23000000</v>
      </c>
      <c r="BF7" s="308"/>
      <c r="BG7" s="308"/>
      <c r="BH7" s="308">
        <v>4370000</v>
      </c>
      <c r="BI7" s="308"/>
      <c r="BJ7" s="308">
        <v>27370000</v>
      </c>
      <c r="BK7" s="307"/>
      <c r="BL7" s="308">
        <v>225000</v>
      </c>
      <c r="BM7" s="308"/>
      <c r="BN7" s="308"/>
      <c r="BO7" s="308">
        <v>42750</v>
      </c>
      <c r="BP7" s="308"/>
      <c r="BQ7" s="308">
        <v>267750</v>
      </c>
      <c r="BR7" s="308">
        <v>22500000</v>
      </c>
      <c r="BS7" s="308"/>
      <c r="BT7" s="308"/>
      <c r="BU7" s="308">
        <v>4275000</v>
      </c>
      <c r="BV7" s="308"/>
      <c r="BW7" s="308">
        <v>26775000</v>
      </c>
      <c r="BX7" s="308">
        <v>26470588</v>
      </c>
      <c r="BY7" s="308"/>
      <c r="BZ7" s="308"/>
      <c r="CA7" s="308">
        <v>5029411.72</v>
      </c>
      <c r="CB7" s="308"/>
      <c r="CC7" s="308">
        <v>31499999.719999999</v>
      </c>
      <c r="CD7" s="307"/>
      <c r="CE7" s="307">
        <v>5000000</v>
      </c>
      <c r="CF7" s="307"/>
      <c r="CG7" s="307"/>
      <c r="CH7" s="307">
        <v>950000</v>
      </c>
      <c r="CI7" s="307"/>
      <c r="CJ7" s="307">
        <v>5950000</v>
      </c>
      <c r="CK7" s="307">
        <v>5300000</v>
      </c>
      <c r="CL7" s="307"/>
      <c r="CM7" s="307"/>
      <c r="CN7" s="307">
        <v>1007000</v>
      </c>
      <c r="CO7" s="307"/>
      <c r="CP7" s="307">
        <v>6307000</v>
      </c>
      <c r="CQ7" s="307">
        <v>5570000</v>
      </c>
      <c r="CR7" s="307"/>
      <c r="CS7" s="307"/>
      <c r="CT7" s="307">
        <v>1058300</v>
      </c>
      <c r="CU7" s="307"/>
      <c r="CV7" s="307">
        <v>6628300</v>
      </c>
      <c r="CW7" s="307"/>
      <c r="CX7" s="307">
        <v>8874000</v>
      </c>
      <c r="CY7" s="307"/>
      <c r="CZ7" s="307"/>
      <c r="DA7" s="307">
        <v>1686060</v>
      </c>
      <c r="DB7" s="307"/>
      <c r="DC7" s="307">
        <v>10560060</v>
      </c>
      <c r="DD7" s="307">
        <v>9035000</v>
      </c>
      <c r="DE7" s="307"/>
      <c r="DF7" s="307"/>
      <c r="DG7" s="307">
        <v>1716650</v>
      </c>
      <c r="DH7" s="307"/>
      <c r="DI7" s="307">
        <v>10751650</v>
      </c>
      <c r="DJ7" s="307">
        <v>9035000</v>
      </c>
      <c r="DK7" s="307"/>
      <c r="DL7" s="307"/>
      <c r="DM7" s="307">
        <v>1716650</v>
      </c>
      <c r="DN7" s="307"/>
      <c r="DO7" s="307">
        <v>10751650</v>
      </c>
      <c r="DP7" s="307"/>
      <c r="DQ7" s="307">
        <v>8809768.333333334</v>
      </c>
      <c r="DR7" s="307">
        <v>6545000</v>
      </c>
      <c r="DS7" s="307">
        <v>13804595</v>
      </c>
      <c r="DT7" s="307">
        <v>9124325</v>
      </c>
      <c r="DU7" s="307">
        <v>12680541.944</v>
      </c>
      <c r="DV7" s="307">
        <v>8096760</v>
      </c>
    </row>
    <row r="8" spans="4:126">
      <c r="D8" t="s">
        <v>124</v>
      </c>
      <c r="G8" s="307"/>
      <c r="H8" s="307"/>
      <c r="I8" s="307"/>
      <c r="J8" s="307"/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7"/>
      <c r="Y8" s="307"/>
      <c r="Z8" s="307"/>
      <c r="AA8" s="307"/>
      <c r="AB8" s="307"/>
      <c r="AC8" s="307"/>
      <c r="AD8" s="307"/>
      <c r="AE8" s="307"/>
      <c r="AF8" s="307"/>
      <c r="AG8" s="307"/>
      <c r="AH8" s="307"/>
      <c r="AI8" s="307"/>
      <c r="AJ8" s="307"/>
      <c r="AK8" s="307"/>
      <c r="AL8" s="307"/>
      <c r="AM8" s="307"/>
      <c r="AN8" s="307"/>
      <c r="AO8" s="307"/>
      <c r="AP8" s="307"/>
      <c r="AQ8" s="307"/>
      <c r="AR8" s="307"/>
      <c r="AS8" s="308"/>
      <c r="AT8" s="308"/>
      <c r="AU8" s="308"/>
      <c r="AV8" s="308"/>
      <c r="AW8" s="308"/>
      <c r="AX8" s="308"/>
      <c r="AY8" s="308"/>
      <c r="AZ8" s="308"/>
      <c r="BA8" s="308"/>
      <c r="BB8" s="308"/>
      <c r="BC8" s="308"/>
      <c r="BD8" s="308"/>
      <c r="BE8" s="308"/>
      <c r="BF8" s="308"/>
      <c r="BG8" s="308"/>
      <c r="BH8" s="308"/>
      <c r="BI8" s="308"/>
      <c r="BJ8" s="308"/>
      <c r="BK8" s="307"/>
      <c r="BL8" s="308"/>
      <c r="BM8" s="308"/>
      <c r="BN8" s="308"/>
      <c r="BO8" s="308"/>
      <c r="BP8" s="308"/>
      <c r="BQ8" s="308"/>
      <c r="BR8" s="308"/>
      <c r="BS8" s="308"/>
      <c r="BT8" s="308"/>
      <c r="BU8" s="308"/>
      <c r="BV8" s="308"/>
      <c r="BW8" s="308"/>
      <c r="BX8" s="308"/>
      <c r="BY8" s="308"/>
      <c r="BZ8" s="308"/>
      <c r="CA8" s="308"/>
      <c r="CB8" s="308"/>
      <c r="CC8" s="308"/>
      <c r="CD8" s="307"/>
      <c r="CE8" s="307"/>
      <c r="CF8" s="307"/>
      <c r="CG8" s="307"/>
      <c r="CH8" s="307"/>
      <c r="CI8" s="307"/>
      <c r="CJ8" s="307"/>
      <c r="CK8" s="307"/>
      <c r="CL8" s="307"/>
      <c r="CM8" s="307"/>
      <c r="CN8" s="307"/>
      <c r="CO8" s="307"/>
      <c r="CP8" s="307"/>
      <c r="CQ8" s="307"/>
      <c r="CR8" s="307"/>
      <c r="CS8" s="307"/>
      <c r="CT8" s="307"/>
      <c r="CU8" s="307"/>
      <c r="CV8" s="307"/>
      <c r="CW8" s="307"/>
      <c r="CX8" s="307">
        <v>0</v>
      </c>
      <c r="CY8" s="307"/>
      <c r="CZ8" s="307"/>
      <c r="DA8" s="307"/>
      <c r="DB8" s="307"/>
      <c r="DC8" s="307"/>
      <c r="DD8" s="307">
        <v>0</v>
      </c>
      <c r="DE8" s="307"/>
      <c r="DF8" s="307"/>
      <c r="DG8" s="307"/>
      <c r="DH8" s="307"/>
      <c r="DI8" s="307"/>
      <c r="DJ8" s="307">
        <v>0</v>
      </c>
      <c r="DK8" s="307"/>
      <c r="DL8" s="307"/>
      <c r="DM8" s="307"/>
      <c r="DN8" s="307"/>
      <c r="DO8" s="307"/>
      <c r="DP8" s="307"/>
      <c r="DQ8" s="307"/>
      <c r="DR8" s="307"/>
      <c r="DS8" s="307"/>
      <c r="DT8" s="307">
        <v>0</v>
      </c>
      <c r="DU8" s="307"/>
      <c r="DV8" s="307"/>
    </row>
    <row r="9" spans="4:126">
      <c r="D9" t="s">
        <v>114</v>
      </c>
      <c r="E9" t="s">
        <v>161</v>
      </c>
      <c r="F9">
        <v>3</v>
      </c>
      <c r="G9" s="307">
        <v>252000</v>
      </c>
      <c r="H9" s="307"/>
      <c r="I9" s="307"/>
      <c r="J9" s="307">
        <v>47880</v>
      </c>
      <c r="K9" s="307"/>
      <c r="L9" s="307">
        <v>299880</v>
      </c>
      <c r="M9" s="307">
        <v>264600</v>
      </c>
      <c r="N9" s="307"/>
      <c r="O9" s="307"/>
      <c r="P9" s="307">
        <v>50274</v>
      </c>
      <c r="Q9" s="307"/>
      <c r="R9" s="307">
        <v>314874</v>
      </c>
      <c r="S9" s="307">
        <v>285800</v>
      </c>
      <c r="T9" s="307"/>
      <c r="U9" s="307"/>
      <c r="V9" s="307">
        <v>54302</v>
      </c>
      <c r="W9" s="307"/>
      <c r="X9" s="307">
        <v>340102</v>
      </c>
      <c r="Y9" s="307"/>
      <c r="Z9" s="307">
        <v>45000</v>
      </c>
      <c r="AA9" s="307"/>
      <c r="AB9" s="307"/>
      <c r="AC9" s="307">
        <v>8550</v>
      </c>
      <c r="AD9" s="307"/>
      <c r="AE9" s="307">
        <v>53550</v>
      </c>
      <c r="AF9" s="307">
        <v>51800</v>
      </c>
      <c r="AG9" s="307"/>
      <c r="AH9" s="307"/>
      <c r="AI9" s="307">
        <v>9842</v>
      </c>
      <c r="AJ9" s="307"/>
      <c r="AK9" s="307">
        <v>61642</v>
      </c>
      <c r="AL9" s="307">
        <v>65000</v>
      </c>
      <c r="AM9" s="307"/>
      <c r="AN9" s="307"/>
      <c r="AO9" s="307">
        <v>12350</v>
      </c>
      <c r="AP9" s="307"/>
      <c r="AQ9" s="307">
        <v>77350</v>
      </c>
      <c r="AR9" s="307"/>
      <c r="AS9" s="308">
        <v>120000</v>
      </c>
      <c r="AT9" s="308"/>
      <c r="AU9" s="308"/>
      <c r="AV9" s="308">
        <v>22800</v>
      </c>
      <c r="AW9" s="308"/>
      <c r="AX9" s="308">
        <v>142800</v>
      </c>
      <c r="AY9" s="308">
        <v>145000</v>
      </c>
      <c r="AZ9" s="308"/>
      <c r="BA9" s="308"/>
      <c r="BB9" s="308">
        <v>27550</v>
      </c>
      <c r="BC9" s="308"/>
      <c r="BD9" s="308">
        <v>172550</v>
      </c>
      <c r="BE9" s="308">
        <v>170000</v>
      </c>
      <c r="BF9" s="308"/>
      <c r="BG9" s="308"/>
      <c r="BH9" s="308">
        <v>32300</v>
      </c>
      <c r="BI9" s="308"/>
      <c r="BJ9" s="308">
        <v>202300</v>
      </c>
      <c r="BK9" s="307"/>
      <c r="BL9" s="308">
        <v>345000</v>
      </c>
      <c r="BM9" s="308"/>
      <c r="BN9" s="308"/>
      <c r="BO9" s="308">
        <v>65550</v>
      </c>
      <c r="BP9" s="308"/>
      <c r="BQ9" s="308">
        <v>410550</v>
      </c>
      <c r="BR9" s="308">
        <v>345000</v>
      </c>
      <c r="BS9" s="308"/>
      <c r="BT9" s="308"/>
      <c r="BU9" s="308">
        <v>65550</v>
      </c>
      <c r="BV9" s="308"/>
      <c r="BW9" s="308">
        <v>410550</v>
      </c>
      <c r="BX9" s="308">
        <v>405882</v>
      </c>
      <c r="BY9" s="308"/>
      <c r="BZ9" s="308"/>
      <c r="CA9" s="308">
        <v>77117.58</v>
      </c>
      <c r="CB9" s="308"/>
      <c r="CC9" s="308">
        <v>482999.58</v>
      </c>
      <c r="CD9" s="307"/>
      <c r="CE9" s="307">
        <v>37000</v>
      </c>
      <c r="CF9" s="307"/>
      <c r="CG9" s="307"/>
      <c r="CH9" s="307">
        <v>7030</v>
      </c>
      <c r="CI9" s="307"/>
      <c r="CJ9" s="307">
        <v>44030</v>
      </c>
      <c r="CK9" s="307">
        <v>40000</v>
      </c>
      <c r="CL9" s="307"/>
      <c r="CM9" s="307"/>
      <c r="CN9" s="307">
        <v>7600</v>
      </c>
      <c r="CO9" s="307"/>
      <c r="CP9" s="307">
        <v>47600</v>
      </c>
      <c r="CQ9" s="307">
        <v>45000</v>
      </c>
      <c r="CR9" s="307"/>
      <c r="CS9" s="307"/>
      <c r="CT9" s="307">
        <v>8550</v>
      </c>
      <c r="CU9" s="307"/>
      <c r="CV9" s="307">
        <v>53550</v>
      </c>
      <c r="CW9" s="307"/>
      <c r="CX9" s="307">
        <v>65000</v>
      </c>
      <c r="CY9" s="307"/>
      <c r="CZ9" s="307"/>
      <c r="DA9" s="307">
        <v>12350</v>
      </c>
      <c r="DB9" s="307"/>
      <c r="DC9" s="307">
        <v>77350</v>
      </c>
      <c r="DD9" s="307">
        <v>65000</v>
      </c>
      <c r="DE9" s="307"/>
      <c r="DF9" s="307"/>
      <c r="DG9" s="307">
        <v>12350</v>
      </c>
      <c r="DH9" s="307"/>
      <c r="DI9" s="307">
        <v>77350</v>
      </c>
      <c r="DJ9" s="307">
        <v>65000</v>
      </c>
      <c r="DK9" s="307"/>
      <c r="DL9" s="307"/>
      <c r="DM9" s="307">
        <v>12350</v>
      </c>
      <c r="DN9" s="307"/>
      <c r="DO9" s="307">
        <v>77350</v>
      </c>
      <c r="DP9" s="307"/>
      <c r="DQ9" s="307">
        <v>171360</v>
      </c>
      <c r="DR9" s="307">
        <v>110075</v>
      </c>
      <c r="DS9" s="307">
        <v>180761</v>
      </c>
      <c r="DT9" s="307">
        <v>124950</v>
      </c>
      <c r="DU9" s="307">
        <v>206270.31600000002</v>
      </c>
      <c r="DV9" s="307">
        <v>77350</v>
      </c>
    </row>
    <row r="10" spans="4:126">
      <c r="D10" t="s">
        <v>115</v>
      </c>
      <c r="E10" t="s">
        <v>162</v>
      </c>
      <c r="F10">
        <v>3</v>
      </c>
      <c r="G10" s="307">
        <v>196000</v>
      </c>
      <c r="H10" s="307"/>
      <c r="I10" s="307"/>
      <c r="J10" s="307">
        <v>37240</v>
      </c>
      <c r="K10" s="307"/>
      <c r="L10" s="307">
        <v>233240</v>
      </c>
      <c r="M10" s="307">
        <v>205800</v>
      </c>
      <c r="N10" s="307"/>
      <c r="O10" s="307"/>
      <c r="P10" s="307">
        <v>39102</v>
      </c>
      <c r="Q10" s="307"/>
      <c r="R10" s="307">
        <v>244902</v>
      </c>
      <c r="S10" s="307">
        <v>222300</v>
      </c>
      <c r="T10" s="307"/>
      <c r="U10" s="307"/>
      <c r="V10" s="307">
        <v>42237</v>
      </c>
      <c r="W10" s="307"/>
      <c r="X10" s="307">
        <v>264537</v>
      </c>
      <c r="Y10" s="307"/>
      <c r="Z10" s="307">
        <v>60000</v>
      </c>
      <c r="AA10" s="307"/>
      <c r="AB10" s="307"/>
      <c r="AC10" s="307">
        <v>11400</v>
      </c>
      <c r="AD10" s="307"/>
      <c r="AE10" s="307">
        <v>71400</v>
      </c>
      <c r="AF10" s="307">
        <v>69000</v>
      </c>
      <c r="AG10" s="307"/>
      <c r="AH10" s="307"/>
      <c r="AI10" s="307">
        <v>13110</v>
      </c>
      <c r="AJ10" s="307"/>
      <c r="AK10" s="307">
        <v>82110</v>
      </c>
      <c r="AL10" s="307">
        <v>86250</v>
      </c>
      <c r="AM10" s="307"/>
      <c r="AN10" s="307"/>
      <c r="AO10" s="307">
        <v>16387.5</v>
      </c>
      <c r="AP10" s="307"/>
      <c r="AQ10" s="307">
        <v>102637.5</v>
      </c>
      <c r="AR10" s="307"/>
      <c r="AS10" s="308">
        <v>210000</v>
      </c>
      <c r="AT10" s="308"/>
      <c r="AU10" s="308"/>
      <c r="AV10" s="308">
        <v>39900</v>
      </c>
      <c r="AW10" s="308"/>
      <c r="AX10" s="308">
        <v>249900</v>
      </c>
      <c r="AY10" s="308">
        <v>240000</v>
      </c>
      <c r="AZ10" s="308"/>
      <c r="BA10" s="308"/>
      <c r="BB10" s="308">
        <v>45600</v>
      </c>
      <c r="BC10" s="308"/>
      <c r="BD10" s="308">
        <v>285600</v>
      </c>
      <c r="BE10" s="308">
        <v>270000</v>
      </c>
      <c r="BF10" s="308"/>
      <c r="BG10" s="308"/>
      <c r="BH10" s="308">
        <v>51300</v>
      </c>
      <c r="BI10" s="308"/>
      <c r="BJ10" s="308">
        <v>321300</v>
      </c>
      <c r="BK10" s="307"/>
      <c r="BL10" s="308">
        <v>345000</v>
      </c>
      <c r="BM10" s="308"/>
      <c r="BN10" s="308"/>
      <c r="BO10" s="308">
        <v>65550</v>
      </c>
      <c r="BP10" s="308"/>
      <c r="BQ10" s="308">
        <v>410550</v>
      </c>
      <c r="BR10" s="308">
        <v>345000</v>
      </c>
      <c r="BS10" s="308"/>
      <c r="BT10" s="308"/>
      <c r="BU10" s="308">
        <v>65550</v>
      </c>
      <c r="BV10" s="308"/>
      <c r="BW10" s="308">
        <v>410550</v>
      </c>
      <c r="BX10" s="308">
        <v>405882</v>
      </c>
      <c r="BY10" s="308"/>
      <c r="BZ10" s="308"/>
      <c r="CA10" s="308">
        <v>77117.58</v>
      </c>
      <c r="CB10" s="308"/>
      <c r="CC10" s="308">
        <v>482999.58</v>
      </c>
      <c r="CD10" s="307"/>
      <c r="CE10" s="307">
        <v>67000</v>
      </c>
      <c r="CF10" s="307"/>
      <c r="CG10" s="307"/>
      <c r="CH10" s="307">
        <v>12730</v>
      </c>
      <c r="CI10" s="307"/>
      <c r="CJ10" s="307">
        <v>79730</v>
      </c>
      <c r="CK10" s="307">
        <v>70000</v>
      </c>
      <c r="CL10" s="307"/>
      <c r="CM10" s="307"/>
      <c r="CN10" s="307">
        <v>13300</v>
      </c>
      <c r="CO10" s="307"/>
      <c r="CP10" s="307">
        <v>83300</v>
      </c>
      <c r="CQ10" s="307">
        <v>74000</v>
      </c>
      <c r="CR10" s="307"/>
      <c r="CS10" s="307"/>
      <c r="CT10" s="307">
        <v>14060</v>
      </c>
      <c r="CU10" s="307"/>
      <c r="CV10" s="307">
        <v>88060</v>
      </c>
      <c r="CW10" s="307"/>
      <c r="CX10" s="307">
        <v>312000</v>
      </c>
      <c r="CY10" s="307"/>
      <c r="CZ10" s="307"/>
      <c r="DA10" s="307">
        <v>59280</v>
      </c>
      <c r="DB10" s="307"/>
      <c r="DC10" s="307">
        <v>371280</v>
      </c>
      <c r="DD10" s="307">
        <v>312000</v>
      </c>
      <c r="DE10" s="307"/>
      <c r="DF10" s="307"/>
      <c r="DG10" s="307">
        <v>59280</v>
      </c>
      <c r="DH10" s="307"/>
      <c r="DI10" s="307">
        <v>371280</v>
      </c>
      <c r="DJ10" s="307">
        <v>312000</v>
      </c>
      <c r="DK10" s="307"/>
      <c r="DL10" s="307"/>
      <c r="DM10" s="307">
        <v>59280</v>
      </c>
      <c r="DN10" s="307"/>
      <c r="DO10" s="307">
        <v>371280</v>
      </c>
      <c r="DP10" s="307"/>
      <c r="DQ10" s="307">
        <v>236016.66666666666</v>
      </c>
      <c r="DR10" s="307">
        <v>241570</v>
      </c>
      <c r="DS10" s="307">
        <v>246290.33333333334</v>
      </c>
      <c r="DT10" s="307">
        <v>265251</v>
      </c>
      <c r="DU10" s="307">
        <v>261902.81600000002</v>
      </c>
      <c r="DV10" s="307">
        <v>264537</v>
      </c>
    </row>
    <row r="11" spans="4:126">
      <c r="D11" t="s">
        <v>116</v>
      </c>
      <c r="E11" t="s">
        <v>117</v>
      </c>
      <c r="F11">
        <v>1</v>
      </c>
      <c r="G11" s="307">
        <v>2000000</v>
      </c>
      <c r="H11" s="307"/>
      <c r="I11" s="307"/>
      <c r="J11" s="307">
        <v>380000</v>
      </c>
      <c r="K11" s="307"/>
      <c r="L11" s="307">
        <v>2380000</v>
      </c>
      <c r="M11" s="307">
        <v>2100000</v>
      </c>
      <c r="N11" s="307"/>
      <c r="O11" s="307"/>
      <c r="P11" s="307">
        <v>399000</v>
      </c>
      <c r="Q11" s="307"/>
      <c r="R11" s="307">
        <v>2499000</v>
      </c>
      <c r="S11" s="307">
        <v>2268000</v>
      </c>
      <c r="T11" s="307"/>
      <c r="U11" s="307"/>
      <c r="V11" s="307">
        <v>430920</v>
      </c>
      <c r="W11" s="307"/>
      <c r="X11" s="307">
        <v>2698920</v>
      </c>
      <c r="Y11" s="307"/>
      <c r="Z11" s="307">
        <v>250000</v>
      </c>
      <c r="AA11" s="307"/>
      <c r="AB11" s="307"/>
      <c r="AC11" s="307">
        <v>47500</v>
      </c>
      <c r="AD11" s="307"/>
      <c r="AE11" s="307">
        <v>297500</v>
      </c>
      <c r="AF11" s="307">
        <v>287500</v>
      </c>
      <c r="AG11" s="307"/>
      <c r="AH11" s="307"/>
      <c r="AI11" s="307">
        <v>54625</v>
      </c>
      <c r="AJ11" s="307"/>
      <c r="AK11" s="307">
        <v>342125</v>
      </c>
      <c r="AL11" s="307">
        <v>359400</v>
      </c>
      <c r="AM11" s="307"/>
      <c r="AN11" s="307"/>
      <c r="AO11" s="307">
        <v>68286</v>
      </c>
      <c r="AP11" s="307"/>
      <c r="AQ11" s="307">
        <v>427686</v>
      </c>
      <c r="AR11" s="307"/>
      <c r="AS11" s="308">
        <v>4500000</v>
      </c>
      <c r="AT11" s="308"/>
      <c r="AU11" s="308"/>
      <c r="AV11" s="308">
        <v>855000</v>
      </c>
      <c r="AW11" s="308"/>
      <c r="AX11" s="308">
        <v>5355000</v>
      </c>
      <c r="AY11" s="308">
        <v>4700000</v>
      </c>
      <c r="AZ11" s="308"/>
      <c r="BA11" s="308"/>
      <c r="BB11" s="308">
        <v>893000</v>
      </c>
      <c r="BC11" s="308"/>
      <c r="BD11" s="308">
        <v>5593000</v>
      </c>
      <c r="BE11" s="308">
        <v>4100000</v>
      </c>
      <c r="BF11" s="308"/>
      <c r="BG11" s="308"/>
      <c r="BH11" s="308">
        <v>779000</v>
      </c>
      <c r="BI11" s="308"/>
      <c r="BJ11" s="308">
        <v>4879000</v>
      </c>
      <c r="BK11" s="307"/>
      <c r="BL11" s="308">
        <v>280000</v>
      </c>
      <c r="BM11" s="308"/>
      <c r="BN11" s="308"/>
      <c r="BO11" s="308">
        <v>53200</v>
      </c>
      <c r="BP11" s="308"/>
      <c r="BQ11" s="308">
        <v>333200</v>
      </c>
      <c r="BR11" s="308">
        <v>280000</v>
      </c>
      <c r="BS11" s="308"/>
      <c r="BT11" s="308"/>
      <c r="BU11" s="308">
        <v>53200</v>
      </c>
      <c r="BV11" s="308"/>
      <c r="BW11" s="308">
        <v>333200</v>
      </c>
      <c r="BX11" s="308">
        <v>329412</v>
      </c>
      <c r="BY11" s="308"/>
      <c r="BZ11" s="308"/>
      <c r="CA11" s="308">
        <v>62588.28</v>
      </c>
      <c r="CB11" s="308"/>
      <c r="CC11" s="308">
        <v>392000.28</v>
      </c>
      <c r="CD11" s="307"/>
      <c r="CE11" s="307">
        <v>1000000</v>
      </c>
      <c r="CF11" s="307"/>
      <c r="CG11" s="307"/>
      <c r="CH11" s="307">
        <v>190000</v>
      </c>
      <c r="CI11" s="307"/>
      <c r="CJ11" s="307">
        <v>1190000</v>
      </c>
      <c r="CK11" s="307">
        <v>1100000</v>
      </c>
      <c r="CL11" s="307"/>
      <c r="CM11" s="307"/>
      <c r="CN11" s="307">
        <v>209000</v>
      </c>
      <c r="CO11" s="307"/>
      <c r="CP11" s="307">
        <v>1309000</v>
      </c>
      <c r="CQ11" s="307">
        <v>1160000</v>
      </c>
      <c r="CR11" s="307"/>
      <c r="CS11" s="307"/>
      <c r="CT11" s="307">
        <v>220400</v>
      </c>
      <c r="CU11" s="307"/>
      <c r="CV11" s="307">
        <v>1380400</v>
      </c>
      <c r="CW11" s="307"/>
      <c r="CX11" s="307">
        <v>624000</v>
      </c>
      <c r="CY11" s="307"/>
      <c r="CZ11" s="307"/>
      <c r="DA11" s="307">
        <v>118560</v>
      </c>
      <c r="DB11" s="307"/>
      <c r="DC11" s="307">
        <v>742560</v>
      </c>
      <c r="DD11" s="307">
        <v>624000</v>
      </c>
      <c r="DE11" s="307"/>
      <c r="DF11" s="307"/>
      <c r="DG11" s="307">
        <v>118560</v>
      </c>
      <c r="DH11" s="307"/>
      <c r="DI11" s="307">
        <v>742560</v>
      </c>
      <c r="DJ11" s="307">
        <v>624000</v>
      </c>
      <c r="DK11" s="307"/>
      <c r="DL11" s="307"/>
      <c r="DM11" s="307">
        <v>118560</v>
      </c>
      <c r="DN11" s="307"/>
      <c r="DO11" s="307">
        <v>742560</v>
      </c>
      <c r="DP11" s="307"/>
      <c r="DQ11" s="307">
        <v>1716376.6666666667</v>
      </c>
      <c r="DR11" s="307">
        <v>966280</v>
      </c>
      <c r="DS11" s="307">
        <v>1803147.5</v>
      </c>
      <c r="DT11" s="307">
        <v>1025780</v>
      </c>
      <c r="DU11" s="307">
        <v>4773594.38</v>
      </c>
      <c r="DV11" s="307">
        <v>1061480</v>
      </c>
    </row>
    <row r="12" spans="4:126">
      <c r="D12" t="s">
        <v>119</v>
      </c>
      <c r="E12" t="s">
        <v>118</v>
      </c>
      <c r="F12">
        <v>1</v>
      </c>
      <c r="G12" s="307">
        <v>630000</v>
      </c>
      <c r="H12" s="307"/>
      <c r="I12" s="307"/>
      <c r="J12" s="307">
        <v>119700</v>
      </c>
      <c r="K12" s="307"/>
      <c r="L12" s="307">
        <v>749700</v>
      </c>
      <c r="M12" s="307">
        <v>661500</v>
      </c>
      <c r="N12" s="307"/>
      <c r="O12" s="307"/>
      <c r="P12" s="307">
        <v>125685</v>
      </c>
      <c r="Q12" s="307"/>
      <c r="R12" s="307">
        <v>787185</v>
      </c>
      <c r="S12" s="307">
        <v>714400</v>
      </c>
      <c r="T12" s="307"/>
      <c r="U12" s="307"/>
      <c r="V12" s="307">
        <v>135736</v>
      </c>
      <c r="W12" s="307"/>
      <c r="X12" s="307">
        <v>850136</v>
      </c>
      <c r="Y12" s="307"/>
      <c r="Z12" s="307">
        <v>450000</v>
      </c>
      <c r="AA12" s="307"/>
      <c r="AB12" s="307"/>
      <c r="AC12" s="307">
        <v>85500</v>
      </c>
      <c r="AD12" s="307"/>
      <c r="AE12" s="307">
        <v>535500</v>
      </c>
      <c r="AF12" s="307">
        <v>517500</v>
      </c>
      <c r="AG12" s="307"/>
      <c r="AH12" s="307"/>
      <c r="AI12" s="307">
        <v>98325</v>
      </c>
      <c r="AJ12" s="307"/>
      <c r="AK12" s="307">
        <v>615825</v>
      </c>
      <c r="AL12" s="307">
        <v>646900</v>
      </c>
      <c r="AM12" s="307"/>
      <c r="AN12" s="307"/>
      <c r="AO12" s="307">
        <v>122911</v>
      </c>
      <c r="AP12" s="307"/>
      <c r="AQ12" s="307">
        <v>769811</v>
      </c>
      <c r="AR12" s="307"/>
      <c r="AS12" s="308">
        <v>980000</v>
      </c>
      <c r="AT12" s="308"/>
      <c r="AU12" s="308"/>
      <c r="AV12" s="308">
        <v>186200</v>
      </c>
      <c r="AW12" s="308"/>
      <c r="AX12" s="308">
        <v>1166200</v>
      </c>
      <c r="AY12" s="308">
        <v>1180000</v>
      </c>
      <c r="AZ12" s="308"/>
      <c r="BA12" s="308"/>
      <c r="BB12" s="308">
        <v>224200</v>
      </c>
      <c r="BC12" s="308"/>
      <c r="BD12" s="308">
        <v>1404200</v>
      </c>
      <c r="BE12" s="308">
        <v>1230000</v>
      </c>
      <c r="BF12" s="308"/>
      <c r="BG12" s="308"/>
      <c r="BH12" s="308">
        <v>233700</v>
      </c>
      <c r="BI12" s="308"/>
      <c r="BJ12" s="308">
        <v>1463700</v>
      </c>
      <c r="BK12" s="307"/>
      <c r="BL12" s="308">
        <v>350000</v>
      </c>
      <c r="BM12" s="308"/>
      <c r="BN12" s="308"/>
      <c r="BO12" s="308">
        <v>66500</v>
      </c>
      <c r="BP12" s="308"/>
      <c r="BQ12" s="308">
        <v>416500</v>
      </c>
      <c r="BR12" s="308">
        <v>350000</v>
      </c>
      <c r="BS12" s="308"/>
      <c r="BT12" s="308"/>
      <c r="BU12" s="308">
        <v>66500</v>
      </c>
      <c r="BV12" s="308"/>
      <c r="BW12" s="308">
        <v>416500</v>
      </c>
      <c r="BX12" s="308">
        <v>411765</v>
      </c>
      <c r="BY12" s="308"/>
      <c r="BZ12" s="308"/>
      <c r="CA12" s="308">
        <v>78235.350000000006</v>
      </c>
      <c r="CB12" s="308"/>
      <c r="CC12" s="308">
        <v>490000.35</v>
      </c>
      <c r="CD12" s="307"/>
      <c r="CE12" s="307">
        <v>700000</v>
      </c>
      <c r="CF12" s="307"/>
      <c r="CG12" s="307"/>
      <c r="CH12" s="307">
        <v>133000</v>
      </c>
      <c r="CI12" s="307"/>
      <c r="CJ12" s="307">
        <v>833000</v>
      </c>
      <c r="CK12" s="307">
        <v>740000</v>
      </c>
      <c r="CL12" s="307"/>
      <c r="CM12" s="307"/>
      <c r="CN12" s="307">
        <v>140600</v>
      </c>
      <c r="CO12" s="307"/>
      <c r="CP12" s="307">
        <v>880600</v>
      </c>
      <c r="CQ12" s="307">
        <v>780000</v>
      </c>
      <c r="CR12" s="307"/>
      <c r="CS12" s="307"/>
      <c r="CT12" s="307">
        <v>148200</v>
      </c>
      <c r="CU12" s="307"/>
      <c r="CV12" s="307">
        <v>928200</v>
      </c>
      <c r="CW12" s="307"/>
      <c r="CX12" s="307">
        <v>520000</v>
      </c>
      <c r="CY12" s="307"/>
      <c r="CZ12" s="307"/>
      <c r="DA12" s="307">
        <v>98800</v>
      </c>
      <c r="DB12" s="307"/>
      <c r="DC12" s="307">
        <v>618800</v>
      </c>
      <c r="DD12" s="307">
        <v>520000</v>
      </c>
      <c r="DE12" s="307"/>
      <c r="DF12" s="307"/>
      <c r="DG12" s="307">
        <v>98800</v>
      </c>
      <c r="DH12" s="307"/>
      <c r="DI12" s="307">
        <v>618800</v>
      </c>
      <c r="DJ12" s="307">
        <v>520000</v>
      </c>
      <c r="DK12" s="307"/>
      <c r="DL12" s="307"/>
      <c r="DM12" s="307">
        <v>98800</v>
      </c>
      <c r="DN12" s="307"/>
      <c r="DO12" s="307">
        <v>618800</v>
      </c>
      <c r="DP12" s="307"/>
      <c r="DQ12" s="307">
        <v>719950</v>
      </c>
      <c r="DR12" s="307">
        <v>684250</v>
      </c>
      <c r="DS12" s="307">
        <v>787185</v>
      </c>
      <c r="DT12" s="307">
        <v>702992.5</v>
      </c>
      <c r="DU12" s="307">
        <v>731389.47</v>
      </c>
      <c r="DV12" s="307">
        <v>769811</v>
      </c>
    </row>
    <row r="13" spans="4:126">
      <c r="D13" t="s">
        <v>120</v>
      </c>
      <c r="E13" t="s">
        <v>121</v>
      </c>
      <c r="F13">
        <v>3</v>
      </c>
      <c r="G13" s="307">
        <v>168000</v>
      </c>
      <c r="H13" s="307"/>
      <c r="I13" s="307"/>
      <c r="J13" s="307">
        <v>31920</v>
      </c>
      <c r="K13" s="307"/>
      <c r="L13" s="307">
        <v>199920</v>
      </c>
      <c r="M13" s="307">
        <v>176400</v>
      </c>
      <c r="N13" s="307"/>
      <c r="O13" s="307"/>
      <c r="P13" s="307">
        <v>33516</v>
      </c>
      <c r="Q13" s="307"/>
      <c r="R13" s="307">
        <v>209916</v>
      </c>
      <c r="S13" s="307">
        <v>190500</v>
      </c>
      <c r="T13" s="307"/>
      <c r="U13" s="307"/>
      <c r="V13" s="307">
        <v>36195</v>
      </c>
      <c r="W13" s="307"/>
      <c r="X13" s="307">
        <v>226695</v>
      </c>
      <c r="Y13" s="307"/>
      <c r="Z13" s="307">
        <v>35000</v>
      </c>
      <c r="AA13" s="307"/>
      <c r="AB13" s="307"/>
      <c r="AC13" s="307">
        <v>6650</v>
      </c>
      <c r="AD13" s="307"/>
      <c r="AE13" s="307">
        <v>41650</v>
      </c>
      <c r="AF13" s="307">
        <v>40000</v>
      </c>
      <c r="AG13" s="307"/>
      <c r="AH13" s="307"/>
      <c r="AI13" s="307">
        <v>7600</v>
      </c>
      <c r="AJ13" s="307"/>
      <c r="AK13" s="307">
        <v>47600</v>
      </c>
      <c r="AL13" s="307">
        <v>50000</v>
      </c>
      <c r="AM13" s="307"/>
      <c r="AN13" s="307"/>
      <c r="AO13" s="307">
        <v>9500</v>
      </c>
      <c r="AP13" s="307"/>
      <c r="AQ13" s="307">
        <v>59500</v>
      </c>
      <c r="AR13" s="307"/>
      <c r="AS13" s="308">
        <v>350000</v>
      </c>
      <c r="AT13" s="308"/>
      <c r="AU13" s="308"/>
      <c r="AV13" s="308">
        <v>66500</v>
      </c>
      <c r="AW13" s="308"/>
      <c r="AX13" s="308">
        <v>416500</v>
      </c>
      <c r="AY13" s="308">
        <v>390000</v>
      </c>
      <c r="AZ13" s="308"/>
      <c r="BA13" s="308"/>
      <c r="BB13" s="308">
        <v>74100</v>
      </c>
      <c r="BC13" s="308"/>
      <c r="BD13" s="308">
        <v>464100</v>
      </c>
      <c r="BE13" s="308">
        <v>420000</v>
      </c>
      <c r="BF13" s="308"/>
      <c r="BG13" s="308"/>
      <c r="BH13" s="308">
        <v>79800</v>
      </c>
      <c r="BI13" s="308"/>
      <c r="BJ13" s="308">
        <v>499800</v>
      </c>
      <c r="BK13" s="307"/>
      <c r="BL13" s="308">
        <v>48000</v>
      </c>
      <c r="BM13" s="308"/>
      <c r="BN13" s="308"/>
      <c r="BO13" s="308">
        <v>9120</v>
      </c>
      <c r="BP13" s="308"/>
      <c r="BQ13" s="308">
        <v>57120</v>
      </c>
      <c r="BR13" s="308">
        <v>48000</v>
      </c>
      <c r="BS13" s="308"/>
      <c r="BT13" s="308"/>
      <c r="BU13" s="308">
        <v>9120</v>
      </c>
      <c r="BV13" s="308"/>
      <c r="BW13" s="308">
        <v>57120</v>
      </c>
      <c r="BX13" s="308">
        <v>56471</v>
      </c>
      <c r="BY13" s="308"/>
      <c r="BZ13" s="308"/>
      <c r="CA13" s="308">
        <v>10729.49</v>
      </c>
      <c r="CB13" s="308"/>
      <c r="CC13" s="308">
        <v>67200.490000000005</v>
      </c>
      <c r="CD13" s="307"/>
      <c r="CE13" s="307">
        <v>50000</v>
      </c>
      <c r="CF13" s="307"/>
      <c r="CG13" s="307"/>
      <c r="CH13" s="307">
        <v>9500</v>
      </c>
      <c r="CI13" s="307"/>
      <c r="CJ13" s="307">
        <v>59500</v>
      </c>
      <c r="CK13" s="307">
        <v>55000</v>
      </c>
      <c r="CL13" s="307"/>
      <c r="CM13" s="307"/>
      <c r="CN13" s="307">
        <v>10450</v>
      </c>
      <c r="CO13" s="307"/>
      <c r="CP13" s="307">
        <v>65450</v>
      </c>
      <c r="CQ13" s="307">
        <v>58000</v>
      </c>
      <c r="CR13" s="307"/>
      <c r="CS13" s="307"/>
      <c r="CT13" s="307">
        <v>11020</v>
      </c>
      <c r="CU13" s="307"/>
      <c r="CV13" s="307">
        <v>69020</v>
      </c>
      <c r="CW13" s="307"/>
      <c r="CX13" s="307">
        <v>195000</v>
      </c>
      <c r="CY13" s="307"/>
      <c r="CZ13" s="307"/>
      <c r="DA13" s="307">
        <v>37050</v>
      </c>
      <c r="DB13" s="307"/>
      <c r="DC13" s="307">
        <v>232050</v>
      </c>
      <c r="DD13" s="307">
        <v>195000</v>
      </c>
      <c r="DE13" s="307"/>
      <c r="DF13" s="307"/>
      <c r="DG13" s="307">
        <v>37050</v>
      </c>
      <c r="DH13" s="307"/>
      <c r="DI13" s="307">
        <v>232050</v>
      </c>
      <c r="DJ13" s="307">
        <v>195000</v>
      </c>
      <c r="DK13" s="307"/>
      <c r="DL13" s="307"/>
      <c r="DM13" s="307">
        <v>37050</v>
      </c>
      <c r="DN13" s="307"/>
      <c r="DO13" s="307">
        <v>232050</v>
      </c>
      <c r="DP13" s="307"/>
      <c r="DQ13" s="307">
        <v>167790</v>
      </c>
      <c r="DR13" s="307">
        <v>129710</v>
      </c>
      <c r="DS13" s="307">
        <v>179372.66666666666</v>
      </c>
      <c r="DT13" s="307">
        <v>137683</v>
      </c>
      <c r="DU13" s="307">
        <v>137410.91500000001</v>
      </c>
      <c r="DV13" s="307">
        <v>119510</v>
      </c>
    </row>
    <row r="14" spans="4:126">
      <c r="D14" t="s">
        <v>122</v>
      </c>
      <c r="E14" t="s">
        <v>123</v>
      </c>
      <c r="F14">
        <v>1</v>
      </c>
      <c r="G14" s="307">
        <v>650000</v>
      </c>
      <c r="H14" s="307"/>
      <c r="I14" s="307"/>
      <c r="J14" s="307">
        <v>123500</v>
      </c>
      <c r="K14" s="307"/>
      <c r="L14" s="307">
        <v>773500</v>
      </c>
      <c r="M14" s="307">
        <v>682500</v>
      </c>
      <c r="N14" s="307"/>
      <c r="O14" s="307"/>
      <c r="P14" s="307">
        <v>129675</v>
      </c>
      <c r="Q14" s="307"/>
      <c r="R14" s="307">
        <v>812175</v>
      </c>
      <c r="S14" s="307">
        <v>737100</v>
      </c>
      <c r="T14" s="307"/>
      <c r="U14" s="307"/>
      <c r="V14" s="307">
        <v>140049</v>
      </c>
      <c r="W14" s="307"/>
      <c r="X14" s="307">
        <v>877149</v>
      </c>
      <c r="Y14" s="307"/>
      <c r="Z14" s="307">
        <v>85000</v>
      </c>
      <c r="AA14" s="307"/>
      <c r="AB14" s="307"/>
      <c r="AC14" s="307">
        <v>16150</v>
      </c>
      <c r="AD14" s="307"/>
      <c r="AE14" s="307">
        <v>101150</v>
      </c>
      <c r="AF14" s="307">
        <v>97750</v>
      </c>
      <c r="AG14" s="307"/>
      <c r="AH14" s="307"/>
      <c r="AI14" s="307">
        <v>18572.5</v>
      </c>
      <c r="AJ14" s="307"/>
      <c r="AK14" s="307">
        <v>116322.5</v>
      </c>
      <c r="AL14" s="307">
        <v>122200</v>
      </c>
      <c r="AM14" s="307"/>
      <c r="AN14" s="307"/>
      <c r="AO14" s="307">
        <v>23218</v>
      </c>
      <c r="AP14" s="307"/>
      <c r="AQ14" s="307">
        <v>145418</v>
      </c>
      <c r="AR14" s="307"/>
      <c r="AS14" s="308">
        <v>280000</v>
      </c>
      <c r="AT14" s="308"/>
      <c r="AU14" s="308"/>
      <c r="AV14" s="308">
        <v>53200</v>
      </c>
      <c r="AW14" s="308"/>
      <c r="AX14" s="308">
        <v>333200</v>
      </c>
      <c r="AY14" s="308">
        <v>320000</v>
      </c>
      <c r="AZ14" s="308"/>
      <c r="BA14" s="308"/>
      <c r="BB14" s="308">
        <v>60800</v>
      </c>
      <c r="BC14" s="308"/>
      <c r="BD14" s="308">
        <v>380800</v>
      </c>
      <c r="BE14" s="308">
        <v>350000</v>
      </c>
      <c r="BF14" s="308"/>
      <c r="BG14" s="308"/>
      <c r="BH14" s="308">
        <v>66500</v>
      </c>
      <c r="BI14" s="308"/>
      <c r="BJ14" s="308">
        <v>416500</v>
      </c>
      <c r="BK14" s="307"/>
      <c r="BL14" s="308">
        <v>18000</v>
      </c>
      <c r="BM14" s="308"/>
      <c r="BN14" s="308"/>
      <c r="BO14" s="308">
        <v>3420</v>
      </c>
      <c r="BP14" s="308"/>
      <c r="BQ14" s="308">
        <v>21420</v>
      </c>
      <c r="BR14" s="308">
        <v>48000</v>
      </c>
      <c r="BS14" s="308"/>
      <c r="BT14" s="308"/>
      <c r="BU14" s="308">
        <v>9120</v>
      </c>
      <c r="BV14" s="308"/>
      <c r="BW14" s="308">
        <v>57120</v>
      </c>
      <c r="BX14" s="308">
        <v>56471</v>
      </c>
      <c r="BY14" s="308"/>
      <c r="BZ14" s="308"/>
      <c r="CA14" s="308">
        <v>10729.49</v>
      </c>
      <c r="CB14" s="308"/>
      <c r="CC14" s="308">
        <v>67200.490000000005</v>
      </c>
      <c r="CD14" s="307"/>
      <c r="CE14" s="307">
        <v>60000</v>
      </c>
      <c r="CF14" s="307"/>
      <c r="CG14" s="307"/>
      <c r="CH14" s="307">
        <v>11400</v>
      </c>
      <c r="CI14" s="307"/>
      <c r="CJ14" s="307">
        <v>71400</v>
      </c>
      <c r="CK14" s="307">
        <v>65000</v>
      </c>
      <c r="CL14" s="307"/>
      <c r="CM14" s="307"/>
      <c r="CN14" s="307">
        <v>12350</v>
      </c>
      <c r="CO14" s="307"/>
      <c r="CP14" s="307">
        <v>77350</v>
      </c>
      <c r="CQ14" s="307">
        <v>69000</v>
      </c>
      <c r="CR14" s="307"/>
      <c r="CS14" s="307"/>
      <c r="CT14" s="307">
        <v>13110</v>
      </c>
      <c r="CU14" s="307"/>
      <c r="CV14" s="307">
        <v>82110</v>
      </c>
      <c r="CW14" s="307"/>
      <c r="CX14" s="307">
        <v>71500</v>
      </c>
      <c r="CY14" s="307"/>
      <c r="CZ14" s="307"/>
      <c r="DA14" s="307">
        <v>13585</v>
      </c>
      <c r="DB14" s="307"/>
      <c r="DC14" s="307">
        <v>85085</v>
      </c>
      <c r="DD14" s="307">
        <v>71500</v>
      </c>
      <c r="DE14" s="307"/>
      <c r="DF14" s="307"/>
      <c r="DG14" s="307">
        <v>13585</v>
      </c>
      <c r="DH14" s="307"/>
      <c r="DI14" s="307">
        <v>85085</v>
      </c>
      <c r="DJ14" s="307">
        <v>71500</v>
      </c>
      <c r="DK14" s="307"/>
      <c r="DL14" s="307"/>
      <c r="DM14" s="307">
        <v>13585</v>
      </c>
      <c r="DN14" s="307"/>
      <c r="DO14" s="307">
        <v>85085</v>
      </c>
      <c r="DP14" s="307"/>
      <c r="DQ14" s="307">
        <v>230959.16666666666</v>
      </c>
      <c r="DR14" s="307">
        <v>93117.5</v>
      </c>
      <c r="DS14" s="307">
        <v>254808.75</v>
      </c>
      <c r="DT14" s="307">
        <v>100703.75</v>
      </c>
      <c r="DU14" s="307">
        <v>254493.74833333332</v>
      </c>
      <c r="DV14" s="307">
        <v>115251.5</v>
      </c>
    </row>
    <row r="15" spans="4:126">
      <c r="D15" t="s">
        <v>160</v>
      </c>
      <c r="E15" t="s">
        <v>167</v>
      </c>
      <c r="F15">
        <v>1</v>
      </c>
      <c r="G15" s="307">
        <v>800000</v>
      </c>
      <c r="H15" s="307"/>
      <c r="I15" s="307"/>
      <c r="J15" s="307">
        <v>152000</v>
      </c>
      <c r="K15" s="307"/>
      <c r="L15" s="307">
        <v>952000</v>
      </c>
      <c r="M15" s="307">
        <v>840000</v>
      </c>
      <c r="N15" s="307"/>
      <c r="O15" s="307"/>
      <c r="P15" s="307">
        <v>159600</v>
      </c>
      <c r="Q15" s="307"/>
      <c r="R15" s="307">
        <v>999600</v>
      </c>
      <c r="S15" s="307">
        <v>907200</v>
      </c>
      <c r="T15" s="307"/>
      <c r="U15" s="307"/>
      <c r="V15" s="307">
        <v>172368</v>
      </c>
      <c r="W15" s="307"/>
      <c r="X15" s="307">
        <v>1079568</v>
      </c>
      <c r="Y15" s="307"/>
      <c r="Z15" s="307">
        <v>705000</v>
      </c>
      <c r="AA15" s="307"/>
      <c r="AB15" s="307"/>
      <c r="AC15" s="307">
        <v>133950</v>
      </c>
      <c r="AD15" s="307"/>
      <c r="AE15" s="307">
        <v>838950</v>
      </c>
      <c r="AF15" s="307">
        <v>810800</v>
      </c>
      <c r="AG15" s="307"/>
      <c r="AH15" s="307"/>
      <c r="AI15" s="307">
        <v>154052</v>
      </c>
      <c r="AJ15" s="307"/>
      <c r="AK15" s="307">
        <v>964852</v>
      </c>
      <c r="AL15" s="307">
        <v>1013400</v>
      </c>
      <c r="AM15" s="307"/>
      <c r="AN15" s="307"/>
      <c r="AO15" s="307">
        <v>192546</v>
      </c>
      <c r="AP15" s="307"/>
      <c r="AQ15" s="307">
        <v>1205946</v>
      </c>
      <c r="AR15" s="307"/>
      <c r="AS15" s="308">
        <v>1100000</v>
      </c>
      <c r="AT15" s="308"/>
      <c r="AU15" s="308"/>
      <c r="AV15" s="308">
        <v>209000</v>
      </c>
      <c r="AW15" s="308"/>
      <c r="AX15" s="308">
        <v>1309000</v>
      </c>
      <c r="AY15" s="308">
        <v>1300000</v>
      </c>
      <c r="AZ15" s="308"/>
      <c r="BA15" s="308"/>
      <c r="BB15" s="308">
        <v>247000</v>
      </c>
      <c r="BC15" s="308"/>
      <c r="BD15" s="308">
        <v>1547000</v>
      </c>
      <c r="BE15" s="308">
        <v>1500000</v>
      </c>
      <c r="BF15" s="308"/>
      <c r="BG15" s="308"/>
      <c r="BH15" s="308">
        <v>285000</v>
      </c>
      <c r="BI15" s="308"/>
      <c r="BJ15" s="308">
        <v>1785000</v>
      </c>
      <c r="BK15" s="307"/>
      <c r="BL15" s="308">
        <v>220000</v>
      </c>
      <c r="BM15" s="308"/>
      <c r="BN15" s="308"/>
      <c r="BO15" s="308">
        <v>41800</v>
      </c>
      <c r="BP15" s="308"/>
      <c r="BQ15" s="308">
        <v>261800</v>
      </c>
      <c r="BR15" s="308">
        <v>2200000</v>
      </c>
      <c r="BS15" s="308"/>
      <c r="BT15" s="308"/>
      <c r="BU15" s="308">
        <v>418000</v>
      </c>
      <c r="BV15" s="308"/>
      <c r="BW15" s="308">
        <v>2618000</v>
      </c>
      <c r="BX15" s="308">
        <v>2200000</v>
      </c>
      <c r="BY15" s="308"/>
      <c r="BZ15" s="308"/>
      <c r="CA15" s="308">
        <v>418000</v>
      </c>
      <c r="CB15" s="308"/>
      <c r="CC15" s="308">
        <v>2618000</v>
      </c>
      <c r="CD15" s="307"/>
      <c r="CE15" s="307">
        <v>1200000</v>
      </c>
      <c r="CF15" s="307"/>
      <c r="CG15" s="307"/>
      <c r="CH15" s="307">
        <v>228000</v>
      </c>
      <c r="CI15" s="307"/>
      <c r="CJ15" s="307">
        <v>1428000</v>
      </c>
      <c r="CK15" s="307">
        <v>1260000</v>
      </c>
      <c r="CL15" s="307"/>
      <c r="CM15" s="307"/>
      <c r="CN15" s="307">
        <v>239400</v>
      </c>
      <c r="CO15" s="307"/>
      <c r="CP15" s="307">
        <v>1499400</v>
      </c>
      <c r="CQ15" s="307">
        <v>1330000</v>
      </c>
      <c r="CR15" s="307"/>
      <c r="CS15" s="307"/>
      <c r="CT15" s="307">
        <v>252700</v>
      </c>
      <c r="CU15" s="307"/>
      <c r="CV15" s="307">
        <v>1582700</v>
      </c>
      <c r="CW15" s="307"/>
      <c r="CX15" s="307">
        <v>299000</v>
      </c>
      <c r="CY15" s="307"/>
      <c r="CZ15" s="307"/>
      <c r="DA15" s="307">
        <v>56810</v>
      </c>
      <c r="DB15" s="307"/>
      <c r="DC15" s="307">
        <v>355810</v>
      </c>
      <c r="DD15" s="307">
        <v>299000</v>
      </c>
      <c r="DE15" s="307"/>
      <c r="DF15" s="307"/>
      <c r="DG15" s="307">
        <v>56810</v>
      </c>
      <c r="DH15" s="307"/>
      <c r="DI15" s="307">
        <v>355810</v>
      </c>
      <c r="DJ15" s="307">
        <v>299000</v>
      </c>
      <c r="DK15" s="307"/>
      <c r="DL15" s="307"/>
      <c r="DM15" s="307">
        <v>56810</v>
      </c>
      <c r="DN15" s="307"/>
      <c r="DO15" s="307">
        <v>355810</v>
      </c>
      <c r="DP15" s="307"/>
      <c r="DQ15" s="307">
        <v>857593.33333333337</v>
      </c>
      <c r="DR15" s="307">
        <v>895475</v>
      </c>
      <c r="DS15" s="307">
        <v>1330777</v>
      </c>
      <c r="DT15" s="307">
        <v>1249500</v>
      </c>
      <c r="DU15" s="307">
        <v>1823670.6666666667</v>
      </c>
      <c r="DV15" s="307">
        <v>1394323</v>
      </c>
    </row>
    <row r="16" spans="4:126">
      <c r="D16" t="s">
        <v>163</v>
      </c>
      <c r="E16" t="s">
        <v>164</v>
      </c>
      <c r="F16">
        <v>1</v>
      </c>
      <c r="G16" s="307">
        <v>850000</v>
      </c>
      <c r="H16" s="307"/>
      <c r="I16" s="307"/>
      <c r="J16" s="307">
        <v>161500</v>
      </c>
      <c r="K16" s="307"/>
      <c r="L16" s="307">
        <v>1011500</v>
      </c>
      <c r="M16" s="307">
        <v>892500</v>
      </c>
      <c r="N16" s="307"/>
      <c r="O16" s="307"/>
      <c r="P16" s="307">
        <v>169575</v>
      </c>
      <c r="Q16" s="307"/>
      <c r="R16" s="307">
        <v>1062075</v>
      </c>
      <c r="S16" s="307">
        <v>963900</v>
      </c>
      <c r="T16" s="307"/>
      <c r="U16" s="307"/>
      <c r="V16" s="307">
        <v>183141</v>
      </c>
      <c r="W16" s="307"/>
      <c r="X16" s="307">
        <v>1147041</v>
      </c>
      <c r="Y16" s="307"/>
      <c r="Z16" s="307">
        <v>380000</v>
      </c>
      <c r="AA16" s="307"/>
      <c r="AB16" s="307"/>
      <c r="AC16" s="307">
        <v>72200</v>
      </c>
      <c r="AD16" s="307"/>
      <c r="AE16" s="307">
        <v>452200</v>
      </c>
      <c r="AF16" s="307">
        <v>437000</v>
      </c>
      <c r="AG16" s="307"/>
      <c r="AH16" s="307"/>
      <c r="AI16" s="307">
        <v>83030</v>
      </c>
      <c r="AJ16" s="307"/>
      <c r="AK16" s="307">
        <v>520030</v>
      </c>
      <c r="AL16" s="307">
        <v>546250</v>
      </c>
      <c r="AM16" s="307"/>
      <c r="AN16" s="307"/>
      <c r="AO16" s="307">
        <v>103787.5</v>
      </c>
      <c r="AP16" s="307"/>
      <c r="AQ16" s="307">
        <v>650037.5</v>
      </c>
      <c r="AR16" s="307"/>
      <c r="AS16" s="308">
        <v>450000</v>
      </c>
      <c r="AT16" s="308"/>
      <c r="AU16" s="308"/>
      <c r="AV16" s="308">
        <v>85500</v>
      </c>
      <c r="AW16" s="308"/>
      <c r="AX16" s="308">
        <v>535500</v>
      </c>
      <c r="AY16" s="308">
        <v>480000</v>
      </c>
      <c r="AZ16" s="308"/>
      <c r="BA16" s="308"/>
      <c r="BB16" s="308">
        <v>91200</v>
      </c>
      <c r="BC16" s="308"/>
      <c r="BD16" s="308">
        <v>571200</v>
      </c>
      <c r="BE16" s="308">
        <v>530000</v>
      </c>
      <c r="BF16" s="308"/>
      <c r="BG16" s="308"/>
      <c r="BH16" s="308">
        <v>100700</v>
      </c>
      <c r="BI16" s="308"/>
      <c r="BJ16" s="308">
        <v>630700</v>
      </c>
      <c r="BK16" s="307"/>
      <c r="BL16" s="308">
        <v>1050000</v>
      </c>
      <c r="BM16" s="308"/>
      <c r="BN16" s="308"/>
      <c r="BO16" s="308">
        <v>199500</v>
      </c>
      <c r="BP16" s="308"/>
      <c r="BQ16" s="308">
        <v>1249500</v>
      </c>
      <c r="BR16" s="308">
        <v>10500000</v>
      </c>
      <c r="BS16" s="308"/>
      <c r="BT16" s="308"/>
      <c r="BU16" s="308">
        <v>1995000</v>
      </c>
      <c r="BV16" s="308"/>
      <c r="BW16" s="308">
        <v>12495000</v>
      </c>
      <c r="BX16" s="308">
        <v>1325294</v>
      </c>
      <c r="BY16" s="308"/>
      <c r="BZ16" s="308"/>
      <c r="CA16" s="308">
        <v>251805.86000000002</v>
      </c>
      <c r="CB16" s="308"/>
      <c r="CC16" s="308">
        <v>1577099.86</v>
      </c>
      <c r="CD16" s="307"/>
      <c r="CE16" s="307">
        <v>500000</v>
      </c>
      <c r="CF16" s="307"/>
      <c r="CG16" s="307"/>
      <c r="CH16" s="307">
        <v>95000</v>
      </c>
      <c r="CI16" s="307"/>
      <c r="CJ16" s="307">
        <v>595000</v>
      </c>
      <c r="CK16" s="307">
        <v>530000</v>
      </c>
      <c r="CL16" s="307"/>
      <c r="CM16" s="307"/>
      <c r="CN16" s="307">
        <v>100700</v>
      </c>
      <c r="CO16" s="307"/>
      <c r="CP16" s="307">
        <v>630700</v>
      </c>
      <c r="CQ16" s="307">
        <v>560000</v>
      </c>
      <c r="CR16" s="307"/>
      <c r="CS16" s="307"/>
      <c r="CT16" s="307">
        <v>106400</v>
      </c>
      <c r="CU16" s="307"/>
      <c r="CV16" s="307">
        <v>666400</v>
      </c>
      <c r="CW16" s="307"/>
      <c r="CX16" s="307">
        <v>695500</v>
      </c>
      <c r="CY16" s="307"/>
      <c r="CZ16" s="307"/>
      <c r="DA16" s="307">
        <v>132145</v>
      </c>
      <c r="DB16" s="307"/>
      <c r="DC16" s="307">
        <v>827645</v>
      </c>
      <c r="DD16" s="307">
        <v>695500</v>
      </c>
      <c r="DE16" s="307"/>
      <c r="DF16" s="307"/>
      <c r="DG16" s="307">
        <v>132145</v>
      </c>
      <c r="DH16" s="307"/>
      <c r="DI16" s="307">
        <v>827645</v>
      </c>
      <c r="DJ16" s="307">
        <v>695500</v>
      </c>
      <c r="DK16" s="307"/>
      <c r="DL16" s="307"/>
      <c r="DM16" s="307">
        <v>132145</v>
      </c>
      <c r="DN16" s="307"/>
      <c r="DO16" s="307">
        <v>827645</v>
      </c>
      <c r="DP16" s="307"/>
      <c r="DQ16" s="307">
        <v>778557.5</v>
      </c>
      <c r="DR16" s="307">
        <v>711322.5</v>
      </c>
      <c r="DS16" s="307">
        <v>2684441.6666666665</v>
      </c>
      <c r="DT16" s="307">
        <v>729172.5</v>
      </c>
      <c r="DU16" s="307">
        <v>1016370.56</v>
      </c>
      <c r="DV16" s="307">
        <v>987343</v>
      </c>
    </row>
    <row r="17" spans="4:126">
      <c r="D17" t="s">
        <v>169</v>
      </c>
      <c r="E17" t="s">
        <v>170</v>
      </c>
      <c r="F17" t="s">
        <v>168</v>
      </c>
      <c r="G17" s="307">
        <v>91000</v>
      </c>
      <c r="H17" s="307"/>
      <c r="I17" s="307"/>
      <c r="J17" s="307">
        <v>17290</v>
      </c>
      <c r="K17" s="307"/>
      <c r="L17" s="307">
        <v>108290</v>
      </c>
      <c r="M17" s="307">
        <v>95600</v>
      </c>
      <c r="N17" s="307"/>
      <c r="O17" s="307"/>
      <c r="P17" s="307">
        <v>18164</v>
      </c>
      <c r="Q17" s="307"/>
      <c r="R17" s="307">
        <v>113764</v>
      </c>
      <c r="S17" s="307">
        <v>103200</v>
      </c>
      <c r="T17" s="307"/>
      <c r="U17" s="307"/>
      <c r="V17" s="307">
        <v>19608</v>
      </c>
      <c r="W17" s="307"/>
      <c r="X17" s="307">
        <v>122808</v>
      </c>
      <c r="Y17" s="307"/>
      <c r="Z17" s="307">
        <v>35000</v>
      </c>
      <c r="AA17" s="307"/>
      <c r="AB17" s="307"/>
      <c r="AC17" s="307">
        <v>6650</v>
      </c>
      <c r="AD17" s="307"/>
      <c r="AE17" s="307">
        <v>41650</v>
      </c>
      <c r="AF17" s="307">
        <v>40250</v>
      </c>
      <c r="AG17" s="307"/>
      <c r="AH17" s="307"/>
      <c r="AI17" s="307">
        <v>7647.5</v>
      </c>
      <c r="AJ17" s="307"/>
      <c r="AK17" s="307">
        <v>47897.5</v>
      </c>
      <c r="AL17" s="307">
        <v>50300</v>
      </c>
      <c r="AM17" s="307"/>
      <c r="AN17" s="307"/>
      <c r="AO17" s="307">
        <v>9557</v>
      </c>
      <c r="AP17" s="307"/>
      <c r="AQ17" s="307">
        <v>59857</v>
      </c>
      <c r="AR17" s="307"/>
      <c r="AS17" s="308">
        <v>220000</v>
      </c>
      <c r="AT17" s="308"/>
      <c r="AU17" s="308"/>
      <c r="AV17" s="308">
        <v>41800</v>
      </c>
      <c r="AW17" s="308"/>
      <c r="AX17" s="308">
        <v>261800</v>
      </c>
      <c r="AY17" s="308">
        <v>285000</v>
      </c>
      <c r="AZ17" s="308"/>
      <c r="BA17" s="308"/>
      <c r="BB17" s="308">
        <v>54150</v>
      </c>
      <c r="BC17" s="308"/>
      <c r="BD17" s="308">
        <v>339150</v>
      </c>
      <c r="BE17" s="308">
        <v>330000</v>
      </c>
      <c r="BF17" s="308"/>
      <c r="BG17" s="308"/>
      <c r="BH17" s="308">
        <v>62700</v>
      </c>
      <c r="BI17" s="308"/>
      <c r="BJ17" s="308">
        <v>392700</v>
      </c>
      <c r="BK17" s="307"/>
      <c r="BL17" s="308">
        <v>85000</v>
      </c>
      <c r="BM17" s="308"/>
      <c r="BN17" s="308"/>
      <c r="BO17" s="308">
        <v>16150</v>
      </c>
      <c r="BP17" s="308"/>
      <c r="BQ17" s="308">
        <v>101150</v>
      </c>
      <c r="BR17" s="308">
        <v>85000</v>
      </c>
      <c r="BS17" s="308"/>
      <c r="BT17" s="308"/>
      <c r="BU17" s="308">
        <v>16150</v>
      </c>
      <c r="BV17" s="308"/>
      <c r="BW17" s="308">
        <v>101150</v>
      </c>
      <c r="BX17" s="308">
        <v>100000</v>
      </c>
      <c r="BY17" s="308"/>
      <c r="BZ17" s="308"/>
      <c r="CA17" s="308">
        <v>19000</v>
      </c>
      <c r="CB17" s="308"/>
      <c r="CC17" s="308">
        <v>119000</v>
      </c>
      <c r="CD17" s="307"/>
      <c r="CE17" s="307">
        <v>50000</v>
      </c>
      <c r="CF17" s="307"/>
      <c r="CG17" s="307"/>
      <c r="CH17" s="307">
        <v>9500</v>
      </c>
      <c r="CI17" s="307"/>
      <c r="CJ17" s="307">
        <v>59500</v>
      </c>
      <c r="CK17" s="307">
        <v>53000</v>
      </c>
      <c r="CL17" s="307"/>
      <c r="CM17" s="307"/>
      <c r="CN17" s="307">
        <v>10070</v>
      </c>
      <c r="CO17" s="307"/>
      <c r="CP17" s="307">
        <v>63070</v>
      </c>
      <c r="CQ17" s="307">
        <v>56000</v>
      </c>
      <c r="CR17" s="307"/>
      <c r="CS17" s="307"/>
      <c r="CT17" s="307">
        <v>10640</v>
      </c>
      <c r="CU17" s="307"/>
      <c r="CV17" s="307">
        <v>66640</v>
      </c>
      <c r="CW17" s="307"/>
      <c r="CX17" s="307">
        <v>780000</v>
      </c>
      <c r="CY17" s="307"/>
      <c r="CZ17" s="307"/>
      <c r="DA17" s="307">
        <v>148200</v>
      </c>
      <c r="DB17" s="307"/>
      <c r="DC17" s="307">
        <v>928200</v>
      </c>
      <c r="DD17" s="307">
        <v>780000</v>
      </c>
      <c r="DE17" s="307"/>
      <c r="DF17" s="307"/>
      <c r="DG17" s="307">
        <v>148200</v>
      </c>
      <c r="DH17" s="307"/>
      <c r="DI17" s="307">
        <v>928200</v>
      </c>
      <c r="DJ17" s="307">
        <v>780000</v>
      </c>
      <c r="DK17" s="307"/>
      <c r="DL17" s="307"/>
      <c r="DM17" s="307">
        <v>148200</v>
      </c>
      <c r="DN17" s="307"/>
      <c r="DO17" s="307">
        <v>928200</v>
      </c>
      <c r="DP17" s="307"/>
      <c r="DQ17" s="307">
        <v>250098.33333333334</v>
      </c>
      <c r="DR17" s="307">
        <v>104720</v>
      </c>
      <c r="DS17" s="307">
        <v>265538.58333333331</v>
      </c>
      <c r="DT17" s="307">
        <v>107457</v>
      </c>
      <c r="DU17" s="307">
        <v>286084.16666666669</v>
      </c>
      <c r="DV17" s="307">
        <v>120904</v>
      </c>
    </row>
    <row r="18" spans="4:126">
      <c r="D18" t="s">
        <v>20</v>
      </c>
      <c r="G18" s="306">
        <v>0.22</v>
      </c>
      <c r="H18" s="306"/>
      <c r="I18" s="306"/>
      <c r="J18" s="306"/>
      <c r="K18" s="306"/>
      <c r="L18" s="306"/>
      <c r="M18" s="306"/>
      <c r="N18" s="306"/>
      <c r="O18" s="306"/>
      <c r="P18" s="306"/>
      <c r="Q18" s="306"/>
      <c r="R18" s="306"/>
      <c r="S18" s="306"/>
      <c r="T18" s="306"/>
      <c r="U18" s="306"/>
      <c r="V18" s="306"/>
      <c r="W18" s="306"/>
      <c r="X18" s="306"/>
      <c r="Y18" s="306"/>
      <c r="Z18" s="306">
        <v>0.1</v>
      </c>
      <c r="AA18" s="306"/>
      <c r="AB18" s="306"/>
      <c r="AC18" s="306"/>
      <c r="AD18" s="306"/>
      <c r="AE18" s="306"/>
      <c r="AF18" s="306"/>
      <c r="AG18" s="306"/>
      <c r="AH18" s="306"/>
      <c r="AI18" s="306"/>
      <c r="AJ18" s="306"/>
      <c r="AK18" s="306"/>
      <c r="AL18" s="306"/>
      <c r="AM18" s="306"/>
      <c r="AN18" s="306"/>
      <c r="AO18" s="306"/>
      <c r="AP18" s="306"/>
      <c r="AQ18" s="306"/>
      <c r="AR18" s="306"/>
      <c r="AS18" s="306">
        <v>0.15</v>
      </c>
      <c r="AT18" s="306"/>
      <c r="AU18" s="306"/>
      <c r="AV18" s="306"/>
      <c r="AW18" s="306"/>
      <c r="AX18" s="306"/>
      <c r="AY18" s="306"/>
      <c r="AZ18" s="306"/>
      <c r="BA18" s="306"/>
      <c r="BB18" s="306"/>
      <c r="BC18" s="306"/>
      <c r="BD18" s="306"/>
      <c r="BE18" s="306"/>
      <c r="BF18" s="306"/>
      <c r="BG18" s="306"/>
      <c r="BH18" s="306"/>
      <c r="BI18" s="306"/>
      <c r="BJ18" s="306"/>
      <c r="BK18" s="306"/>
      <c r="BL18" s="306">
        <v>0.13</v>
      </c>
      <c r="BM18" s="306"/>
      <c r="BN18" s="306"/>
      <c r="BO18" s="306"/>
      <c r="BP18" s="306"/>
      <c r="BQ18" s="306"/>
      <c r="BR18" s="306"/>
      <c r="BS18" s="306"/>
      <c r="BT18" s="306"/>
      <c r="BU18" s="306"/>
      <c r="BV18" s="306"/>
      <c r="BW18" s="306"/>
      <c r="BX18" s="306"/>
      <c r="BY18" s="306"/>
      <c r="BZ18" s="306"/>
      <c r="CA18" s="306"/>
      <c r="CB18" s="306"/>
      <c r="CC18" s="306"/>
      <c r="CD18" s="306"/>
      <c r="CE18" s="306">
        <v>0.15</v>
      </c>
      <c r="CF18" s="306"/>
      <c r="CG18" s="306"/>
      <c r="CH18" s="306"/>
      <c r="CI18" s="306"/>
      <c r="CJ18" s="306"/>
      <c r="CK18" s="306"/>
      <c r="CL18" s="306"/>
      <c r="CM18" s="306"/>
      <c r="CN18" s="306"/>
      <c r="CO18" s="306"/>
      <c r="CP18" s="306"/>
      <c r="CQ18" s="306"/>
      <c r="CR18" s="306"/>
      <c r="CS18" s="306"/>
      <c r="CT18" s="306"/>
      <c r="CU18" s="306"/>
      <c r="CV18" s="306"/>
      <c r="CW18" s="306"/>
      <c r="CX18" s="309">
        <v>7.1400000000000005E-2</v>
      </c>
      <c r="CY18" s="309"/>
      <c r="CZ18" s="309"/>
      <c r="DA18" s="309"/>
      <c r="DB18" s="309"/>
      <c r="DC18" s="309"/>
      <c r="DD18" s="309"/>
      <c r="DE18" s="309"/>
      <c r="DF18" s="309"/>
      <c r="DG18" s="309"/>
      <c r="DH18" s="309"/>
      <c r="DI18" s="309"/>
      <c r="DJ18" s="309"/>
      <c r="DK18" s="309"/>
      <c r="DL18" s="309"/>
      <c r="DM18" s="309"/>
      <c r="DN18" s="309"/>
      <c r="DO18" s="309"/>
      <c r="DP18" s="306"/>
      <c r="DQ18" s="309">
        <v>0.14000000000000001</v>
      </c>
      <c r="DR18" s="309"/>
      <c r="DS18" s="309"/>
      <c r="DT18" s="309"/>
      <c r="DU18" s="309"/>
      <c r="DV18" s="309"/>
    </row>
    <row r="19" spans="4:126">
      <c r="D19" t="s">
        <v>189</v>
      </c>
    </row>
    <row r="21" spans="4:126">
      <c r="D21" t="s">
        <v>204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C2:K5"/>
  <sheetViews>
    <sheetView workbookViewId="0">
      <selection activeCell="B2" sqref="B2:DT20"/>
    </sheetView>
  </sheetViews>
  <sheetFormatPr baseColWidth="10" defaultColWidth="11" defaultRowHeight="14"/>
  <cols>
    <col min="1" max="2" width="11" style="332"/>
    <col min="3" max="3" width="22.33203125" style="332" customWidth="1"/>
    <col min="4" max="4" width="20.6640625" style="332" customWidth="1"/>
    <col min="5" max="5" width="17.1640625" style="332" customWidth="1"/>
    <col min="6" max="6" width="22.33203125" style="332" customWidth="1"/>
    <col min="7" max="7" width="18" style="332" customWidth="1"/>
    <col min="8" max="8" width="20.5" style="332" customWidth="1"/>
    <col min="9" max="10" width="15.6640625" style="332" customWidth="1"/>
    <col min="11" max="11" width="16.83203125" style="332" customWidth="1"/>
    <col min="12" max="16384" width="11" style="332"/>
  </cols>
  <sheetData>
    <row r="2" spans="3:11" ht="15" thickBot="1"/>
    <row r="3" spans="3:11" ht="15" thickBot="1">
      <c r="C3" s="604" t="s">
        <v>234</v>
      </c>
      <c r="D3" s="605"/>
      <c r="E3" s="605"/>
      <c r="F3" s="605"/>
      <c r="G3" s="605"/>
      <c r="H3" s="605"/>
      <c r="I3" s="605"/>
      <c r="J3" s="605"/>
      <c r="K3" s="606"/>
    </row>
    <row r="4" spans="3:11" ht="31" thickBot="1">
      <c r="C4" s="329" t="s">
        <v>0</v>
      </c>
      <c r="D4" s="330" t="s">
        <v>208</v>
      </c>
      <c r="E4" s="330" t="s">
        <v>214</v>
      </c>
      <c r="F4" s="330" t="s">
        <v>215</v>
      </c>
      <c r="G4" s="330" t="s">
        <v>216</v>
      </c>
      <c r="H4" s="330" t="s">
        <v>217</v>
      </c>
      <c r="I4" s="330" t="s">
        <v>220</v>
      </c>
      <c r="J4" s="329" t="s">
        <v>151</v>
      </c>
      <c r="K4" s="329" t="s">
        <v>219</v>
      </c>
    </row>
    <row r="5" spans="3:11" ht="46" thickBot="1">
      <c r="C5" s="333" t="s">
        <v>235</v>
      </c>
      <c r="D5" s="331">
        <v>0.22</v>
      </c>
      <c r="E5" s="331">
        <v>0.1</v>
      </c>
      <c r="F5" s="331">
        <v>0.15</v>
      </c>
      <c r="G5" s="331">
        <v>0.13</v>
      </c>
      <c r="H5" s="331">
        <v>0.15</v>
      </c>
      <c r="I5" s="334">
        <v>7.1400000000000005E-2</v>
      </c>
      <c r="J5" s="334">
        <f>AVERAGE(D5:I5)</f>
        <v>0.13689999999999999</v>
      </c>
      <c r="K5" s="335">
        <f>MEDIAN(D5:I5)</f>
        <v>0.14000000000000001</v>
      </c>
    </row>
  </sheetData>
  <mergeCells count="1">
    <mergeCell ref="C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IMPRESOS 2</vt:lpstr>
      <vt:lpstr>SERVICIOS</vt:lpstr>
      <vt:lpstr>Hoja4</vt:lpstr>
      <vt:lpstr> PRODUCTOS DIGITALES </vt:lpstr>
      <vt:lpstr>IMPRESOS </vt:lpstr>
      <vt:lpstr>EVENTOS - Con Stand</vt:lpstr>
      <vt:lpstr>Hoja1</vt:lpstr>
      <vt:lpstr>Hoja2</vt:lpstr>
      <vt:lpstr>' PRODUCTOS DIGITALES '!Área_de_impresión</vt:lpstr>
      <vt:lpstr>'EVENTOS - Con Stand'!Área_de_impresión</vt:lpstr>
      <vt:lpstr>'IMPRESOS '!Área_de_impresión</vt:lpstr>
      <vt:lpstr>SERVICIOS!Área_de_impresión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Microsoft Office User</cp:lastModifiedBy>
  <cp:lastPrinted>2023-03-21T16:11:17Z</cp:lastPrinted>
  <dcterms:created xsi:type="dcterms:W3CDTF">2020-07-16T20:05:35Z</dcterms:created>
  <dcterms:modified xsi:type="dcterms:W3CDTF">2024-05-08T21:04:01Z</dcterms:modified>
</cp:coreProperties>
</file>