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NA.CASTANO\Desktop\2024-EADG\CAIS E INSPECCIONES\mc 28 CAIs\"/>
    </mc:Choice>
  </mc:AlternateContent>
  <bookViews>
    <workbookView xWindow="0" yWindow="0" windowWidth="28800" windowHeight="18000" tabRatio="755" activeTab="2"/>
  </bookViews>
  <sheets>
    <sheet name="APU" sheetId="14" r:id="rId1"/>
    <sheet name="AU CAIS" sheetId="21" r:id="rId2"/>
    <sheet name="PRESUPUESTO CAI" sheetId="15" r:id="rId3"/>
    <sheet name="CONSOLIDADO CAI" sheetId="19" state="hidden" r:id="rId4"/>
    <sheet name="CONSOLIDADO INSPECCIONES" sheetId="20" state="hidden"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 localSheetId="1">#REF!</definedName>
    <definedName name="\0" localSheetId="2">#REF!</definedName>
    <definedName name="\0">#REF!</definedName>
    <definedName name="\00" localSheetId="1">#REF!</definedName>
    <definedName name="\00" localSheetId="2">#REF!</definedName>
    <definedName name="\00">#REF!</definedName>
    <definedName name="\a" localSheetId="1">#REF!</definedName>
    <definedName name="\a" localSheetId="2">#REF!</definedName>
    <definedName name="\a">#REF!</definedName>
    <definedName name="\AA" localSheetId="1">[1]LIQUIDACION!#REF!</definedName>
    <definedName name="\AA" localSheetId="2">[1]LIQUIDACION!#REF!</definedName>
    <definedName name="\AA">[1]LIQUIDACION!#REF!</definedName>
    <definedName name="\b" localSheetId="1">[2]STRSUMM0!#REF!</definedName>
    <definedName name="\b" localSheetId="2">[2]STRSUMM0!#REF!</definedName>
    <definedName name="\b">[2]STRSUMM0!#REF!</definedName>
    <definedName name="\bb" localSheetId="1">[2]STRSUMM0!#REF!</definedName>
    <definedName name="\bb" localSheetId="2">[2]STRSUMM0!#REF!</definedName>
    <definedName name="\bb">[2]STRSUMM0!#REF!</definedName>
    <definedName name="\E" localSheetId="1">#REF!</definedName>
    <definedName name="\E" localSheetId="2">#REF!</definedName>
    <definedName name="\E">#REF!</definedName>
    <definedName name="\EE" localSheetId="1">#REF!</definedName>
    <definedName name="\EE" localSheetId="2">#REF!</definedName>
    <definedName name="\EE">#REF!</definedName>
    <definedName name="\G" localSheetId="1">#REF!</definedName>
    <definedName name="\G" localSheetId="2">#REF!</definedName>
    <definedName name="\G">#REF!</definedName>
    <definedName name="\k" localSheetId="1">'[3]7422CW00'!#REF!</definedName>
    <definedName name="\k" localSheetId="2">'[3]7422CW00'!#REF!</definedName>
    <definedName name="\k">'[3]7422CW00'!#REF!</definedName>
    <definedName name="\l" localSheetId="1">[4]STRSUMM0!#REF!</definedName>
    <definedName name="\l" localSheetId="2">[4]STRSUMM0!#REF!</definedName>
    <definedName name="\l">[4]STRSUMM0!#REF!</definedName>
    <definedName name="\M" localSheetId="1">#REF!</definedName>
    <definedName name="\M" localSheetId="2">#REF!</definedName>
    <definedName name="\M">#REF!</definedName>
    <definedName name="\ñ" localSheetId="1">'[5]7422CW00'!#REF!</definedName>
    <definedName name="\ñ" localSheetId="2">'[5]7422CW00'!#REF!</definedName>
    <definedName name="\ñ">'[5]7422CW00'!#REF!</definedName>
    <definedName name="\P" localSheetId="1">#REF!</definedName>
    <definedName name="\P" localSheetId="2">#REF!</definedName>
    <definedName name="\P">#REF!</definedName>
    <definedName name="\R" localSheetId="1">#REF!</definedName>
    <definedName name="\R" localSheetId="2">#REF!</definedName>
    <definedName name="\R">#REF!</definedName>
    <definedName name="\s" localSheetId="1">#REF!</definedName>
    <definedName name="\s" localSheetId="2">#REF!</definedName>
    <definedName name="\s">#REF!</definedName>
    <definedName name="\V" localSheetId="1">#REF!</definedName>
    <definedName name="\V" localSheetId="2">#REF!</definedName>
    <definedName name="\V">#REF!</definedName>
    <definedName name="\X" localSheetId="1">'AU CAIS'!ERR</definedName>
    <definedName name="\X">[0]!ERR</definedName>
    <definedName name="\Z" localSheetId="1">'AU CAIS'!ERR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1" hidden="1">[7]INST!#REF!</definedName>
    <definedName name="_________key2" localSheetId="2" hidden="1">[7]INST!#REF!</definedName>
    <definedName name="_________key2" hidden="1">[7]INST!#REF!</definedName>
    <definedName name="_________PJ50" localSheetId="1">#REF!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1" hidden="1">[8]INST!#REF!</definedName>
    <definedName name="________key2" localSheetId="2" hidden="1">[8]INST!#REF!</definedName>
    <definedName name="________key2" hidden="1">[8]INST!#REF!</definedName>
    <definedName name="________key3" localSheetId="1" hidden="1">#REF!</definedName>
    <definedName name="________key3" localSheetId="2" hidden="1">#REF!</definedName>
    <definedName name="________key3" hidden="1">#REF!</definedName>
    <definedName name="________MA2" localSheetId="1">#REF!</definedName>
    <definedName name="________MA2" localSheetId="2">#REF!</definedName>
    <definedName name="________MA2">#REF!</definedName>
    <definedName name="________PJ50" localSheetId="1">#REF!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 localSheetId="2">#REF!</definedName>
    <definedName name="_______MA2">#REF!</definedName>
    <definedName name="_______PJ50" localSheetId="1">#REF!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 localSheetId="2">#REF!</definedName>
    <definedName name="______MA2">#REF!</definedName>
    <definedName name="______PJ50" localSheetId="1">#REF!</definedName>
    <definedName name="______PJ50" localSheetId="2">#REF!</definedName>
    <definedName name="______PJ50">#REF!</definedName>
    <definedName name="______pr01" localSheetId="1">#REF!</definedName>
    <definedName name="______pr01" localSheetId="2">#REF!</definedName>
    <definedName name="______pr01">#REF!</definedName>
    <definedName name="______pr02" localSheetId="1">#REF!</definedName>
    <definedName name="______pr02" localSheetId="2">#REF!</definedName>
    <definedName name="______pr02">#REF!</definedName>
    <definedName name="______pr03" localSheetId="1">#REF!</definedName>
    <definedName name="______pr03" localSheetId="2">#REF!</definedName>
    <definedName name="______pr03">#REF!</definedName>
    <definedName name="______pr04" localSheetId="1">#REF!</definedName>
    <definedName name="______pr04" localSheetId="2">#REF!</definedName>
    <definedName name="______pr04">#REF!</definedName>
    <definedName name="______pr05" localSheetId="1">#REF!</definedName>
    <definedName name="______pr05" localSheetId="2">#REF!</definedName>
    <definedName name="______pr05">#REF!</definedName>
    <definedName name="______pr06" localSheetId="1">#REF!</definedName>
    <definedName name="______pr06" localSheetId="2">#REF!</definedName>
    <definedName name="______pr06">#REF!</definedName>
    <definedName name="______pr07" localSheetId="1">#REF!</definedName>
    <definedName name="______pr07" localSheetId="2">#REF!</definedName>
    <definedName name="______pr07">#REF!</definedName>
    <definedName name="______pr08" localSheetId="1">#REF!</definedName>
    <definedName name="______pr08" localSheetId="2">#REF!</definedName>
    <definedName name="______pr08">#REF!</definedName>
    <definedName name="______pr09" localSheetId="1">#REF!</definedName>
    <definedName name="______pr09" localSheetId="2">#REF!</definedName>
    <definedName name="______pr09">#REF!</definedName>
    <definedName name="______pr10" localSheetId="1">#REF!</definedName>
    <definedName name="______pr10" localSheetId="2">#REF!</definedName>
    <definedName name="______pr10">#REF!</definedName>
    <definedName name="______pr11" localSheetId="1">#REF!</definedName>
    <definedName name="______pr11" localSheetId="2">#REF!</definedName>
    <definedName name="______pr11">#REF!</definedName>
    <definedName name="______pr12" localSheetId="1">#REF!</definedName>
    <definedName name="______pr12" localSheetId="2">#REF!</definedName>
    <definedName name="______pr12">#REF!</definedName>
    <definedName name="______pr13" localSheetId="1">#REF!</definedName>
    <definedName name="______pr13" localSheetId="2">#REF!</definedName>
    <definedName name="______pr13">#REF!</definedName>
    <definedName name="______pr14" localSheetId="1">#REF!</definedName>
    <definedName name="______pr14" localSheetId="2">#REF!</definedName>
    <definedName name="______pr14">#REF!</definedName>
    <definedName name="______pr15" localSheetId="1">#REF!</definedName>
    <definedName name="______pr15" localSheetId="2">#REF!</definedName>
    <definedName name="______pr15">#REF!</definedName>
    <definedName name="______pr16" localSheetId="1">#REF!</definedName>
    <definedName name="______pr16" localSheetId="2">#REF!</definedName>
    <definedName name="______pr16">#REF!</definedName>
    <definedName name="______pr17" localSheetId="1">#REF!</definedName>
    <definedName name="______pr17" localSheetId="2">#REF!</definedName>
    <definedName name="______pr17">#REF!</definedName>
    <definedName name="______pr18" localSheetId="1">#REF!</definedName>
    <definedName name="______pr18" localSheetId="2">#REF!</definedName>
    <definedName name="______pr18">#REF!</definedName>
    <definedName name="______pr19" localSheetId="1">#REF!</definedName>
    <definedName name="______pr19" localSheetId="2">#REF!</definedName>
    <definedName name="______pr19">#REF!</definedName>
    <definedName name="______pr20" localSheetId="1">#REF!</definedName>
    <definedName name="______pr20" localSheetId="2">#REF!</definedName>
    <definedName name="______pr20">#REF!</definedName>
    <definedName name="______pr21" localSheetId="1">#REF!</definedName>
    <definedName name="______pr21" localSheetId="2">#REF!</definedName>
    <definedName name="______pr21">#REF!</definedName>
    <definedName name="______pr22" localSheetId="1">#REF!</definedName>
    <definedName name="______pr22" localSheetId="2">#REF!</definedName>
    <definedName name="______pr22">#REF!</definedName>
    <definedName name="______pr23" localSheetId="1">#REF!</definedName>
    <definedName name="______pr23" localSheetId="2">#REF!</definedName>
    <definedName name="______pr23">#REF!</definedName>
    <definedName name="______pr24" localSheetId="1">#REF!</definedName>
    <definedName name="______pr24" localSheetId="2">#REF!</definedName>
    <definedName name="______pr24">#REF!</definedName>
    <definedName name="______pr25" localSheetId="1">#REF!</definedName>
    <definedName name="______pr25" localSheetId="2">#REF!</definedName>
    <definedName name="______pr25">#REF!</definedName>
    <definedName name="______pr26" localSheetId="1">#REF!</definedName>
    <definedName name="______pr26" localSheetId="2">#REF!</definedName>
    <definedName name="______pr26">#REF!</definedName>
    <definedName name="______pr27" localSheetId="1">#REF!</definedName>
    <definedName name="______pr27" localSheetId="2">#REF!</definedName>
    <definedName name="______pr27">#REF!</definedName>
    <definedName name="______pr28" localSheetId="1">#REF!</definedName>
    <definedName name="______pr28" localSheetId="2">#REF!</definedName>
    <definedName name="______pr28">#REF!</definedName>
    <definedName name="______pr29" localSheetId="1">#REF!</definedName>
    <definedName name="______pr29" localSheetId="2">#REF!</definedName>
    <definedName name="______pr29">#REF!</definedName>
    <definedName name="______pr30" localSheetId="1">#REF!</definedName>
    <definedName name="______pr30" localSheetId="2">#REF!</definedName>
    <definedName name="______pr30">#REF!</definedName>
    <definedName name="______pr31" localSheetId="1">#REF!</definedName>
    <definedName name="______pr31" localSheetId="2">#REF!</definedName>
    <definedName name="______pr31">#REF!</definedName>
    <definedName name="______pr32" localSheetId="1">#REF!</definedName>
    <definedName name="______pr32" localSheetId="2">#REF!</definedName>
    <definedName name="______pr32">#REF!</definedName>
    <definedName name="______pr33" localSheetId="1">#REF!</definedName>
    <definedName name="______pr33" localSheetId="2">#REF!</definedName>
    <definedName name="______pr33">#REF!</definedName>
    <definedName name="______pr34" localSheetId="1">#REF!</definedName>
    <definedName name="______pr34" localSheetId="2">#REF!</definedName>
    <definedName name="______pr34">#REF!</definedName>
    <definedName name="______pr35" localSheetId="1">#REF!</definedName>
    <definedName name="______pr35" localSheetId="2">#REF!</definedName>
    <definedName name="______pr35">#REF!</definedName>
    <definedName name="______pr36" localSheetId="1">#REF!</definedName>
    <definedName name="______pr36" localSheetId="2">#REF!</definedName>
    <definedName name="______pr36">#REF!</definedName>
    <definedName name="______pr37" localSheetId="1">#REF!</definedName>
    <definedName name="______pr37" localSheetId="2">#REF!</definedName>
    <definedName name="______pr37">#REF!</definedName>
    <definedName name="______pr38" localSheetId="1">#REF!</definedName>
    <definedName name="______pr38" localSheetId="2">#REF!</definedName>
    <definedName name="______pr38">#REF!</definedName>
    <definedName name="______pr39" localSheetId="1">#REF!</definedName>
    <definedName name="______pr39" localSheetId="2">#REF!</definedName>
    <definedName name="______pr39">#REF!</definedName>
    <definedName name="______pr40" localSheetId="1">#REF!</definedName>
    <definedName name="______pr40" localSheetId="2">#REF!</definedName>
    <definedName name="______pr40">#REF!</definedName>
    <definedName name="______pr41" localSheetId="1">#REF!</definedName>
    <definedName name="______pr41" localSheetId="2">#REF!</definedName>
    <definedName name="______pr41">#REF!</definedName>
    <definedName name="______pr42" localSheetId="1">#REF!</definedName>
    <definedName name="______pr42" localSheetId="2">#REF!</definedName>
    <definedName name="______pr42">#REF!</definedName>
    <definedName name="______pr43" localSheetId="1">#REF!</definedName>
    <definedName name="______pr43" localSheetId="2">#REF!</definedName>
    <definedName name="______pr43">#REF!</definedName>
    <definedName name="______pr44" localSheetId="1">#REF!</definedName>
    <definedName name="______pr44" localSheetId="2">#REF!</definedName>
    <definedName name="______pr44">#REF!</definedName>
    <definedName name="______pr45" localSheetId="1">#REF!</definedName>
    <definedName name="______pr45" localSheetId="2">#REF!</definedName>
    <definedName name="______pr45">#REF!</definedName>
    <definedName name="______pr46" localSheetId="1">#REF!</definedName>
    <definedName name="______pr46" localSheetId="2">#REF!</definedName>
    <definedName name="______pr46">#REF!</definedName>
    <definedName name="______pr47" localSheetId="1">#REF!</definedName>
    <definedName name="______pr47" localSheetId="2">#REF!</definedName>
    <definedName name="______pr47">#REF!</definedName>
    <definedName name="______pr48" localSheetId="1">#REF!</definedName>
    <definedName name="______pr48" localSheetId="2">#REF!</definedName>
    <definedName name="______pr48">#REF!</definedName>
    <definedName name="______pr49" localSheetId="1">#REF!</definedName>
    <definedName name="______pr49" localSheetId="2">#REF!</definedName>
    <definedName name="______pr49">#REF!</definedName>
    <definedName name="______pr50" localSheetId="1">#REF!</definedName>
    <definedName name="______pr50" localSheetId="2">#REF!</definedName>
    <definedName name="______pr50">#REF!</definedName>
    <definedName name="______pr51" localSheetId="1">#REF!</definedName>
    <definedName name="______pr51" localSheetId="2">#REF!</definedName>
    <definedName name="______pr51">#REF!</definedName>
    <definedName name="______pr52" localSheetId="1">#REF!</definedName>
    <definedName name="______pr52" localSheetId="2">#REF!</definedName>
    <definedName name="______pr52">#REF!</definedName>
    <definedName name="______pr53" localSheetId="1">#REF!</definedName>
    <definedName name="______pr53" localSheetId="2">#REF!</definedName>
    <definedName name="______pr53">#REF!</definedName>
    <definedName name="______pr54" localSheetId="1">#REF!</definedName>
    <definedName name="______pr54" localSheetId="2">#REF!</definedName>
    <definedName name="______pr54">#REF!</definedName>
    <definedName name="______pr55" localSheetId="1">#REF!</definedName>
    <definedName name="______pr55" localSheetId="2">#REF!</definedName>
    <definedName name="______pr55">#REF!</definedName>
    <definedName name="______pr56" localSheetId="1">#REF!</definedName>
    <definedName name="______pr56" localSheetId="2">#REF!</definedName>
    <definedName name="______pr56">#REF!</definedName>
    <definedName name="______pr57" localSheetId="1">#REF!</definedName>
    <definedName name="______pr57" localSheetId="2">#REF!</definedName>
    <definedName name="______pr57">#REF!</definedName>
    <definedName name="______pr58" localSheetId="1">#REF!</definedName>
    <definedName name="______pr58" localSheetId="2">#REF!</definedName>
    <definedName name="______pr58">#REF!</definedName>
    <definedName name="______pr59" localSheetId="1">#REF!</definedName>
    <definedName name="______pr59" localSheetId="2">#REF!</definedName>
    <definedName name="______pr59">#REF!</definedName>
    <definedName name="______pr60" localSheetId="1">#REF!</definedName>
    <definedName name="______pr60" localSheetId="2">#REF!</definedName>
    <definedName name="______pr60">#REF!</definedName>
    <definedName name="______pr61" localSheetId="1">#REF!</definedName>
    <definedName name="______pr61" localSheetId="2">#REF!</definedName>
    <definedName name="______pr61">#REF!</definedName>
    <definedName name="______pr62" localSheetId="1">#REF!</definedName>
    <definedName name="______pr62" localSheetId="2">#REF!</definedName>
    <definedName name="______pr62">#REF!</definedName>
    <definedName name="______pr63" localSheetId="1">#REF!</definedName>
    <definedName name="______pr63" localSheetId="2">#REF!</definedName>
    <definedName name="______pr63">#REF!</definedName>
    <definedName name="______pr64" localSheetId="1">#REF!</definedName>
    <definedName name="______pr64" localSheetId="2">#REF!</definedName>
    <definedName name="______pr64">#REF!</definedName>
    <definedName name="______pr65" localSheetId="1">#REF!</definedName>
    <definedName name="______pr65" localSheetId="2">#REF!</definedName>
    <definedName name="______pr65">#REF!</definedName>
    <definedName name="______pr66" localSheetId="1">#REF!</definedName>
    <definedName name="______pr66" localSheetId="2">#REF!</definedName>
    <definedName name="______pr66">#REF!</definedName>
    <definedName name="______pr67" localSheetId="1">#REF!</definedName>
    <definedName name="______pr67" localSheetId="2">#REF!</definedName>
    <definedName name="______pr67">#REF!</definedName>
    <definedName name="______pr68" localSheetId="1">#REF!</definedName>
    <definedName name="______pr68" localSheetId="2">#REF!</definedName>
    <definedName name="______pr68">#REF!</definedName>
    <definedName name="______pr69" localSheetId="1">#REF!</definedName>
    <definedName name="______pr69" localSheetId="2">#REF!</definedName>
    <definedName name="______pr69">#REF!</definedName>
    <definedName name="______pr70" localSheetId="1">#REF!</definedName>
    <definedName name="______pr70" localSheetId="2">#REF!</definedName>
    <definedName name="______pr70">#REF!</definedName>
    <definedName name="______pr71" localSheetId="1">#REF!</definedName>
    <definedName name="______pr71" localSheetId="2">#REF!</definedName>
    <definedName name="______pr71">#REF!</definedName>
    <definedName name="______pr72" localSheetId="1">#REF!</definedName>
    <definedName name="______pr72" localSheetId="2">#REF!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2">[9]!_xlbgnm.ane7</definedName>
    <definedName name="_____ane7">[9]!_xlbgnm.ane7</definedName>
    <definedName name="_____ane8" localSheetId="2">[9]!_xlbgnm.ane8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1">[11]Tablas!#REF!</definedName>
    <definedName name="_____DCI1" localSheetId="2">[11]Tablas!#REF!</definedName>
    <definedName name="_____DCI1">[11]Tablas!#REF!</definedName>
    <definedName name="_____DDS1" localSheetId="1">[11]Tablas!#REF!</definedName>
    <definedName name="_____DDS1" localSheetId="2">[11]Tablas!#REF!</definedName>
    <definedName name="_____DDS1">[11]Tablas!#REF!</definedName>
    <definedName name="_____DGO1" localSheetId="1">[11]Tablas!#REF!</definedName>
    <definedName name="_____DGO1" localSheetId="2">[11]Tablas!#REF!</definedName>
    <definedName name="_____DGO1">[11]Tablas!#REF!</definedName>
    <definedName name="_____DGP1" localSheetId="1">[11]Tablas!#REF!</definedName>
    <definedName name="_____DGP1" localSheetId="2">[11]Tablas!#REF!</definedName>
    <definedName name="_____DGP1">[11]Tablas!#REF!</definedName>
    <definedName name="_____DIJ1" localSheetId="2">[11]Tablas!#REF!</definedName>
    <definedName name="_____DIJ1">[11]Tablas!#REF!</definedName>
    <definedName name="_____DPI1" localSheetId="2">[11]Tablas!#REF!</definedName>
    <definedName name="_____DPI1">[11]Tablas!#REF!</definedName>
    <definedName name="_____DPY1" localSheetId="2">[11]Tablas!#REF!</definedName>
    <definedName name="_____DPY1">[11]Tablas!#REF!</definedName>
    <definedName name="_____DRI1" localSheetId="2">[11]Tablas!#REF!</definedName>
    <definedName name="_____DRI1">[11]Tablas!#REF!</definedName>
    <definedName name="_____DRL1" localSheetId="2">[11]Tablas!#REF!</definedName>
    <definedName name="_____DRL1">[11]Tablas!#REF!</definedName>
    <definedName name="_____DSP1" localSheetId="2">[11]Tablas!#REF!</definedName>
    <definedName name="_____DSP1">[11]Tablas!#REF!</definedName>
    <definedName name="_____ECP1" localSheetId="2">[11]Tablas!#REF!</definedName>
    <definedName name="_____ECP1">[11]Tablas!#REF!</definedName>
    <definedName name="_____ICP1" localSheetId="2">[11]Tablas!#REF!</definedName>
    <definedName name="_____ICP1">[11]Tablas!#REF!</definedName>
    <definedName name="_____MA2" localSheetId="1">#REF!</definedName>
    <definedName name="_____MA2" localSheetId="2">#REF!</definedName>
    <definedName name="_____MA2">#REF!</definedName>
    <definedName name="_____OCD1" localSheetId="1">[11]Tablas!#REF!</definedName>
    <definedName name="_____OCD1" localSheetId="2">[11]Tablas!#REF!</definedName>
    <definedName name="_____OCD1">[11]Tablas!#REF!</definedName>
    <definedName name="_____OCI1" localSheetId="2">[11]Tablas!#REF!</definedName>
    <definedName name="_____OCI1">[11]Tablas!#REF!</definedName>
    <definedName name="_____PJ50" localSheetId="1">#REF!</definedName>
    <definedName name="_____PJ50" localSheetId="2">#REF!</definedName>
    <definedName name="_____PJ50">#REF!</definedName>
    <definedName name="_____pr01" localSheetId="1">#REF!</definedName>
    <definedName name="_____pr01" localSheetId="2">#REF!</definedName>
    <definedName name="_____pr01">#REF!</definedName>
    <definedName name="_____pr02" localSheetId="1">#REF!</definedName>
    <definedName name="_____pr02" localSheetId="2">#REF!</definedName>
    <definedName name="_____pr02">#REF!</definedName>
    <definedName name="_____pr03" localSheetId="1">#REF!</definedName>
    <definedName name="_____pr03" localSheetId="2">#REF!</definedName>
    <definedName name="_____pr03">#REF!</definedName>
    <definedName name="_____pr04" localSheetId="1">#REF!</definedName>
    <definedName name="_____pr04" localSheetId="2">#REF!</definedName>
    <definedName name="_____pr04">#REF!</definedName>
    <definedName name="_____pr05" localSheetId="1">#REF!</definedName>
    <definedName name="_____pr05" localSheetId="2">#REF!</definedName>
    <definedName name="_____pr05">#REF!</definedName>
    <definedName name="_____pr06" localSheetId="1">#REF!</definedName>
    <definedName name="_____pr06" localSheetId="2">#REF!</definedName>
    <definedName name="_____pr06">#REF!</definedName>
    <definedName name="_____pr07" localSheetId="1">#REF!</definedName>
    <definedName name="_____pr07" localSheetId="2">#REF!</definedName>
    <definedName name="_____pr07">#REF!</definedName>
    <definedName name="_____pr08" localSheetId="1">#REF!</definedName>
    <definedName name="_____pr08" localSheetId="2">#REF!</definedName>
    <definedName name="_____pr08">#REF!</definedName>
    <definedName name="_____pr09" localSheetId="1">#REF!</definedName>
    <definedName name="_____pr09" localSheetId="2">#REF!</definedName>
    <definedName name="_____pr09">#REF!</definedName>
    <definedName name="_____pr10" localSheetId="1">#REF!</definedName>
    <definedName name="_____pr10" localSheetId="2">#REF!</definedName>
    <definedName name="_____pr10">#REF!</definedName>
    <definedName name="_____pr11" localSheetId="1">#REF!</definedName>
    <definedName name="_____pr11" localSheetId="2">#REF!</definedName>
    <definedName name="_____pr11">#REF!</definedName>
    <definedName name="_____pr12" localSheetId="1">#REF!</definedName>
    <definedName name="_____pr12" localSheetId="2">#REF!</definedName>
    <definedName name="_____pr12">#REF!</definedName>
    <definedName name="_____pr13" localSheetId="1">#REF!</definedName>
    <definedName name="_____pr13" localSheetId="2">#REF!</definedName>
    <definedName name="_____pr13">#REF!</definedName>
    <definedName name="_____pr14" localSheetId="1">#REF!</definedName>
    <definedName name="_____pr14" localSheetId="2">#REF!</definedName>
    <definedName name="_____pr14">#REF!</definedName>
    <definedName name="_____pr15" localSheetId="1">#REF!</definedName>
    <definedName name="_____pr15" localSheetId="2">#REF!</definedName>
    <definedName name="_____pr15">#REF!</definedName>
    <definedName name="_____pr16" localSheetId="1">#REF!</definedName>
    <definedName name="_____pr16" localSheetId="2">#REF!</definedName>
    <definedName name="_____pr16">#REF!</definedName>
    <definedName name="_____pr17" localSheetId="1">#REF!</definedName>
    <definedName name="_____pr17" localSheetId="2">#REF!</definedName>
    <definedName name="_____pr17">#REF!</definedName>
    <definedName name="_____pr18" localSheetId="1">#REF!</definedName>
    <definedName name="_____pr18" localSheetId="2">#REF!</definedName>
    <definedName name="_____pr18">#REF!</definedName>
    <definedName name="_____pr19" localSheetId="1">#REF!</definedName>
    <definedName name="_____pr19" localSheetId="2">#REF!</definedName>
    <definedName name="_____pr19">#REF!</definedName>
    <definedName name="_____pr20" localSheetId="1">#REF!</definedName>
    <definedName name="_____pr20" localSheetId="2">#REF!</definedName>
    <definedName name="_____pr20">#REF!</definedName>
    <definedName name="_____pr21" localSheetId="1">#REF!</definedName>
    <definedName name="_____pr21" localSheetId="2">#REF!</definedName>
    <definedName name="_____pr21">#REF!</definedName>
    <definedName name="_____pr22" localSheetId="1">#REF!</definedName>
    <definedName name="_____pr22" localSheetId="2">#REF!</definedName>
    <definedName name="_____pr22">#REF!</definedName>
    <definedName name="_____pr23" localSheetId="1">#REF!</definedName>
    <definedName name="_____pr23" localSheetId="2">#REF!</definedName>
    <definedName name="_____pr23">#REF!</definedName>
    <definedName name="_____pr24" localSheetId="1">#REF!</definedName>
    <definedName name="_____pr24" localSheetId="2">#REF!</definedName>
    <definedName name="_____pr24">#REF!</definedName>
    <definedName name="_____pr25" localSheetId="1">#REF!</definedName>
    <definedName name="_____pr25" localSheetId="2">#REF!</definedName>
    <definedName name="_____pr25">#REF!</definedName>
    <definedName name="_____pr26" localSheetId="1">#REF!</definedName>
    <definedName name="_____pr26" localSheetId="2">#REF!</definedName>
    <definedName name="_____pr26">#REF!</definedName>
    <definedName name="_____pr27" localSheetId="1">#REF!</definedName>
    <definedName name="_____pr27" localSheetId="2">#REF!</definedName>
    <definedName name="_____pr27">#REF!</definedName>
    <definedName name="_____pr28" localSheetId="1">#REF!</definedName>
    <definedName name="_____pr28" localSheetId="2">#REF!</definedName>
    <definedName name="_____pr28">#REF!</definedName>
    <definedName name="_____pr29" localSheetId="1">#REF!</definedName>
    <definedName name="_____pr29" localSheetId="2">#REF!</definedName>
    <definedName name="_____pr29">#REF!</definedName>
    <definedName name="_____pr30" localSheetId="1">#REF!</definedName>
    <definedName name="_____pr30" localSheetId="2">#REF!</definedName>
    <definedName name="_____pr30">#REF!</definedName>
    <definedName name="_____pr31" localSheetId="1">#REF!</definedName>
    <definedName name="_____pr31" localSheetId="2">#REF!</definedName>
    <definedName name="_____pr31">#REF!</definedName>
    <definedName name="_____pr32" localSheetId="1">#REF!</definedName>
    <definedName name="_____pr32" localSheetId="2">#REF!</definedName>
    <definedName name="_____pr32">#REF!</definedName>
    <definedName name="_____pr33" localSheetId="1">#REF!</definedName>
    <definedName name="_____pr33" localSheetId="2">#REF!</definedName>
    <definedName name="_____pr33">#REF!</definedName>
    <definedName name="_____pr34" localSheetId="1">#REF!</definedName>
    <definedName name="_____pr34" localSheetId="2">#REF!</definedName>
    <definedName name="_____pr34">#REF!</definedName>
    <definedName name="_____pr35" localSheetId="1">#REF!</definedName>
    <definedName name="_____pr35" localSheetId="2">#REF!</definedName>
    <definedName name="_____pr35">#REF!</definedName>
    <definedName name="_____pr36" localSheetId="1">#REF!</definedName>
    <definedName name="_____pr36" localSheetId="2">#REF!</definedName>
    <definedName name="_____pr36">#REF!</definedName>
    <definedName name="_____pr37" localSheetId="1">#REF!</definedName>
    <definedName name="_____pr37" localSheetId="2">#REF!</definedName>
    <definedName name="_____pr37">#REF!</definedName>
    <definedName name="_____pr38" localSheetId="1">#REF!</definedName>
    <definedName name="_____pr38" localSheetId="2">#REF!</definedName>
    <definedName name="_____pr38">#REF!</definedName>
    <definedName name="_____pr39" localSheetId="1">#REF!</definedName>
    <definedName name="_____pr39" localSheetId="2">#REF!</definedName>
    <definedName name="_____pr39">#REF!</definedName>
    <definedName name="_____pr40" localSheetId="1">#REF!</definedName>
    <definedName name="_____pr40" localSheetId="2">#REF!</definedName>
    <definedName name="_____pr40">#REF!</definedName>
    <definedName name="_____pr41" localSheetId="1">#REF!</definedName>
    <definedName name="_____pr41" localSheetId="2">#REF!</definedName>
    <definedName name="_____pr41">#REF!</definedName>
    <definedName name="_____pr42" localSheetId="1">#REF!</definedName>
    <definedName name="_____pr42" localSheetId="2">#REF!</definedName>
    <definedName name="_____pr42">#REF!</definedName>
    <definedName name="_____pr43" localSheetId="1">#REF!</definedName>
    <definedName name="_____pr43" localSheetId="2">#REF!</definedName>
    <definedName name="_____pr43">#REF!</definedName>
    <definedName name="_____pr44" localSheetId="1">#REF!</definedName>
    <definedName name="_____pr44" localSheetId="2">#REF!</definedName>
    <definedName name="_____pr44">#REF!</definedName>
    <definedName name="_____pr45" localSheetId="1">#REF!</definedName>
    <definedName name="_____pr45" localSheetId="2">#REF!</definedName>
    <definedName name="_____pr45">#REF!</definedName>
    <definedName name="_____pr46" localSheetId="1">#REF!</definedName>
    <definedName name="_____pr46" localSheetId="2">#REF!</definedName>
    <definedName name="_____pr46">#REF!</definedName>
    <definedName name="_____pr47" localSheetId="1">#REF!</definedName>
    <definedName name="_____pr47" localSheetId="2">#REF!</definedName>
    <definedName name="_____pr47">#REF!</definedName>
    <definedName name="_____pr48" localSheetId="1">#REF!</definedName>
    <definedName name="_____pr48" localSheetId="2">#REF!</definedName>
    <definedName name="_____pr48">#REF!</definedName>
    <definedName name="_____pr49" localSheetId="1">#REF!</definedName>
    <definedName name="_____pr49" localSheetId="2">#REF!</definedName>
    <definedName name="_____pr49">#REF!</definedName>
    <definedName name="_____pr50" localSheetId="1">#REF!</definedName>
    <definedName name="_____pr50" localSheetId="2">#REF!</definedName>
    <definedName name="_____pr50">#REF!</definedName>
    <definedName name="_____pr51" localSheetId="1">#REF!</definedName>
    <definedName name="_____pr51" localSheetId="2">#REF!</definedName>
    <definedName name="_____pr51">#REF!</definedName>
    <definedName name="_____pr52" localSheetId="1">#REF!</definedName>
    <definedName name="_____pr52" localSheetId="2">#REF!</definedName>
    <definedName name="_____pr52">#REF!</definedName>
    <definedName name="_____pr53" localSheetId="1">#REF!</definedName>
    <definedName name="_____pr53" localSheetId="2">#REF!</definedName>
    <definedName name="_____pr53">#REF!</definedName>
    <definedName name="_____pr54" localSheetId="1">#REF!</definedName>
    <definedName name="_____pr54" localSheetId="2">#REF!</definedName>
    <definedName name="_____pr54">#REF!</definedName>
    <definedName name="_____pr55" localSheetId="1">#REF!</definedName>
    <definedName name="_____pr55" localSheetId="2">#REF!</definedName>
    <definedName name="_____pr55">#REF!</definedName>
    <definedName name="_____pr56" localSheetId="1">#REF!</definedName>
    <definedName name="_____pr56" localSheetId="2">#REF!</definedName>
    <definedName name="_____pr56">#REF!</definedName>
    <definedName name="_____pr57" localSheetId="1">#REF!</definedName>
    <definedName name="_____pr57" localSheetId="2">#REF!</definedName>
    <definedName name="_____pr57">#REF!</definedName>
    <definedName name="_____pr58" localSheetId="1">#REF!</definedName>
    <definedName name="_____pr58" localSheetId="2">#REF!</definedName>
    <definedName name="_____pr58">#REF!</definedName>
    <definedName name="_____pr59" localSheetId="1">#REF!</definedName>
    <definedName name="_____pr59" localSheetId="2">#REF!</definedName>
    <definedName name="_____pr59">#REF!</definedName>
    <definedName name="_____pr60" localSheetId="1">#REF!</definedName>
    <definedName name="_____pr60" localSheetId="2">#REF!</definedName>
    <definedName name="_____pr60">#REF!</definedName>
    <definedName name="_____pr61" localSheetId="1">#REF!</definedName>
    <definedName name="_____pr61" localSheetId="2">#REF!</definedName>
    <definedName name="_____pr61">#REF!</definedName>
    <definedName name="_____pr62" localSheetId="1">#REF!</definedName>
    <definedName name="_____pr62" localSheetId="2">#REF!</definedName>
    <definedName name="_____pr62">#REF!</definedName>
    <definedName name="_____pr63" localSheetId="1">#REF!</definedName>
    <definedName name="_____pr63" localSheetId="2">#REF!</definedName>
    <definedName name="_____pr63">#REF!</definedName>
    <definedName name="_____pr64" localSheetId="1">#REF!</definedName>
    <definedName name="_____pr64" localSheetId="2">#REF!</definedName>
    <definedName name="_____pr64">#REF!</definedName>
    <definedName name="_____pr65" localSheetId="1">#REF!</definedName>
    <definedName name="_____pr65" localSheetId="2">#REF!</definedName>
    <definedName name="_____pr65">#REF!</definedName>
    <definedName name="_____pr66" localSheetId="1">#REF!</definedName>
    <definedName name="_____pr66" localSheetId="2">#REF!</definedName>
    <definedName name="_____pr66">#REF!</definedName>
    <definedName name="_____pr67" localSheetId="1">#REF!</definedName>
    <definedName name="_____pr67" localSheetId="2">#REF!</definedName>
    <definedName name="_____pr67">#REF!</definedName>
    <definedName name="_____pr68" localSheetId="1">#REF!</definedName>
    <definedName name="_____pr68" localSheetId="2">#REF!</definedName>
    <definedName name="_____pr68">#REF!</definedName>
    <definedName name="_____pr69" localSheetId="1">#REF!</definedName>
    <definedName name="_____pr69" localSheetId="2">#REF!</definedName>
    <definedName name="_____pr69">#REF!</definedName>
    <definedName name="_____pr70" localSheetId="1">#REF!</definedName>
    <definedName name="_____pr70" localSheetId="2">#REF!</definedName>
    <definedName name="_____pr70">#REF!</definedName>
    <definedName name="_____pr71" localSheetId="1">#REF!</definedName>
    <definedName name="_____pr71" localSheetId="2">#REF!</definedName>
    <definedName name="_____pr71">#REF!</definedName>
    <definedName name="_____pr72" localSheetId="1">#REF!</definedName>
    <definedName name="_____pr72" localSheetId="2">#REF!</definedName>
    <definedName name="_____pr72">#REF!</definedName>
    <definedName name="_____SBC1">[6]INV!$A$12:$D$15</definedName>
    <definedName name="_____SBC3">[6]INV!$F$12:$I$15</definedName>
    <definedName name="_____SBC5">[6]INV!$K$12:$N$15</definedName>
    <definedName name="_____VEX1" localSheetId="1">[11]Tablas!#REF!</definedName>
    <definedName name="_____VEX1" localSheetId="2">[11]Tablas!#REF!</definedName>
    <definedName name="_____VEX1">[11]Tablas!#REF!</definedName>
    <definedName name="_____VFA1" localSheetId="1">[11]Tablas!#REF!</definedName>
    <definedName name="_____VFA1" localSheetId="2">[11]Tablas!#REF!</definedName>
    <definedName name="_____VFA1">[11]Tablas!#REF!</definedName>
    <definedName name="_____VIT1" localSheetId="1">[11]Tablas!#REF!</definedName>
    <definedName name="_____VIT1" localSheetId="2">[11]Tablas!#REF!</definedName>
    <definedName name="_____VIT1">[11]Tablas!#REF!</definedName>
    <definedName name="_____VPR1" localSheetId="1">[11]Tablas!#REF!</definedName>
    <definedName name="_____VPR1" localSheetId="2">[11]Tablas!#REF!</definedName>
    <definedName name="_____VPR1">[11]Tablas!#REF!</definedName>
    <definedName name="_____VPR2" localSheetId="1">[12]Tablas!#REF!</definedName>
    <definedName name="_____VPR2" localSheetId="2">[12]Tablas!#REF!</definedName>
    <definedName name="_____VPR2">[12]Tablas!#REF!</definedName>
    <definedName name="_____VRP1" localSheetId="2">[11]Tablas!#REF!</definedName>
    <definedName name="_____VRP1">[11]Tablas!#REF!</definedName>
    <definedName name="_____VSM1" localSheetId="2">[11]Tablas!#REF!</definedName>
    <definedName name="_____VSM1">[11]Tablas!#REF!</definedName>
    <definedName name="____AFC1">[6]INV!$A$25:$D$28</definedName>
    <definedName name="____AFC3">[6]INV!$F$25:$I$28</definedName>
    <definedName name="____AFC5">[6]INV!$K$25:$N$28</definedName>
    <definedName name="____ane7" localSheetId="2">[13]!_xlbgnm.ane7</definedName>
    <definedName name="____ane7">[13]!_xlbgnm.ane7</definedName>
    <definedName name="____ane8" localSheetId="2">[13]!_xlbgnm.ane8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1">#REF!</definedName>
    <definedName name="____COM1" localSheetId="2">#REF!</definedName>
    <definedName name="____COM1">#REF!</definedName>
    <definedName name="____COM10" localSheetId="1">#REF!</definedName>
    <definedName name="____COM10" localSheetId="2">#REF!</definedName>
    <definedName name="____COM10">#REF!</definedName>
    <definedName name="____COM11" localSheetId="1">#REF!</definedName>
    <definedName name="____COM11" localSheetId="2">#REF!</definedName>
    <definedName name="____COM11">#REF!</definedName>
    <definedName name="____COM12" localSheetId="1">#REF!</definedName>
    <definedName name="____COM12" localSheetId="2">#REF!</definedName>
    <definedName name="____COM12">#REF!</definedName>
    <definedName name="____COM13" localSheetId="1">#REF!</definedName>
    <definedName name="____COM13" localSheetId="2">#REF!</definedName>
    <definedName name="____COM13">#REF!</definedName>
    <definedName name="____COM14" localSheetId="1">#REF!</definedName>
    <definedName name="____COM14" localSheetId="2">#REF!</definedName>
    <definedName name="____COM14">#REF!</definedName>
    <definedName name="____COM15" localSheetId="1">#REF!</definedName>
    <definedName name="____COM15" localSheetId="2">#REF!</definedName>
    <definedName name="____COM15">#REF!</definedName>
    <definedName name="____COM16" localSheetId="1">#REF!</definedName>
    <definedName name="____COM16" localSheetId="2">#REF!</definedName>
    <definedName name="____COM16">#REF!</definedName>
    <definedName name="____COM17" localSheetId="1">#REF!</definedName>
    <definedName name="____COM17" localSheetId="2">#REF!</definedName>
    <definedName name="____COM17">#REF!</definedName>
    <definedName name="____COM18" localSheetId="1">#REF!</definedName>
    <definedName name="____COM18" localSheetId="2">#REF!</definedName>
    <definedName name="____COM18">#REF!</definedName>
    <definedName name="____COM19" localSheetId="1">#REF!</definedName>
    <definedName name="____COM19" localSheetId="2">#REF!</definedName>
    <definedName name="____COM19">#REF!</definedName>
    <definedName name="____COM2" localSheetId="1">#REF!</definedName>
    <definedName name="____COM2" localSheetId="2">#REF!</definedName>
    <definedName name="____COM2">#REF!</definedName>
    <definedName name="____COM20" localSheetId="1">#REF!</definedName>
    <definedName name="____COM20" localSheetId="2">#REF!</definedName>
    <definedName name="____COM20">#REF!</definedName>
    <definedName name="____COM21" localSheetId="1">#REF!</definedName>
    <definedName name="____COM21" localSheetId="2">#REF!</definedName>
    <definedName name="____COM21">#REF!</definedName>
    <definedName name="____COM3" localSheetId="1">#REF!</definedName>
    <definedName name="____COM3" localSheetId="2">#REF!</definedName>
    <definedName name="____COM3">#REF!</definedName>
    <definedName name="____COM4" localSheetId="1">#REF!</definedName>
    <definedName name="____COM4" localSheetId="2">#REF!</definedName>
    <definedName name="____COM4">#REF!</definedName>
    <definedName name="____COM5" localSheetId="1">#REF!</definedName>
    <definedName name="____COM5" localSheetId="2">#REF!</definedName>
    <definedName name="____COM5">#REF!</definedName>
    <definedName name="____COM6" localSheetId="1">#REF!</definedName>
    <definedName name="____COM6" localSheetId="2">#REF!</definedName>
    <definedName name="____COM6">#REF!</definedName>
    <definedName name="____COM7" localSheetId="1">#REF!</definedName>
    <definedName name="____COM7" localSheetId="2">#REF!</definedName>
    <definedName name="____COM7">#REF!</definedName>
    <definedName name="____COM8" localSheetId="1">#REF!</definedName>
    <definedName name="____COM8" localSheetId="2">#REF!</definedName>
    <definedName name="____COM8">#REF!</definedName>
    <definedName name="____COM9" localSheetId="1">#REF!</definedName>
    <definedName name="____COM9" localSheetId="2">#REF!</definedName>
    <definedName name="____COM9">#REF!</definedName>
    <definedName name="____DCI1" localSheetId="1">[11]Tablas!#REF!</definedName>
    <definedName name="____DCI1" localSheetId="2">[11]Tablas!#REF!</definedName>
    <definedName name="____DCI1">[11]Tablas!#REF!</definedName>
    <definedName name="____DDS1" localSheetId="1">[11]Tablas!#REF!</definedName>
    <definedName name="____DDS1" localSheetId="2">[11]Tablas!#REF!</definedName>
    <definedName name="____DDS1">[11]Tablas!#REF!</definedName>
    <definedName name="____DGO1" localSheetId="2">[11]Tablas!#REF!</definedName>
    <definedName name="____DGO1">[11]Tablas!#REF!</definedName>
    <definedName name="____DGP1" localSheetId="2">[11]Tablas!#REF!</definedName>
    <definedName name="____DGP1">[11]Tablas!#REF!</definedName>
    <definedName name="____DIJ1" localSheetId="2">[11]Tablas!#REF!</definedName>
    <definedName name="____DIJ1">[11]Tablas!#REF!</definedName>
    <definedName name="____DPI1" localSheetId="2">[11]Tablas!#REF!</definedName>
    <definedName name="____DPI1">[11]Tablas!#REF!</definedName>
    <definedName name="____DPY1" localSheetId="2">[11]Tablas!#REF!</definedName>
    <definedName name="____DPY1">[11]Tablas!#REF!</definedName>
    <definedName name="____DRI1" localSheetId="2">[11]Tablas!#REF!</definedName>
    <definedName name="____DRI1">[11]Tablas!#REF!</definedName>
    <definedName name="____DRL1" localSheetId="2">[11]Tablas!#REF!</definedName>
    <definedName name="____DRL1">[11]Tablas!#REF!</definedName>
    <definedName name="____DSP1" localSheetId="2">[11]Tablas!#REF!</definedName>
    <definedName name="____DSP1">[11]Tablas!#REF!</definedName>
    <definedName name="____ECP1" localSheetId="2">[11]Tablas!#REF!</definedName>
    <definedName name="____ECP1">[11]Tablas!#REF!</definedName>
    <definedName name="____ICP1" localSheetId="2">[11]Tablas!#REF!</definedName>
    <definedName name="____ICP1">[11]Tablas!#REF!</definedName>
    <definedName name="____LEY80" localSheetId="1">#REF!</definedName>
    <definedName name="____LEY80" localSheetId="2">#REF!</definedName>
    <definedName name="____LEY80">#REF!</definedName>
    <definedName name="____MA2" localSheetId="1">#REF!</definedName>
    <definedName name="____MA2" localSheetId="2">#REF!</definedName>
    <definedName name="____MA2">#REF!</definedName>
    <definedName name="____OCD1" localSheetId="1">[11]Tablas!#REF!</definedName>
    <definedName name="____OCD1" localSheetId="2">[11]Tablas!#REF!</definedName>
    <definedName name="____OCD1">[11]Tablas!#REF!</definedName>
    <definedName name="____OCI1" localSheetId="1">[11]Tablas!#REF!</definedName>
    <definedName name="____OCI1" localSheetId="2">[11]Tablas!#REF!</definedName>
    <definedName name="____OCI1">[11]Tablas!#REF!</definedName>
    <definedName name="____PJ50" localSheetId="1">#REF!</definedName>
    <definedName name="____PJ50" localSheetId="2">#REF!</definedName>
    <definedName name="____PJ50">#REF!</definedName>
    <definedName name="____pj51" localSheetId="1">#REF!</definedName>
    <definedName name="____pj51" localSheetId="2">#REF!</definedName>
    <definedName name="____pj51">#REF!</definedName>
    <definedName name="____pr01" localSheetId="1">#REF!</definedName>
    <definedName name="____pr01" localSheetId="2">#REF!</definedName>
    <definedName name="____pr01">#REF!</definedName>
    <definedName name="____pr02" localSheetId="1">#REF!</definedName>
    <definedName name="____pr02" localSheetId="2">#REF!</definedName>
    <definedName name="____pr02">#REF!</definedName>
    <definedName name="____pr03" localSheetId="1">#REF!</definedName>
    <definedName name="____pr03" localSheetId="2">#REF!</definedName>
    <definedName name="____pr03">#REF!</definedName>
    <definedName name="____pr04" localSheetId="1">#REF!</definedName>
    <definedName name="____pr04" localSheetId="2">#REF!</definedName>
    <definedName name="____pr04">#REF!</definedName>
    <definedName name="____pr05" localSheetId="1">#REF!</definedName>
    <definedName name="____pr05" localSheetId="2">#REF!</definedName>
    <definedName name="____pr05">#REF!</definedName>
    <definedName name="____pr06" localSheetId="1">#REF!</definedName>
    <definedName name="____pr06" localSheetId="2">#REF!</definedName>
    <definedName name="____pr06">#REF!</definedName>
    <definedName name="____pr07" localSheetId="1">#REF!</definedName>
    <definedName name="____pr07" localSheetId="2">#REF!</definedName>
    <definedName name="____pr07">#REF!</definedName>
    <definedName name="____pr08" localSheetId="1">#REF!</definedName>
    <definedName name="____pr08" localSheetId="2">#REF!</definedName>
    <definedName name="____pr08">#REF!</definedName>
    <definedName name="____pr09" localSheetId="1">#REF!</definedName>
    <definedName name="____pr09" localSheetId="2">#REF!</definedName>
    <definedName name="____pr09">#REF!</definedName>
    <definedName name="____pr10" localSheetId="1">#REF!</definedName>
    <definedName name="____pr10" localSheetId="2">#REF!</definedName>
    <definedName name="____pr10">#REF!</definedName>
    <definedName name="____pr11" localSheetId="1">#REF!</definedName>
    <definedName name="____pr11" localSheetId="2">#REF!</definedName>
    <definedName name="____pr11">#REF!</definedName>
    <definedName name="____pr12" localSheetId="1">#REF!</definedName>
    <definedName name="____pr12" localSheetId="2">#REF!</definedName>
    <definedName name="____pr12">#REF!</definedName>
    <definedName name="____pr13" localSheetId="1">#REF!</definedName>
    <definedName name="____pr13" localSheetId="2">#REF!</definedName>
    <definedName name="____pr13">#REF!</definedName>
    <definedName name="____pr14" localSheetId="1">#REF!</definedName>
    <definedName name="____pr14" localSheetId="2">#REF!</definedName>
    <definedName name="____pr14">#REF!</definedName>
    <definedName name="____pr15" localSheetId="1">#REF!</definedName>
    <definedName name="____pr15" localSheetId="2">#REF!</definedName>
    <definedName name="____pr15">#REF!</definedName>
    <definedName name="____pr16" localSheetId="1">#REF!</definedName>
    <definedName name="____pr16" localSheetId="2">#REF!</definedName>
    <definedName name="____pr16">#REF!</definedName>
    <definedName name="____pr17" localSheetId="1">#REF!</definedName>
    <definedName name="____pr17" localSheetId="2">#REF!</definedName>
    <definedName name="____pr17">#REF!</definedName>
    <definedName name="____pr18" localSheetId="1">#REF!</definedName>
    <definedName name="____pr18" localSheetId="2">#REF!</definedName>
    <definedName name="____pr18">#REF!</definedName>
    <definedName name="____pr19" localSheetId="1">#REF!</definedName>
    <definedName name="____pr19" localSheetId="2">#REF!</definedName>
    <definedName name="____pr19">#REF!</definedName>
    <definedName name="____pr20" localSheetId="1">#REF!</definedName>
    <definedName name="____pr20" localSheetId="2">#REF!</definedName>
    <definedName name="____pr20">#REF!</definedName>
    <definedName name="____pr21" localSheetId="1">#REF!</definedName>
    <definedName name="____pr21" localSheetId="2">#REF!</definedName>
    <definedName name="____pr21">#REF!</definedName>
    <definedName name="____pr22" localSheetId="1">#REF!</definedName>
    <definedName name="____pr22" localSheetId="2">#REF!</definedName>
    <definedName name="____pr22">#REF!</definedName>
    <definedName name="____pr23" localSheetId="1">#REF!</definedName>
    <definedName name="____pr23" localSheetId="2">#REF!</definedName>
    <definedName name="____pr23">#REF!</definedName>
    <definedName name="____pr24" localSheetId="1">#REF!</definedName>
    <definedName name="____pr24" localSheetId="2">#REF!</definedName>
    <definedName name="____pr24">#REF!</definedName>
    <definedName name="____pr25" localSheetId="1">#REF!</definedName>
    <definedName name="____pr25" localSheetId="2">#REF!</definedName>
    <definedName name="____pr25">#REF!</definedName>
    <definedName name="____pr26" localSheetId="1">#REF!</definedName>
    <definedName name="____pr26" localSheetId="2">#REF!</definedName>
    <definedName name="____pr26">#REF!</definedName>
    <definedName name="____pr27" localSheetId="1">#REF!</definedName>
    <definedName name="____pr27" localSheetId="2">#REF!</definedName>
    <definedName name="____pr27">#REF!</definedName>
    <definedName name="____pr28" localSheetId="1">#REF!</definedName>
    <definedName name="____pr28" localSheetId="2">#REF!</definedName>
    <definedName name="____pr28">#REF!</definedName>
    <definedName name="____pr29" localSheetId="1">#REF!</definedName>
    <definedName name="____pr29" localSheetId="2">#REF!</definedName>
    <definedName name="____pr29">#REF!</definedName>
    <definedName name="____pr30" localSheetId="1">#REF!</definedName>
    <definedName name="____pr30" localSheetId="2">#REF!</definedName>
    <definedName name="____pr30">#REF!</definedName>
    <definedName name="____pr31" localSheetId="1">#REF!</definedName>
    <definedName name="____pr31" localSheetId="2">#REF!</definedName>
    <definedName name="____pr31">#REF!</definedName>
    <definedName name="____pr32" localSheetId="1">#REF!</definedName>
    <definedName name="____pr32" localSheetId="2">#REF!</definedName>
    <definedName name="____pr32">#REF!</definedName>
    <definedName name="____pr33" localSheetId="1">#REF!</definedName>
    <definedName name="____pr33" localSheetId="2">#REF!</definedName>
    <definedName name="____pr33">#REF!</definedName>
    <definedName name="____pr34" localSheetId="1">#REF!</definedName>
    <definedName name="____pr34" localSheetId="2">#REF!</definedName>
    <definedName name="____pr34">#REF!</definedName>
    <definedName name="____pr35" localSheetId="1">#REF!</definedName>
    <definedName name="____pr35" localSheetId="2">#REF!</definedName>
    <definedName name="____pr35">#REF!</definedName>
    <definedName name="____pr36" localSheetId="1">#REF!</definedName>
    <definedName name="____pr36" localSheetId="2">#REF!</definedName>
    <definedName name="____pr36">#REF!</definedName>
    <definedName name="____pr37" localSheetId="1">#REF!</definedName>
    <definedName name="____pr37" localSheetId="2">#REF!</definedName>
    <definedName name="____pr37">#REF!</definedName>
    <definedName name="____pr38" localSheetId="1">#REF!</definedName>
    <definedName name="____pr38" localSheetId="2">#REF!</definedName>
    <definedName name="____pr38">#REF!</definedName>
    <definedName name="____pr39" localSheetId="1">#REF!</definedName>
    <definedName name="____pr39" localSheetId="2">#REF!</definedName>
    <definedName name="____pr39">#REF!</definedName>
    <definedName name="____pr40" localSheetId="1">#REF!</definedName>
    <definedName name="____pr40" localSheetId="2">#REF!</definedName>
    <definedName name="____pr40">#REF!</definedName>
    <definedName name="____pr41" localSheetId="1">#REF!</definedName>
    <definedName name="____pr41" localSheetId="2">#REF!</definedName>
    <definedName name="____pr41">#REF!</definedName>
    <definedName name="____pr42" localSheetId="1">#REF!</definedName>
    <definedName name="____pr42" localSheetId="2">#REF!</definedName>
    <definedName name="____pr42">#REF!</definedName>
    <definedName name="____pr43" localSheetId="1">#REF!</definedName>
    <definedName name="____pr43" localSheetId="2">#REF!</definedName>
    <definedName name="____pr43">#REF!</definedName>
    <definedName name="____pr44" localSheetId="1">#REF!</definedName>
    <definedName name="____pr44" localSheetId="2">#REF!</definedName>
    <definedName name="____pr44">#REF!</definedName>
    <definedName name="____pr45" localSheetId="1">#REF!</definedName>
    <definedName name="____pr45" localSheetId="2">#REF!</definedName>
    <definedName name="____pr45">#REF!</definedName>
    <definedName name="____pr46" localSheetId="1">#REF!</definedName>
    <definedName name="____pr46" localSheetId="2">#REF!</definedName>
    <definedName name="____pr46">#REF!</definedName>
    <definedName name="____pr47" localSheetId="1">#REF!</definedName>
    <definedName name="____pr47" localSheetId="2">#REF!</definedName>
    <definedName name="____pr47">#REF!</definedName>
    <definedName name="____pr48" localSheetId="1">#REF!</definedName>
    <definedName name="____pr48" localSheetId="2">#REF!</definedName>
    <definedName name="____pr48">#REF!</definedName>
    <definedName name="____pr49" localSheetId="1">#REF!</definedName>
    <definedName name="____pr49" localSheetId="2">#REF!</definedName>
    <definedName name="____pr49">#REF!</definedName>
    <definedName name="____pr50" localSheetId="1">#REF!</definedName>
    <definedName name="____pr50" localSheetId="2">#REF!</definedName>
    <definedName name="____pr50">#REF!</definedName>
    <definedName name="____pr51" localSheetId="1">#REF!</definedName>
    <definedName name="____pr51" localSheetId="2">#REF!</definedName>
    <definedName name="____pr51">#REF!</definedName>
    <definedName name="____pr52" localSheetId="1">#REF!</definedName>
    <definedName name="____pr52" localSheetId="2">#REF!</definedName>
    <definedName name="____pr52">#REF!</definedName>
    <definedName name="____pr53" localSheetId="1">#REF!</definedName>
    <definedName name="____pr53" localSheetId="2">#REF!</definedName>
    <definedName name="____pr53">#REF!</definedName>
    <definedName name="____pr54" localSheetId="1">#REF!</definedName>
    <definedName name="____pr54" localSheetId="2">#REF!</definedName>
    <definedName name="____pr54">#REF!</definedName>
    <definedName name="____pr55" localSheetId="1">#REF!</definedName>
    <definedName name="____pr55" localSheetId="2">#REF!</definedName>
    <definedName name="____pr55">#REF!</definedName>
    <definedName name="____pr56" localSheetId="1">#REF!</definedName>
    <definedName name="____pr56" localSheetId="2">#REF!</definedName>
    <definedName name="____pr56">#REF!</definedName>
    <definedName name="____pr57" localSheetId="1">#REF!</definedName>
    <definedName name="____pr57" localSheetId="2">#REF!</definedName>
    <definedName name="____pr57">#REF!</definedName>
    <definedName name="____pr58" localSheetId="1">#REF!</definedName>
    <definedName name="____pr58" localSheetId="2">#REF!</definedName>
    <definedName name="____pr58">#REF!</definedName>
    <definedName name="____pr59" localSheetId="1">#REF!</definedName>
    <definedName name="____pr59" localSheetId="2">#REF!</definedName>
    <definedName name="____pr59">#REF!</definedName>
    <definedName name="____pr60" localSheetId="1">#REF!</definedName>
    <definedName name="____pr60" localSheetId="2">#REF!</definedName>
    <definedName name="____pr60">#REF!</definedName>
    <definedName name="____pr61" localSheetId="1">#REF!</definedName>
    <definedName name="____pr61" localSheetId="2">#REF!</definedName>
    <definedName name="____pr61">#REF!</definedName>
    <definedName name="____pr62" localSheetId="1">#REF!</definedName>
    <definedName name="____pr62" localSheetId="2">#REF!</definedName>
    <definedName name="____pr62">#REF!</definedName>
    <definedName name="____pr63" localSheetId="1">#REF!</definedName>
    <definedName name="____pr63" localSheetId="2">#REF!</definedName>
    <definedName name="____pr63">#REF!</definedName>
    <definedName name="____pr64" localSheetId="1">#REF!</definedName>
    <definedName name="____pr64" localSheetId="2">#REF!</definedName>
    <definedName name="____pr64">#REF!</definedName>
    <definedName name="____pr65" localSheetId="1">#REF!</definedName>
    <definedName name="____pr65" localSheetId="2">#REF!</definedName>
    <definedName name="____pr65">#REF!</definedName>
    <definedName name="____pr66" localSheetId="1">#REF!</definedName>
    <definedName name="____pr66" localSheetId="2">#REF!</definedName>
    <definedName name="____pr66">#REF!</definedName>
    <definedName name="____pr67" localSheetId="1">#REF!</definedName>
    <definedName name="____pr67" localSheetId="2">#REF!</definedName>
    <definedName name="____pr67">#REF!</definedName>
    <definedName name="____pr68" localSheetId="1">#REF!</definedName>
    <definedName name="____pr68" localSheetId="2">#REF!</definedName>
    <definedName name="____pr68">#REF!</definedName>
    <definedName name="____pr69" localSheetId="1">#REF!</definedName>
    <definedName name="____pr69" localSheetId="2">#REF!</definedName>
    <definedName name="____pr69">#REF!</definedName>
    <definedName name="____pr70" localSheetId="1">#REF!</definedName>
    <definedName name="____pr70" localSheetId="2">#REF!</definedName>
    <definedName name="____pr70">#REF!</definedName>
    <definedName name="____pr71" localSheetId="1">#REF!</definedName>
    <definedName name="____pr71" localSheetId="2">#REF!</definedName>
    <definedName name="____pr71">#REF!</definedName>
    <definedName name="____pr72" localSheetId="1">#REF!</definedName>
    <definedName name="____pr72" localSheetId="2">#REF!</definedName>
    <definedName name="____pr72">#REF!</definedName>
    <definedName name="____SBC1">[6]INV!$A$12:$D$15</definedName>
    <definedName name="____SBC3">[6]INV!$F$12:$I$15</definedName>
    <definedName name="____SBC5">[6]INV!$K$12:$N$15</definedName>
    <definedName name="____TOP1" localSheetId="1">#REF!</definedName>
    <definedName name="____TOP1" localSheetId="2">#REF!</definedName>
    <definedName name="____TOP1">#REF!</definedName>
    <definedName name="____TOP10" localSheetId="1">#REF!</definedName>
    <definedName name="____TOP10" localSheetId="2">#REF!</definedName>
    <definedName name="____TOP10">#REF!</definedName>
    <definedName name="____TOP2" localSheetId="1">#REF!</definedName>
    <definedName name="____TOP2" localSheetId="2">#REF!</definedName>
    <definedName name="____TOP2">#REF!</definedName>
    <definedName name="____TOP3" localSheetId="1">#REF!</definedName>
    <definedName name="____TOP3" localSheetId="2">#REF!</definedName>
    <definedName name="____TOP3">#REF!</definedName>
    <definedName name="____TOP4" localSheetId="1">#REF!</definedName>
    <definedName name="____TOP4" localSheetId="2">#REF!</definedName>
    <definedName name="____TOP4">#REF!</definedName>
    <definedName name="____TOP5" localSheetId="1">#REF!</definedName>
    <definedName name="____TOP5" localSheetId="2">#REF!</definedName>
    <definedName name="____TOP5">#REF!</definedName>
    <definedName name="____TOP6" localSheetId="1">#REF!</definedName>
    <definedName name="____TOP6" localSheetId="2">#REF!</definedName>
    <definedName name="____TOP6">#REF!</definedName>
    <definedName name="____TOP7" localSheetId="1">#REF!</definedName>
    <definedName name="____TOP7" localSheetId="2">#REF!</definedName>
    <definedName name="____TOP7">#REF!</definedName>
    <definedName name="____TOP8" localSheetId="1">#REF!</definedName>
    <definedName name="____TOP8" localSheetId="2">#REF!</definedName>
    <definedName name="____TOP8">#REF!</definedName>
    <definedName name="____TOP9" localSheetId="1">#REF!</definedName>
    <definedName name="____TOP9" localSheetId="2">#REF!</definedName>
    <definedName name="____TOP9">#REF!</definedName>
    <definedName name="____VEX1" localSheetId="1">[11]Tablas!#REF!</definedName>
    <definedName name="____VEX1" localSheetId="2">[11]Tablas!#REF!</definedName>
    <definedName name="____VEX1">[11]Tablas!#REF!</definedName>
    <definedName name="____VFA1" localSheetId="1">[11]Tablas!#REF!</definedName>
    <definedName name="____VFA1" localSheetId="2">[11]Tablas!#REF!</definedName>
    <definedName name="____VFA1">[11]Tablas!#REF!</definedName>
    <definedName name="____VIT1" localSheetId="2">[11]Tablas!#REF!</definedName>
    <definedName name="____VIT1">[11]Tablas!#REF!</definedName>
    <definedName name="____VPR1" localSheetId="2">[11]Tablas!#REF!</definedName>
    <definedName name="____VPR1">[11]Tablas!#REF!</definedName>
    <definedName name="____VPR2" localSheetId="1">#REF!</definedName>
    <definedName name="____VPR2" localSheetId="2">#REF!</definedName>
    <definedName name="____VPR2">#REF!</definedName>
    <definedName name="____VRP1" localSheetId="1">[11]Tablas!#REF!</definedName>
    <definedName name="____VRP1" localSheetId="2">[11]Tablas!#REF!</definedName>
    <definedName name="____VRP1">[11]Tablas!#REF!</definedName>
    <definedName name="____VSM1" localSheetId="2">[11]Tablas!#REF!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 localSheetId="2">[15]!_xlbgnm.ane7</definedName>
    <definedName name="___ane7">[15]!_xlbgnm.ane7</definedName>
    <definedName name="___ane8" localSheetId="1">[15]!_xlbgnm.ane8</definedName>
    <definedName name="___ane8" localSheetId="2">[15]!_xlbgnm.ane8</definedName>
    <definedName name="___ane8">[15]!_xlbgnm.ane8</definedName>
    <definedName name="___Atp2" localSheetId="1">[16]EMPRESA!$F$22</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1">#REF!</definedName>
    <definedName name="___COM1" localSheetId="2">#REF!</definedName>
    <definedName name="___COM1">#REF!</definedName>
    <definedName name="___COM10" localSheetId="1">#REF!</definedName>
    <definedName name="___COM10" localSheetId="2">#REF!</definedName>
    <definedName name="___COM10">#REF!</definedName>
    <definedName name="___COM11" localSheetId="1">#REF!</definedName>
    <definedName name="___COM11" localSheetId="2">#REF!</definedName>
    <definedName name="___COM11">#REF!</definedName>
    <definedName name="___COM12" localSheetId="1">#REF!</definedName>
    <definedName name="___COM12" localSheetId="2">#REF!</definedName>
    <definedName name="___COM12">#REF!</definedName>
    <definedName name="___COM13" localSheetId="1">#REF!</definedName>
    <definedName name="___COM13" localSheetId="2">#REF!</definedName>
    <definedName name="___COM13">#REF!</definedName>
    <definedName name="___COM14" localSheetId="1">#REF!</definedName>
    <definedName name="___COM14" localSheetId="2">#REF!</definedName>
    <definedName name="___COM14">#REF!</definedName>
    <definedName name="___COM15" localSheetId="1">#REF!</definedName>
    <definedName name="___COM15" localSheetId="2">#REF!</definedName>
    <definedName name="___COM15">#REF!</definedName>
    <definedName name="___COM16" localSheetId="1">#REF!</definedName>
    <definedName name="___COM16" localSheetId="2">#REF!</definedName>
    <definedName name="___COM16">#REF!</definedName>
    <definedName name="___COM17" localSheetId="1">#REF!</definedName>
    <definedName name="___COM17" localSheetId="2">#REF!</definedName>
    <definedName name="___COM17">#REF!</definedName>
    <definedName name="___COM18" localSheetId="1">#REF!</definedName>
    <definedName name="___COM18" localSheetId="2">#REF!</definedName>
    <definedName name="___COM18">#REF!</definedName>
    <definedName name="___COM19" localSheetId="1">#REF!</definedName>
    <definedName name="___COM19" localSheetId="2">#REF!</definedName>
    <definedName name="___COM19">#REF!</definedName>
    <definedName name="___COM2" localSheetId="1">#REF!</definedName>
    <definedName name="___COM2" localSheetId="2">#REF!</definedName>
    <definedName name="___COM2">#REF!</definedName>
    <definedName name="___COM20" localSheetId="1">#REF!</definedName>
    <definedName name="___COM20" localSheetId="2">#REF!</definedName>
    <definedName name="___COM20">#REF!</definedName>
    <definedName name="___COM21" localSheetId="1">#REF!</definedName>
    <definedName name="___COM21" localSheetId="2">#REF!</definedName>
    <definedName name="___COM21">#REF!</definedName>
    <definedName name="___COM3" localSheetId="1">#REF!</definedName>
    <definedName name="___COM3" localSheetId="2">#REF!</definedName>
    <definedName name="___COM3">#REF!</definedName>
    <definedName name="___COM4" localSheetId="1">#REF!</definedName>
    <definedName name="___COM4" localSheetId="2">#REF!</definedName>
    <definedName name="___COM4">#REF!</definedName>
    <definedName name="___COM5" localSheetId="1">#REF!</definedName>
    <definedName name="___COM5" localSheetId="2">#REF!</definedName>
    <definedName name="___COM5">#REF!</definedName>
    <definedName name="___COM6" localSheetId="1">#REF!</definedName>
    <definedName name="___COM6" localSheetId="2">#REF!</definedName>
    <definedName name="___COM6">#REF!</definedName>
    <definedName name="___COM7" localSheetId="1">#REF!</definedName>
    <definedName name="___COM7" localSheetId="2">#REF!</definedName>
    <definedName name="___COM7">#REF!</definedName>
    <definedName name="___COM8" localSheetId="1">#REF!</definedName>
    <definedName name="___COM8" localSheetId="2">#REF!</definedName>
    <definedName name="___COM8">#REF!</definedName>
    <definedName name="___COM9" localSheetId="1">#REF!</definedName>
    <definedName name="___COM9" localSheetId="2">#REF!</definedName>
    <definedName name="___COM9">#REF!</definedName>
    <definedName name="___DCI1" localSheetId="1">[11]Tablas!#REF!</definedName>
    <definedName name="___DCI1" localSheetId="2">[11]Tablas!#REF!</definedName>
    <definedName name="___DCI1">[11]Tablas!#REF!</definedName>
    <definedName name="___DDS1" localSheetId="1">[11]Tablas!#REF!</definedName>
    <definedName name="___DDS1" localSheetId="2">[11]Tablas!#REF!</definedName>
    <definedName name="___DDS1">[11]Tablas!#REF!</definedName>
    <definedName name="___DGO1" localSheetId="2">[11]Tablas!#REF!</definedName>
    <definedName name="___DGO1">[11]Tablas!#REF!</definedName>
    <definedName name="___DGP1" localSheetId="2">[11]Tablas!#REF!</definedName>
    <definedName name="___DGP1">[11]Tablas!#REF!</definedName>
    <definedName name="___DIJ1" localSheetId="2">[11]Tablas!#REF!</definedName>
    <definedName name="___DIJ1">[11]Tablas!#REF!</definedName>
    <definedName name="___DPI1" localSheetId="2">[11]Tablas!#REF!</definedName>
    <definedName name="___DPI1">[11]Tablas!#REF!</definedName>
    <definedName name="___DPY1" localSheetId="2">[11]Tablas!#REF!</definedName>
    <definedName name="___DPY1">[11]Tablas!#REF!</definedName>
    <definedName name="___DRI1" localSheetId="2">[11]Tablas!#REF!</definedName>
    <definedName name="___DRI1">[11]Tablas!#REF!</definedName>
    <definedName name="___DRL1" localSheetId="2">[11]Tablas!#REF!</definedName>
    <definedName name="___DRL1">[11]Tablas!#REF!</definedName>
    <definedName name="___DSP1" localSheetId="2">[11]Tablas!#REF!</definedName>
    <definedName name="___DSP1">[11]Tablas!#REF!</definedName>
    <definedName name="___ECP1" localSheetId="2">[11]Tablas!#REF!</definedName>
    <definedName name="___ECP1">[11]Tablas!#REF!</definedName>
    <definedName name="___ICP1" localSheetId="2">[11]Tablas!#REF!</definedName>
    <definedName name="___ICP1">[11]Tablas!#REF!</definedName>
    <definedName name="___key2" localSheetId="2" hidden="1">[8]INST!#REF!</definedName>
    <definedName name="___key2" hidden="1">[8]INST!#REF!</definedName>
    <definedName name="___key3" localSheetId="1" hidden="1">#REF!</definedName>
    <definedName name="___key3" localSheetId="2" hidden="1">#REF!</definedName>
    <definedName name="___key3" hidden="1">#REF!</definedName>
    <definedName name="___key31" localSheetId="1" hidden="1">#REF!</definedName>
    <definedName name="___key31" localSheetId="2" hidden="1">#REF!</definedName>
    <definedName name="___key31" hidden="1">#REF!</definedName>
    <definedName name="___LEY80" localSheetId="1">#REF!</definedName>
    <definedName name="___LEY80" localSheetId="2">#REF!</definedName>
    <definedName name="___LEY80">#REF!</definedName>
    <definedName name="___MA2" localSheetId="1">#REF!</definedName>
    <definedName name="___MA2" localSheetId="2">#REF!</definedName>
    <definedName name="___MA2">#REF!</definedName>
    <definedName name="___OCD1" localSheetId="1">[11]Tablas!#REF!</definedName>
    <definedName name="___OCD1" localSheetId="2">[11]Tablas!#REF!</definedName>
    <definedName name="___OCD1">[11]Tablas!#REF!</definedName>
    <definedName name="___OCI1" localSheetId="1">[11]Tablas!#REF!</definedName>
    <definedName name="___OCI1" localSheetId="2">[11]Tablas!#REF!</definedName>
    <definedName name="___OCI1">[11]Tablas!#REF!</definedName>
    <definedName name="___PJ50" localSheetId="1">#REF!</definedName>
    <definedName name="___PJ50" localSheetId="2">#REF!</definedName>
    <definedName name="___PJ50">#REF!</definedName>
    <definedName name="___pj51" localSheetId="1">#REF!</definedName>
    <definedName name="___pj51" localSheetId="2">#REF!</definedName>
    <definedName name="___pj51">#REF!</definedName>
    <definedName name="___pr01" localSheetId="1">#REF!</definedName>
    <definedName name="___pr01" localSheetId="2">#REF!</definedName>
    <definedName name="___pr01">#REF!</definedName>
    <definedName name="___pr02" localSheetId="1">#REF!</definedName>
    <definedName name="___pr02" localSheetId="2">#REF!</definedName>
    <definedName name="___pr02">#REF!</definedName>
    <definedName name="___pr03" localSheetId="1">#REF!</definedName>
    <definedName name="___pr03" localSheetId="2">#REF!</definedName>
    <definedName name="___pr03">#REF!</definedName>
    <definedName name="___pr04" localSheetId="1">#REF!</definedName>
    <definedName name="___pr04" localSheetId="2">#REF!</definedName>
    <definedName name="___pr04">#REF!</definedName>
    <definedName name="___pr05" localSheetId="1">#REF!</definedName>
    <definedName name="___pr05" localSheetId="2">#REF!</definedName>
    <definedName name="___pr05">#REF!</definedName>
    <definedName name="___pr06" localSheetId="1">#REF!</definedName>
    <definedName name="___pr06" localSheetId="2">#REF!</definedName>
    <definedName name="___pr06">#REF!</definedName>
    <definedName name="___pr07" localSheetId="1">#REF!</definedName>
    <definedName name="___pr07" localSheetId="2">#REF!</definedName>
    <definedName name="___pr07">#REF!</definedName>
    <definedName name="___pr08" localSheetId="1">#REF!</definedName>
    <definedName name="___pr08" localSheetId="2">#REF!</definedName>
    <definedName name="___pr08">#REF!</definedName>
    <definedName name="___pr09" localSheetId="1">#REF!</definedName>
    <definedName name="___pr09" localSheetId="2">#REF!</definedName>
    <definedName name="___pr09">#REF!</definedName>
    <definedName name="___pr10" localSheetId="1">#REF!</definedName>
    <definedName name="___pr10" localSheetId="2">#REF!</definedName>
    <definedName name="___pr10">#REF!</definedName>
    <definedName name="___pr11" localSheetId="1">#REF!</definedName>
    <definedName name="___pr11" localSheetId="2">#REF!</definedName>
    <definedName name="___pr11">#REF!</definedName>
    <definedName name="___pr12" localSheetId="1">#REF!</definedName>
    <definedName name="___pr12" localSheetId="2">#REF!</definedName>
    <definedName name="___pr12">#REF!</definedName>
    <definedName name="___pr13" localSheetId="1">#REF!</definedName>
    <definedName name="___pr13" localSheetId="2">#REF!</definedName>
    <definedName name="___pr13">#REF!</definedName>
    <definedName name="___pr14" localSheetId="1">#REF!</definedName>
    <definedName name="___pr14" localSheetId="2">#REF!</definedName>
    <definedName name="___pr14">#REF!</definedName>
    <definedName name="___pr15" localSheetId="1">#REF!</definedName>
    <definedName name="___pr15" localSheetId="2">#REF!</definedName>
    <definedName name="___pr15">#REF!</definedName>
    <definedName name="___pr16" localSheetId="1">#REF!</definedName>
    <definedName name="___pr16" localSheetId="2">#REF!</definedName>
    <definedName name="___pr16">#REF!</definedName>
    <definedName name="___pr17" localSheetId="1">#REF!</definedName>
    <definedName name="___pr17" localSheetId="2">#REF!</definedName>
    <definedName name="___pr17">#REF!</definedName>
    <definedName name="___pr18" localSheetId="1">#REF!</definedName>
    <definedName name="___pr18" localSheetId="2">#REF!</definedName>
    <definedName name="___pr18">#REF!</definedName>
    <definedName name="___pr19" localSheetId="1">#REF!</definedName>
    <definedName name="___pr19" localSheetId="2">#REF!</definedName>
    <definedName name="___pr19">#REF!</definedName>
    <definedName name="___pr20" localSheetId="1">#REF!</definedName>
    <definedName name="___pr20" localSheetId="2">#REF!</definedName>
    <definedName name="___pr20">#REF!</definedName>
    <definedName name="___pr21" localSheetId="1">#REF!</definedName>
    <definedName name="___pr21" localSheetId="2">#REF!</definedName>
    <definedName name="___pr21">#REF!</definedName>
    <definedName name="___pr22" localSheetId="1">#REF!</definedName>
    <definedName name="___pr22" localSheetId="2">#REF!</definedName>
    <definedName name="___pr22">#REF!</definedName>
    <definedName name="___pr23" localSheetId="1">#REF!</definedName>
    <definedName name="___pr23" localSheetId="2">#REF!</definedName>
    <definedName name="___pr23">#REF!</definedName>
    <definedName name="___pr24" localSheetId="1">#REF!</definedName>
    <definedName name="___pr24" localSheetId="2">#REF!</definedName>
    <definedName name="___pr24">#REF!</definedName>
    <definedName name="___pr25" localSheetId="1">#REF!</definedName>
    <definedName name="___pr25" localSheetId="2">#REF!</definedName>
    <definedName name="___pr25">#REF!</definedName>
    <definedName name="___pr26" localSheetId="1">#REF!</definedName>
    <definedName name="___pr26" localSheetId="2">#REF!</definedName>
    <definedName name="___pr26">#REF!</definedName>
    <definedName name="___pr27" localSheetId="1">#REF!</definedName>
    <definedName name="___pr27" localSheetId="2">#REF!</definedName>
    <definedName name="___pr27">#REF!</definedName>
    <definedName name="___pr28" localSheetId="1">#REF!</definedName>
    <definedName name="___pr28" localSheetId="2">#REF!</definedName>
    <definedName name="___pr28">#REF!</definedName>
    <definedName name="___pr29" localSheetId="1">#REF!</definedName>
    <definedName name="___pr29" localSheetId="2">#REF!</definedName>
    <definedName name="___pr29">#REF!</definedName>
    <definedName name="___pr30" localSheetId="1">#REF!</definedName>
    <definedName name="___pr30" localSheetId="2">#REF!</definedName>
    <definedName name="___pr30">#REF!</definedName>
    <definedName name="___pr31" localSheetId="1">#REF!</definedName>
    <definedName name="___pr31" localSheetId="2">#REF!</definedName>
    <definedName name="___pr31">#REF!</definedName>
    <definedName name="___pr32" localSheetId="1">#REF!</definedName>
    <definedName name="___pr32" localSheetId="2">#REF!</definedName>
    <definedName name="___pr32">#REF!</definedName>
    <definedName name="___pr33" localSheetId="1">#REF!</definedName>
    <definedName name="___pr33" localSheetId="2">#REF!</definedName>
    <definedName name="___pr33">#REF!</definedName>
    <definedName name="___pr34" localSheetId="1">#REF!</definedName>
    <definedName name="___pr34" localSheetId="2">#REF!</definedName>
    <definedName name="___pr34">#REF!</definedName>
    <definedName name="___pr35" localSheetId="1">#REF!</definedName>
    <definedName name="___pr35" localSheetId="2">#REF!</definedName>
    <definedName name="___pr35">#REF!</definedName>
    <definedName name="___pr36" localSheetId="1">#REF!</definedName>
    <definedName name="___pr36" localSheetId="2">#REF!</definedName>
    <definedName name="___pr36">#REF!</definedName>
    <definedName name="___pr37" localSheetId="1">#REF!</definedName>
    <definedName name="___pr37" localSheetId="2">#REF!</definedName>
    <definedName name="___pr37">#REF!</definedName>
    <definedName name="___pr38" localSheetId="1">#REF!</definedName>
    <definedName name="___pr38" localSheetId="2">#REF!</definedName>
    <definedName name="___pr38">#REF!</definedName>
    <definedName name="___pr39" localSheetId="1">#REF!</definedName>
    <definedName name="___pr39" localSheetId="2">#REF!</definedName>
    <definedName name="___pr39">#REF!</definedName>
    <definedName name="___pr40" localSheetId="1">#REF!</definedName>
    <definedName name="___pr40" localSheetId="2">#REF!</definedName>
    <definedName name="___pr40">#REF!</definedName>
    <definedName name="___pr41" localSheetId="1">#REF!</definedName>
    <definedName name="___pr41" localSheetId="2">#REF!</definedName>
    <definedName name="___pr41">#REF!</definedName>
    <definedName name="___pr42" localSheetId="1">#REF!</definedName>
    <definedName name="___pr42" localSheetId="2">#REF!</definedName>
    <definedName name="___pr42">#REF!</definedName>
    <definedName name="___pr43" localSheetId="1">#REF!</definedName>
    <definedName name="___pr43" localSheetId="2">#REF!</definedName>
    <definedName name="___pr43">#REF!</definedName>
    <definedName name="___pr44" localSheetId="1">#REF!</definedName>
    <definedName name="___pr44" localSheetId="2">#REF!</definedName>
    <definedName name="___pr44">#REF!</definedName>
    <definedName name="___pr45" localSheetId="1">#REF!</definedName>
    <definedName name="___pr45" localSheetId="2">#REF!</definedName>
    <definedName name="___pr45">#REF!</definedName>
    <definedName name="___pr46" localSheetId="1">#REF!</definedName>
    <definedName name="___pr46" localSheetId="2">#REF!</definedName>
    <definedName name="___pr46">#REF!</definedName>
    <definedName name="___pr47" localSheetId="1">#REF!</definedName>
    <definedName name="___pr47" localSheetId="2">#REF!</definedName>
    <definedName name="___pr47">#REF!</definedName>
    <definedName name="___pr48" localSheetId="1">#REF!</definedName>
    <definedName name="___pr48" localSheetId="2">#REF!</definedName>
    <definedName name="___pr48">#REF!</definedName>
    <definedName name="___pr49" localSheetId="1">#REF!</definedName>
    <definedName name="___pr49" localSheetId="2">#REF!</definedName>
    <definedName name="___pr49">#REF!</definedName>
    <definedName name="___pr50" localSheetId="1">#REF!</definedName>
    <definedName name="___pr50" localSheetId="2">#REF!</definedName>
    <definedName name="___pr50">#REF!</definedName>
    <definedName name="___pr51" localSheetId="1">#REF!</definedName>
    <definedName name="___pr51" localSheetId="2">#REF!</definedName>
    <definedName name="___pr51">#REF!</definedName>
    <definedName name="___pr52" localSheetId="1">#REF!</definedName>
    <definedName name="___pr52" localSheetId="2">#REF!</definedName>
    <definedName name="___pr52">#REF!</definedName>
    <definedName name="___pr53" localSheetId="1">#REF!</definedName>
    <definedName name="___pr53" localSheetId="2">#REF!</definedName>
    <definedName name="___pr53">#REF!</definedName>
    <definedName name="___pr54" localSheetId="1">#REF!</definedName>
    <definedName name="___pr54" localSheetId="2">#REF!</definedName>
    <definedName name="___pr54">#REF!</definedName>
    <definedName name="___pr55" localSheetId="1">#REF!</definedName>
    <definedName name="___pr55" localSheetId="2">#REF!</definedName>
    <definedName name="___pr55">#REF!</definedName>
    <definedName name="___pr56" localSheetId="1">#REF!</definedName>
    <definedName name="___pr56" localSheetId="2">#REF!</definedName>
    <definedName name="___pr56">#REF!</definedName>
    <definedName name="___pr57" localSheetId="1">#REF!</definedName>
    <definedName name="___pr57" localSheetId="2">#REF!</definedName>
    <definedName name="___pr57">#REF!</definedName>
    <definedName name="___pr58" localSheetId="1">#REF!</definedName>
    <definedName name="___pr58" localSheetId="2">#REF!</definedName>
    <definedName name="___pr58">#REF!</definedName>
    <definedName name="___pr59" localSheetId="1">#REF!</definedName>
    <definedName name="___pr59" localSheetId="2">#REF!</definedName>
    <definedName name="___pr59">#REF!</definedName>
    <definedName name="___pr60" localSheetId="1">#REF!</definedName>
    <definedName name="___pr60" localSheetId="2">#REF!</definedName>
    <definedName name="___pr60">#REF!</definedName>
    <definedName name="___pr61" localSheetId="1">#REF!</definedName>
    <definedName name="___pr61" localSheetId="2">#REF!</definedName>
    <definedName name="___pr61">#REF!</definedName>
    <definedName name="___pr62" localSheetId="1">#REF!</definedName>
    <definedName name="___pr62" localSheetId="2">#REF!</definedName>
    <definedName name="___pr62">#REF!</definedName>
    <definedName name="___pr63" localSheetId="1">#REF!</definedName>
    <definedName name="___pr63" localSheetId="2">#REF!</definedName>
    <definedName name="___pr63">#REF!</definedName>
    <definedName name="___pr64" localSheetId="1">#REF!</definedName>
    <definedName name="___pr64" localSheetId="2">#REF!</definedName>
    <definedName name="___pr64">#REF!</definedName>
    <definedName name="___pr65" localSheetId="1">#REF!</definedName>
    <definedName name="___pr65" localSheetId="2">#REF!</definedName>
    <definedName name="___pr65">#REF!</definedName>
    <definedName name="___pr66" localSheetId="1">#REF!</definedName>
    <definedName name="___pr66" localSheetId="2">#REF!</definedName>
    <definedName name="___pr66">#REF!</definedName>
    <definedName name="___pr67" localSheetId="1">#REF!</definedName>
    <definedName name="___pr67" localSheetId="2">#REF!</definedName>
    <definedName name="___pr67">#REF!</definedName>
    <definedName name="___pr68" localSheetId="1">#REF!</definedName>
    <definedName name="___pr68" localSheetId="2">#REF!</definedName>
    <definedName name="___pr68">#REF!</definedName>
    <definedName name="___pr69" localSheetId="1">#REF!</definedName>
    <definedName name="___pr69" localSheetId="2">#REF!</definedName>
    <definedName name="___pr69">#REF!</definedName>
    <definedName name="___pr70" localSheetId="1">#REF!</definedName>
    <definedName name="___pr70" localSheetId="2">#REF!</definedName>
    <definedName name="___pr70">#REF!</definedName>
    <definedName name="___pr71" localSheetId="1">#REF!</definedName>
    <definedName name="___pr71" localSheetId="2">#REF!</definedName>
    <definedName name="___pr71">#REF!</definedName>
    <definedName name="___pr72" localSheetId="1">#REF!</definedName>
    <definedName name="___pr72" localSheetId="2">#REF!</definedName>
    <definedName name="___pr72">#REF!</definedName>
    <definedName name="___SBC1">[6]INV!$A$12:$D$15</definedName>
    <definedName name="___SBC3">[6]INV!$F$12:$I$15</definedName>
    <definedName name="___SBC5">[6]INV!$K$12:$N$15</definedName>
    <definedName name="___TOP1" localSheetId="1">#REF!</definedName>
    <definedName name="___TOP1" localSheetId="2">#REF!</definedName>
    <definedName name="___TOP1">#REF!</definedName>
    <definedName name="___TOP10" localSheetId="1">#REF!</definedName>
    <definedName name="___TOP10" localSheetId="2">#REF!</definedName>
    <definedName name="___TOP10">#REF!</definedName>
    <definedName name="___TOP2" localSheetId="1">#REF!</definedName>
    <definedName name="___TOP2" localSheetId="2">#REF!</definedName>
    <definedName name="___TOP2">#REF!</definedName>
    <definedName name="___TOP3" localSheetId="1">#REF!</definedName>
    <definedName name="___TOP3" localSheetId="2">#REF!</definedName>
    <definedName name="___TOP3">#REF!</definedName>
    <definedName name="___TOP4" localSheetId="1">#REF!</definedName>
    <definedName name="___TOP4" localSheetId="2">#REF!</definedName>
    <definedName name="___TOP4">#REF!</definedName>
    <definedName name="___TOP5" localSheetId="1">#REF!</definedName>
    <definedName name="___TOP5" localSheetId="2">#REF!</definedName>
    <definedName name="___TOP5">#REF!</definedName>
    <definedName name="___TOP6" localSheetId="1">#REF!</definedName>
    <definedName name="___TOP6" localSheetId="2">#REF!</definedName>
    <definedName name="___TOP6">#REF!</definedName>
    <definedName name="___TOP7" localSheetId="1">#REF!</definedName>
    <definedName name="___TOP7" localSheetId="2">#REF!</definedName>
    <definedName name="___TOP7">#REF!</definedName>
    <definedName name="___TOP8" localSheetId="1">#REF!</definedName>
    <definedName name="___TOP8" localSheetId="2">#REF!</definedName>
    <definedName name="___TOP8">#REF!</definedName>
    <definedName name="___TOP9" localSheetId="1">#REF!</definedName>
    <definedName name="___TOP9" localSheetId="2">#REF!</definedName>
    <definedName name="___TOP9">#REF!</definedName>
    <definedName name="___VEX1" localSheetId="1">[11]Tablas!#REF!</definedName>
    <definedName name="___VEX1" localSheetId="2">[11]Tablas!#REF!</definedName>
    <definedName name="___VEX1">[11]Tablas!#REF!</definedName>
    <definedName name="___VFA1" localSheetId="1">[11]Tablas!#REF!</definedName>
    <definedName name="___VFA1" localSheetId="2">[11]Tablas!#REF!</definedName>
    <definedName name="___VFA1">[11]Tablas!#REF!</definedName>
    <definedName name="___VIT1" localSheetId="2">[11]Tablas!#REF!</definedName>
    <definedName name="___VIT1">[11]Tablas!#REF!</definedName>
    <definedName name="___VPR1" localSheetId="2">[11]Tablas!#REF!</definedName>
    <definedName name="___VPR1">[11]Tablas!#REF!</definedName>
    <definedName name="___VPR2" localSheetId="1">#REF!</definedName>
    <definedName name="___VPR2" localSheetId="2">#REF!</definedName>
    <definedName name="___VPR2">#REF!</definedName>
    <definedName name="___VRP1" localSheetId="1">[11]Tablas!#REF!</definedName>
    <definedName name="___VRP1" localSheetId="2">[11]Tablas!#REF!</definedName>
    <definedName name="___VRP1">[11]Tablas!#REF!</definedName>
    <definedName name="___VSM1" localSheetId="2">[11]Tablas!#REF!</definedName>
    <definedName name="___VSM1">[11]Tablas!#REF!</definedName>
    <definedName name="__123Graph_A" localSheetId="1" hidden="1">#REF!</definedName>
    <definedName name="__123Graph_A" localSheetId="2" hidden="1">#REF!</definedName>
    <definedName name="__123Graph_A" hidden="1">#REF!</definedName>
    <definedName name="__123Graph_B" localSheetId="1" hidden="1">#REF!</definedName>
    <definedName name="__123Graph_B" localSheetId="2" hidden="1">#REF!</definedName>
    <definedName name="__123Graph_B" hidden="1">#REF!</definedName>
    <definedName name="__AFC1">[6]INV!$A$25:$D$28</definedName>
    <definedName name="__AFC3">[6]INV!$F$25:$I$28</definedName>
    <definedName name="__AFC5">[6]INV!$K$25:$N$28</definedName>
    <definedName name="__ane7" localSheetId="2">[13]!_xlbgnm.ane7</definedName>
    <definedName name="__ane7">[13]!_xlbgnm.ane7</definedName>
    <definedName name="__ane8" localSheetId="2">[13]!_xlbgnm.ane8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1">#REF!</definedName>
    <definedName name="__Cod1" localSheetId="2">#REF!</definedName>
    <definedName name="__Cod1">#REF!</definedName>
    <definedName name="__COM1" localSheetId="1">#REF!</definedName>
    <definedName name="__COM1" localSheetId="2">#REF!</definedName>
    <definedName name="__COM1">#REF!</definedName>
    <definedName name="__COM10" localSheetId="1">#REF!</definedName>
    <definedName name="__COM10" localSheetId="2">#REF!</definedName>
    <definedName name="__COM10">#REF!</definedName>
    <definedName name="__COM11" localSheetId="1">#REF!</definedName>
    <definedName name="__COM11" localSheetId="2">#REF!</definedName>
    <definedName name="__COM11">#REF!</definedName>
    <definedName name="__COM12" localSheetId="1">#REF!</definedName>
    <definedName name="__COM12" localSheetId="2">#REF!</definedName>
    <definedName name="__COM12">#REF!</definedName>
    <definedName name="__COM13" localSheetId="1">#REF!</definedName>
    <definedName name="__COM13" localSheetId="2">#REF!</definedName>
    <definedName name="__COM13">#REF!</definedName>
    <definedName name="__COM14" localSheetId="1">#REF!</definedName>
    <definedName name="__COM14" localSheetId="2">#REF!</definedName>
    <definedName name="__COM14">#REF!</definedName>
    <definedName name="__COM15" localSheetId="1">#REF!</definedName>
    <definedName name="__COM15" localSheetId="2">#REF!</definedName>
    <definedName name="__COM15">#REF!</definedName>
    <definedName name="__COM16" localSheetId="1">#REF!</definedName>
    <definedName name="__COM16" localSheetId="2">#REF!</definedName>
    <definedName name="__COM16">#REF!</definedName>
    <definedName name="__COM17" localSheetId="1">#REF!</definedName>
    <definedName name="__COM17" localSheetId="2">#REF!</definedName>
    <definedName name="__COM17">#REF!</definedName>
    <definedName name="__COM18" localSheetId="1">#REF!</definedName>
    <definedName name="__COM18" localSheetId="2">#REF!</definedName>
    <definedName name="__COM18">#REF!</definedName>
    <definedName name="__COM19" localSheetId="1">#REF!</definedName>
    <definedName name="__COM19" localSheetId="2">#REF!</definedName>
    <definedName name="__COM19">#REF!</definedName>
    <definedName name="__COM2" localSheetId="1">#REF!</definedName>
    <definedName name="__COM2" localSheetId="2">#REF!</definedName>
    <definedName name="__COM2">#REF!</definedName>
    <definedName name="__COM20" localSheetId="1">#REF!</definedName>
    <definedName name="__COM20" localSheetId="2">#REF!</definedName>
    <definedName name="__COM20">#REF!</definedName>
    <definedName name="__COM21" localSheetId="1">#REF!</definedName>
    <definedName name="__COM21" localSheetId="2">#REF!</definedName>
    <definedName name="__COM21">#REF!</definedName>
    <definedName name="__COM3" localSheetId="1">#REF!</definedName>
    <definedName name="__COM3" localSheetId="2">#REF!</definedName>
    <definedName name="__COM3">#REF!</definedName>
    <definedName name="__COM4" localSheetId="1">#REF!</definedName>
    <definedName name="__COM4" localSheetId="2">#REF!</definedName>
    <definedName name="__COM4">#REF!</definedName>
    <definedName name="__COM5" localSheetId="1">#REF!</definedName>
    <definedName name="__COM5" localSheetId="2">#REF!</definedName>
    <definedName name="__COM5">#REF!</definedName>
    <definedName name="__COM6" localSheetId="1">#REF!</definedName>
    <definedName name="__COM6" localSheetId="2">#REF!</definedName>
    <definedName name="__COM6">#REF!</definedName>
    <definedName name="__COM7" localSheetId="1">#REF!</definedName>
    <definedName name="__COM7" localSheetId="2">#REF!</definedName>
    <definedName name="__COM7">#REF!</definedName>
    <definedName name="__COM8" localSheetId="1">#REF!</definedName>
    <definedName name="__COM8" localSheetId="2">#REF!</definedName>
    <definedName name="__COM8">#REF!</definedName>
    <definedName name="__COM9" localSheetId="1">#REF!</definedName>
    <definedName name="__COM9" localSheetId="2">#REF!</definedName>
    <definedName name="__COM9">#REF!</definedName>
    <definedName name="__DCI1" localSheetId="1">[11]Tablas!#REF!</definedName>
    <definedName name="__DCI1" localSheetId="2">[11]Tablas!#REF!</definedName>
    <definedName name="__DCI1">[11]Tablas!#REF!</definedName>
    <definedName name="__DDS1" localSheetId="1">[11]Tablas!#REF!</definedName>
    <definedName name="__DDS1" localSheetId="2">[11]Tablas!#REF!</definedName>
    <definedName name="__DDS1">[11]Tablas!#REF!</definedName>
    <definedName name="__DGO1" localSheetId="2">[11]Tablas!#REF!</definedName>
    <definedName name="__DGO1">[11]Tablas!#REF!</definedName>
    <definedName name="__DGP1" localSheetId="2">[11]Tablas!#REF!</definedName>
    <definedName name="__DGP1">[11]Tablas!#REF!</definedName>
    <definedName name="__DIJ1" localSheetId="2">[11]Tablas!#REF!</definedName>
    <definedName name="__DIJ1">[11]Tablas!#REF!</definedName>
    <definedName name="__DPI1" localSheetId="2">[11]Tablas!#REF!</definedName>
    <definedName name="__DPI1">[11]Tablas!#REF!</definedName>
    <definedName name="__DPY1" localSheetId="2">[11]Tablas!#REF!</definedName>
    <definedName name="__DPY1">[11]Tablas!#REF!</definedName>
    <definedName name="__DRI1" localSheetId="2">[11]Tablas!#REF!</definedName>
    <definedName name="__DRI1">[11]Tablas!#REF!</definedName>
    <definedName name="__DRL1" localSheetId="2">[11]Tablas!#REF!</definedName>
    <definedName name="__DRL1">[11]Tablas!#REF!</definedName>
    <definedName name="__DSP1" localSheetId="2">[11]Tablas!#REF!</definedName>
    <definedName name="__DSP1">[11]Tablas!#REF!</definedName>
    <definedName name="__ECP1" localSheetId="2">[11]Tablas!#REF!</definedName>
    <definedName name="__ECP1">[11]Tablas!#REF!</definedName>
    <definedName name="__F" localSheetId="1">'AU CAIS'!ERR</definedName>
    <definedName name="__F">[0]!ERR</definedName>
    <definedName name="__FS01" localSheetId="1">'AU CAIS'!ERR</definedName>
    <definedName name="__FS01">[0]!ERR</definedName>
    <definedName name="__ICP1" localSheetId="1">[11]Tablas!#REF!</definedName>
    <definedName name="__ICP1" localSheetId="2">[11]Tablas!#REF!</definedName>
    <definedName name="__ICP1">[11]Tablas!#REF!</definedName>
    <definedName name="__key2" localSheetId="1" hidden="1">[18]INST!#REF!</definedName>
    <definedName name="__key2" localSheetId="2" hidden="1">[18]INST!#REF!</definedName>
    <definedName name="__key2" hidden="1">[18]INST!#REF!</definedName>
    <definedName name="__key21" localSheetId="1" hidden="1">[8]INST!#REF!</definedName>
    <definedName name="__key21" localSheetId="2" hidden="1">[8]INST!#REF!</definedName>
    <definedName name="__key21" hidden="1">[8]INST!#REF!</definedName>
    <definedName name="__key3" localSheetId="1" hidden="1">#REF!</definedName>
    <definedName name="__key3" localSheetId="2" hidden="1">#REF!</definedName>
    <definedName name="__key3" hidden="1">#REF!</definedName>
    <definedName name="__key31" localSheetId="1" hidden="1">#REF!</definedName>
    <definedName name="__key31" localSheetId="2" hidden="1">#REF!</definedName>
    <definedName name="__key31" hidden="1">#REF!</definedName>
    <definedName name="__LEY80" localSheetId="1">#REF!</definedName>
    <definedName name="__LEY80" localSheetId="2">#REF!</definedName>
    <definedName name="__LEY80">#REF!</definedName>
    <definedName name="__MA2" localSheetId="1">#REF!</definedName>
    <definedName name="__MA2" localSheetId="2">#REF!</definedName>
    <definedName name="__MA2">#REF!</definedName>
    <definedName name="__mun2" localSheetId="1">[19]PESOS!#REF!</definedName>
    <definedName name="__mun2" localSheetId="2">[19]PESOS!#REF!</definedName>
    <definedName name="__mun2">[19]PESOS!#REF!</definedName>
    <definedName name="__num10" localSheetId="1">#REF!</definedName>
    <definedName name="__num10" localSheetId="2">#REF!</definedName>
    <definedName name="__num10">#REF!</definedName>
    <definedName name="__num2" localSheetId="1">#REF!</definedName>
    <definedName name="__num2" localSheetId="2">#REF!</definedName>
    <definedName name="__num2">#REF!</definedName>
    <definedName name="__num3" localSheetId="1">#REF!</definedName>
    <definedName name="__num3" localSheetId="2">#REF!</definedName>
    <definedName name="__num3">#REF!</definedName>
    <definedName name="__num4" localSheetId="1">#REF!</definedName>
    <definedName name="__num4" localSheetId="2">#REF!</definedName>
    <definedName name="__num4">#REF!</definedName>
    <definedName name="__num5" localSheetId="1">#REF!</definedName>
    <definedName name="__num5" localSheetId="2">#REF!</definedName>
    <definedName name="__num5">#REF!</definedName>
    <definedName name="__num6" localSheetId="1">#REF!</definedName>
    <definedName name="__num6" localSheetId="2">#REF!</definedName>
    <definedName name="__num6">#REF!</definedName>
    <definedName name="__num7" localSheetId="1">#REF!</definedName>
    <definedName name="__num7" localSheetId="2">#REF!</definedName>
    <definedName name="__num7">#REF!</definedName>
    <definedName name="__num8" localSheetId="1">#REF!</definedName>
    <definedName name="__num8" localSheetId="2">#REF!</definedName>
    <definedName name="__num8">#REF!</definedName>
    <definedName name="__num9" localSheetId="1">#REF!</definedName>
    <definedName name="__num9" localSheetId="2">#REF!</definedName>
    <definedName name="__num9">#REF!</definedName>
    <definedName name="__OCD1" localSheetId="1">[11]Tablas!#REF!</definedName>
    <definedName name="__OCD1" localSheetId="2">[11]Tablas!#REF!</definedName>
    <definedName name="__OCD1">[11]Tablas!#REF!</definedName>
    <definedName name="__OCI1" localSheetId="1">[11]Tablas!#REF!</definedName>
    <definedName name="__OCI1" localSheetId="2">[11]Tablas!#REF!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 localSheetId="2">#REF!</definedName>
    <definedName name="__PJ50">#REF!</definedName>
    <definedName name="__pj51" localSheetId="1">#REF!</definedName>
    <definedName name="__pj51" localSheetId="2">#REF!</definedName>
    <definedName name="__pj51">#REF!</definedName>
    <definedName name="__pr01" localSheetId="1">#REF!</definedName>
    <definedName name="__pr01" localSheetId="2">#REF!</definedName>
    <definedName name="__pr01">#REF!</definedName>
    <definedName name="__pr02" localSheetId="1">#REF!</definedName>
    <definedName name="__pr02" localSheetId="2">#REF!</definedName>
    <definedName name="__pr02">#REF!</definedName>
    <definedName name="__pr03" localSheetId="1">#REF!</definedName>
    <definedName name="__pr03" localSheetId="2">#REF!</definedName>
    <definedName name="__pr03">#REF!</definedName>
    <definedName name="__pr04" localSheetId="1">#REF!</definedName>
    <definedName name="__pr04" localSheetId="2">#REF!</definedName>
    <definedName name="__pr04">#REF!</definedName>
    <definedName name="__pr05" localSheetId="1">#REF!</definedName>
    <definedName name="__pr05" localSheetId="2">#REF!</definedName>
    <definedName name="__pr05">#REF!</definedName>
    <definedName name="__pr06" localSheetId="1">#REF!</definedName>
    <definedName name="__pr06" localSheetId="2">#REF!</definedName>
    <definedName name="__pr06">#REF!</definedName>
    <definedName name="__pr07" localSheetId="1">#REF!</definedName>
    <definedName name="__pr07" localSheetId="2">#REF!</definedName>
    <definedName name="__pr07">#REF!</definedName>
    <definedName name="__pr08" localSheetId="1">#REF!</definedName>
    <definedName name="__pr08" localSheetId="2">#REF!</definedName>
    <definedName name="__pr08">#REF!</definedName>
    <definedName name="__pr09" localSheetId="1">#REF!</definedName>
    <definedName name="__pr09" localSheetId="2">#REF!</definedName>
    <definedName name="__pr09">#REF!</definedName>
    <definedName name="__pr10" localSheetId="1">#REF!</definedName>
    <definedName name="__pr10" localSheetId="2">#REF!</definedName>
    <definedName name="__pr10">#REF!</definedName>
    <definedName name="__pr11" localSheetId="1">#REF!</definedName>
    <definedName name="__pr11" localSheetId="2">#REF!</definedName>
    <definedName name="__pr11">#REF!</definedName>
    <definedName name="__pr12" localSheetId="1">#REF!</definedName>
    <definedName name="__pr12" localSheetId="2">#REF!</definedName>
    <definedName name="__pr12">#REF!</definedName>
    <definedName name="__pr13" localSheetId="1">#REF!</definedName>
    <definedName name="__pr13" localSheetId="2">#REF!</definedName>
    <definedName name="__pr13">#REF!</definedName>
    <definedName name="__pr14" localSheetId="1">#REF!</definedName>
    <definedName name="__pr14" localSheetId="2">#REF!</definedName>
    <definedName name="__pr14">#REF!</definedName>
    <definedName name="__pr15" localSheetId="1">#REF!</definedName>
    <definedName name="__pr15" localSheetId="2">#REF!</definedName>
    <definedName name="__pr15">#REF!</definedName>
    <definedName name="__pr16" localSheetId="1">#REF!</definedName>
    <definedName name="__pr16" localSheetId="2">#REF!</definedName>
    <definedName name="__pr16">#REF!</definedName>
    <definedName name="__pr17" localSheetId="1">#REF!</definedName>
    <definedName name="__pr17" localSheetId="2">#REF!</definedName>
    <definedName name="__pr17">#REF!</definedName>
    <definedName name="__pr18" localSheetId="1">#REF!</definedName>
    <definedName name="__pr18" localSheetId="2">#REF!</definedName>
    <definedName name="__pr18">#REF!</definedName>
    <definedName name="__pr19" localSheetId="1">#REF!</definedName>
    <definedName name="__pr19" localSheetId="2">#REF!</definedName>
    <definedName name="__pr19">#REF!</definedName>
    <definedName name="__pr20" localSheetId="1">#REF!</definedName>
    <definedName name="__pr20" localSheetId="2">#REF!</definedName>
    <definedName name="__pr20">#REF!</definedName>
    <definedName name="__pr21" localSheetId="1">#REF!</definedName>
    <definedName name="__pr21" localSheetId="2">#REF!</definedName>
    <definedName name="__pr21">#REF!</definedName>
    <definedName name="__pr22" localSheetId="1">#REF!</definedName>
    <definedName name="__pr22" localSheetId="2">#REF!</definedName>
    <definedName name="__pr22">#REF!</definedName>
    <definedName name="__pr23" localSheetId="1">#REF!</definedName>
    <definedName name="__pr23" localSheetId="2">#REF!</definedName>
    <definedName name="__pr23">#REF!</definedName>
    <definedName name="__pr24" localSheetId="1">#REF!</definedName>
    <definedName name="__pr24" localSheetId="2">#REF!</definedName>
    <definedName name="__pr24">#REF!</definedName>
    <definedName name="__pr25" localSheetId="1">#REF!</definedName>
    <definedName name="__pr25" localSheetId="2">#REF!</definedName>
    <definedName name="__pr25">#REF!</definedName>
    <definedName name="__pr26" localSheetId="1">#REF!</definedName>
    <definedName name="__pr26" localSheetId="2">#REF!</definedName>
    <definedName name="__pr26">#REF!</definedName>
    <definedName name="__pr27" localSheetId="1">#REF!</definedName>
    <definedName name="__pr27" localSheetId="2">#REF!</definedName>
    <definedName name="__pr27">#REF!</definedName>
    <definedName name="__pr28" localSheetId="1">#REF!</definedName>
    <definedName name="__pr28" localSheetId="2">#REF!</definedName>
    <definedName name="__pr28">#REF!</definedName>
    <definedName name="__pr29" localSheetId="1">#REF!</definedName>
    <definedName name="__pr29" localSheetId="2">#REF!</definedName>
    <definedName name="__pr29">#REF!</definedName>
    <definedName name="__pr30" localSheetId="1">#REF!</definedName>
    <definedName name="__pr30" localSheetId="2">#REF!</definedName>
    <definedName name="__pr30">#REF!</definedName>
    <definedName name="__pr31" localSheetId="1">#REF!</definedName>
    <definedName name="__pr31" localSheetId="2">#REF!</definedName>
    <definedName name="__pr31">#REF!</definedName>
    <definedName name="__pr32" localSheetId="1">#REF!</definedName>
    <definedName name="__pr32" localSheetId="2">#REF!</definedName>
    <definedName name="__pr32">#REF!</definedName>
    <definedName name="__pr33" localSheetId="1">#REF!</definedName>
    <definedName name="__pr33" localSheetId="2">#REF!</definedName>
    <definedName name="__pr33">#REF!</definedName>
    <definedName name="__pr34" localSheetId="1">#REF!</definedName>
    <definedName name="__pr34" localSheetId="2">#REF!</definedName>
    <definedName name="__pr34">#REF!</definedName>
    <definedName name="__pr35" localSheetId="1">#REF!</definedName>
    <definedName name="__pr35" localSheetId="2">#REF!</definedName>
    <definedName name="__pr35">#REF!</definedName>
    <definedName name="__pr36" localSheetId="1">#REF!</definedName>
    <definedName name="__pr36" localSheetId="2">#REF!</definedName>
    <definedName name="__pr36">#REF!</definedName>
    <definedName name="__pr37" localSheetId="1">#REF!</definedName>
    <definedName name="__pr37" localSheetId="2">#REF!</definedName>
    <definedName name="__pr37">#REF!</definedName>
    <definedName name="__pr38" localSheetId="1">#REF!</definedName>
    <definedName name="__pr38" localSheetId="2">#REF!</definedName>
    <definedName name="__pr38">#REF!</definedName>
    <definedName name="__pr39" localSheetId="1">#REF!</definedName>
    <definedName name="__pr39" localSheetId="2">#REF!</definedName>
    <definedName name="__pr39">#REF!</definedName>
    <definedName name="__pr40" localSheetId="1">#REF!</definedName>
    <definedName name="__pr40" localSheetId="2">#REF!</definedName>
    <definedName name="__pr40">#REF!</definedName>
    <definedName name="__pr41" localSheetId="1">#REF!</definedName>
    <definedName name="__pr41" localSheetId="2">#REF!</definedName>
    <definedName name="__pr41">#REF!</definedName>
    <definedName name="__pr42" localSheetId="1">#REF!</definedName>
    <definedName name="__pr42" localSheetId="2">#REF!</definedName>
    <definedName name="__pr42">#REF!</definedName>
    <definedName name="__pr43" localSheetId="1">#REF!</definedName>
    <definedName name="__pr43" localSheetId="2">#REF!</definedName>
    <definedName name="__pr43">#REF!</definedName>
    <definedName name="__pr44" localSheetId="1">#REF!</definedName>
    <definedName name="__pr44" localSheetId="2">#REF!</definedName>
    <definedName name="__pr44">#REF!</definedName>
    <definedName name="__pr45" localSheetId="1">#REF!</definedName>
    <definedName name="__pr45" localSheetId="2">#REF!</definedName>
    <definedName name="__pr45">#REF!</definedName>
    <definedName name="__pr46" localSheetId="1">#REF!</definedName>
    <definedName name="__pr46" localSheetId="2">#REF!</definedName>
    <definedName name="__pr46">#REF!</definedName>
    <definedName name="__pr47" localSheetId="1">#REF!</definedName>
    <definedName name="__pr47" localSheetId="2">#REF!</definedName>
    <definedName name="__pr47">#REF!</definedName>
    <definedName name="__pr48" localSheetId="1">#REF!</definedName>
    <definedName name="__pr48" localSheetId="2">#REF!</definedName>
    <definedName name="__pr48">#REF!</definedName>
    <definedName name="__pr49" localSheetId="1">#REF!</definedName>
    <definedName name="__pr49" localSheetId="2">#REF!</definedName>
    <definedName name="__pr49">#REF!</definedName>
    <definedName name="__pr50" localSheetId="1">#REF!</definedName>
    <definedName name="__pr50" localSheetId="2">#REF!</definedName>
    <definedName name="__pr50">#REF!</definedName>
    <definedName name="__pr51" localSheetId="1">#REF!</definedName>
    <definedName name="__pr51" localSheetId="2">#REF!</definedName>
    <definedName name="__pr51">#REF!</definedName>
    <definedName name="__pr52" localSheetId="1">#REF!</definedName>
    <definedName name="__pr52" localSheetId="2">#REF!</definedName>
    <definedName name="__pr52">#REF!</definedName>
    <definedName name="__pr53" localSheetId="1">#REF!</definedName>
    <definedName name="__pr53" localSheetId="2">#REF!</definedName>
    <definedName name="__pr53">#REF!</definedName>
    <definedName name="__pr54" localSheetId="1">#REF!</definedName>
    <definedName name="__pr54" localSheetId="2">#REF!</definedName>
    <definedName name="__pr54">#REF!</definedName>
    <definedName name="__pr55" localSheetId="1">#REF!</definedName>
    <definedName name="__pr55" localSheetId="2">#REF!</definedName>
    <definedName name="__pr55">#REF!</definedName>
    <definedName name="__pr56" localSheetId="1">#REF!</definedName>
    <definedName name="__pr56" localSheetId="2">#REF!</definedName>
    <definedName name="__pr56">#REF!</definedName>
    <definedName name="__pr57" localSheetId="1">#REF!</definedName>
    <definedName name="__pr57" localSheetId="2">#REF!</definedName>
    <definedName name="__pr57">#REF!</definedName>
    <definedName name="__pr58" localSheetId="1">#REF!</definedName>
    <definedName name="__pr58" localSheetId="2">#REF!</definedName>
    <definedName name="__pr58">#REF!</definedName>
    <definedName name="__pr59" localSheetId="1">#REF!</definedName>
    <definedName name="__pr59" localSheetId="2">#REF!</definedName>
    <definedName name="__pr59">#REF!</definedName>
    <definedName name="__pr60" localSheetId="1">#REF!</definedName>
    <definedName name="__pr60" localSheetId="2">#REF!</definedName>
    <definedName name="__pr60">#REF!</definedName>
    <definedName name="__pr61" localSheetId="1">#REF!</definedName>
    <definedName name="__pr61" localSheetId="2">#REF!</definedName>
    <definedName name="__pr61">#REF!</definedName>
    <definedName name="__pr62" localSheetId="1">#REF!</definedName>
    <definedName name="__pr62" localSheetId="2">#REF!</definedName>
    <definedName name="__pr62">#REF!</definedName>
    <definedName name="__pr63" localSheetId="1">#REF!</definedName>
    <definedName name="__pr63" localSheetId="2">#REF!</definedName>
    <definedName name="__pr63">#REF!</definedName>
    <definedName name="__pr64" localSheetId="1">#REF!</definedName>
    <definedName name="__pr64" localSheetId="2">#REF!</definedName>
    <definedName name="__pr64">#REF!</definedName>
    <definedName name="__pr65" localSheetId="1">#REF!</definedName>
    <definedName name="__pr65" localSheetId="2">#REF!</definedName>
    <definedName name="__pr65">#REF!</definedName>
    <definedName name="__pr66" localSheetId="1">#REF!</definedName>
    <definedName name="__pr66" localSheetId="2">#REF!</definedName>
    <definedName name="__pr66">#REF!</definedName>
    <definedName name="__pr67" localSheetId="1">#REF!</definedName>
    <definedName name="__pr67" localSheetId="2">#REF!</definedName>
    <definedName name="__pr67">#REF!</definedName>
    <definedName name="__pr68" localSheetId="1">#REF!</definedName>
    <definedName name="__pr68" localSheetId="2">#REF!</definedName>
    <definedName name="__pr68">#REF!</definedName>
    <definedName name="__pr69" localSheetId="1">#REF!</definedName>
    <definedName name="__pr69" localSheetId="2">#REF!</definedName>
    <definedName name="__pr69">#REF!</definedName>
    <definedName name="__pr70" localSheetId="1">#REF!</definedName>
    <definedName name="__pr70" localSheetId="2">#REF!</definedName>
    <definedName name="__pr70">#REF!</definedName>
    <definedName name="__pr71" localSheetId="1">#REF!</definedName>
    <definedName name="__pr71" localSheetId="2">#REF!</definedName>
    <definedName name="__pr71">#REF!</definedName>
    <definedName name="__pr72" localSheetId="1">#REF!</definedName>
    <definedName name="__pr72" localSheetId="2">#REF!</definedName>
    <definedName name="__pr72">#REF!</definedName>
    <definedName name="__ref4" localSheetId="1">#REF!</definedName>
    <definedName name="__ref4" localSheetId="2">#REF!</definedName>
    <definedName name="__ref4">#REF!</definedName>
    <definedName name="__SBC1">[6]INV!$A$12:$D$15</definedName>
    <definedName name="__SBC3">[6]INV!$F$12:$I$15</definedName>
    <definedName name="__SBC5">[6]INV!$K$12:$N$15</definedName>
    <definedName name="__TOP1" localSheetId="1">#REF!</definedName>
    <definedName name="__TOP1" localSheetId="2">#REF!</definedName>
    <definedName name="__TOP1">#REF!</definedName>
    <definedName name="__TOP10" localSheetId="1">#REF!</definedName>
    <definedName name="__TOP10" localSheetId="2">#REF!</definedName>
    <definedName name="__TOP10">#REF!</definedName>
    <definedName name="__TOP2" localSheetId="1">#REF!</definedName>
    <definedName name="__TOP2" localSheetId="2">#REF!</definedName>
    <definedName name="__TOP2">#REF!</definedName>
    <definedName name="__TOP3" localSheetId="1">#REF!</definedName>
    <definedName name="__TOP3" localSheetId="2">#REF!</definedName>
    <definedName name="__TOP3">#REF!</definedName>
    <definedName name="__TOP4" localSheetId="1">#REF!</definedName>
    <definedName name="__TOP4" localSheetId="2">#REF!</definedName>
    <definedName name="__TOP4">#REF!</definedName>
    <definedName name="__TOP5" localSheetId="1">#REF!</definedName>
    <definedName name="__TOP5" localSheetId="2">#REF!</definedName>
    <definedName name="__TOP5">#REF!</definedName>
    <definedName name="__TOP6" localSheetId="1">#REF!</definedName>
    <definedName name="__TOP6" localSheetId="2">#REF!</definedName>
    <definedName name="__TOP6">#REF!</definedName>
    <definedName name="__TOP7" localSheetId="1">#REF!</definedName>
    <definedName name="__TOP7" localSheetId="2">#REF!</definedName>
    <definedName name="__TOP7">#REF!</definedName>
    <definedName name="__TOP8" localSheetId="1">#REF!</definedName>
    <definedName name="__TOP8" localSheetId="2">#REF!</definedName>
    <definedName name="__TOP8">#REF!</definedName>
    <definedName name="__TOP9" localSheetId="1">#REF!</definedName>
    <definedName name="__TOP9" localSheetId="2">#REF!</definedName>
    <definedName name="__TOP9">#REF!</definedName>
    <definedName name="__TOT1" localSheetId="1">#REF!</definedName>
    <definedName name="__TOT1" localSheetId="2">#REF!</definedName>
    <definedName name="__TOT1">#REF!</definedName>
    <definedName name="__VEX1" localSheetId="1">[11]Tablas!#REF!</definedName>
    <definedName name="__VEX1" localSheetId="2">[11]Tablas!#REF!</definedName>
    <definedName name="__VEX1">[11]Tablas!#REF!</definedName>
    <definedName name="__VFA1" localSheetId="1">[11]Tablas!#REF!</definedName>
    <definedName name="__VFA1" localSheetId="2">[11]Tablas!#REF!</definedName>
    <definedName name="__VFA1">[11]Tablas!#REF!</definedName>
    <definedName name="__VIT1" localSheetId="2">[11]Tablas!#REF!</definedName>
    <definedName name="__VIT1">[11]Tablas!#REF!</definedName>
    <definedName name="__VPR1" localSheetId="2">[11]Tablas!#REF!</definedName>
    <definedName name="__VPR1">[11]Tablas!#REF!</definedName>
    <definedName name="__VPR2" localSheetId="1">[12]Tablas!#REF!</definedName>
    <definedName name="__VPR2" localSheetId="2">[12]Tablas!#REF!</definedName>
    <definedName name="__VPR2">[12]Tablas!#REF!</definedName>
    <definedName name="__VRP1" localSheetId="2">[11]Tablas!#REF!</definedName>
    <definedName name="__VRP1">[11]Tablas!#REF!</definedName>
    <definedName name="__VSM1" localSheetId="2">[11]Tablas!#REF!</definedName>
    <definedName name="__VSM1">[11]Tablas!#REF!</definedName>
    <definedName name="_1" localSheetId="1">#REF!</definedName>
    <definedName name="_1" localSheetId="2">#REF!</definedName>
    <definedName name="_1">#REF!</definedName>
    <definedName name="_1_25" localSheetId="1">[12]Tablas!#REF!</definedName>
    <definedName name="_1_25" localSheetId="2">[12]Tablas!#REF!</definedName>
    <definedName name="_1_25">[12]Tablas!#REF!</definedName>
    <definedName name="_116B" localSheetId="1">#REF!</definedName>
    <definedName name="_116B" localSheetId="2">#REF!</definedName>
    <definedName name="_116B">#REF!</definedName>
    <definedName name="_117A" localSheetId="1">#REF!</definedName>
    <definedName name="_117A" localSheetId="2">#REF!</definedName>
    <definedName name="_117A">#REF!</definedName>
    <definedName name="_117B" localSheetId="1">#REF!</definedName>
    <definedName name="_117B" localSheetId="2">#REF!</definedName>
    <definedName name="_117B">#REF!</definedName>
    <definedName name="_120A" localSheetId="1">#REF!</definedName>
    <definedName name="_120A" localSheetId="2">#REF!</definedName>
    <definedName name="_120A">#REF!</definedName>
    <definedName name="_120B" localSheetId="1">#REF!</definedName>
    <definedName name="_120B" localSheetId="2">#REF!</definedName>
    <definedName name="_120B">#REF!</definedName>
    <definedName name="_121A" localSheetId="1">#REF!</definedName>
    <definedName name="_121A" localSheetId="2">#REF!</definedName>
    <definedName name="_121A">#REF!</definedName>
    <definedName name="_121B" localSheetId="1">#REF!</definedName>
    <definedName name="_121B" localSheetId="2">#REF!</definedName>
    <definedName name="_121B">#REF!</definedName>
    <definedName name="_122A" localSheetId="1">#REF!</definedName>
    <definedName name="_122A" localSheetId="2">#REF!</definedName>
    <definedName name="_122A">#REF!</definedName>
    <definedName name="_122B" localSheetId="1">#REF!</definedName>
    <definedName name="_122B" localSheetId="2">#REF!</definedName>
    <definedName name="_122B">#REF!</definedName>
    <definedName name="_123A" localSheetId="1">#REF!</definedName>
    <definedName name="_123A" localSheetId="2">#REF!</definedName>
    <definedName name="_123A">#REF!</definedName>
    <definedName name="_123B" localSheetId="1">#REF!</definedName>
    <definedName name="_123B" localSheetId="2">#REF!</definedName>
    <definedName name="_123B">#REF!</definedName>
    <definedName name="_124A" localSheetId="1">#REF!</definedName>
    <definedName name="_124A" localSheetId="2">#REF!</definedName>
    <definedName name="_124A">#REF!</definedName>
    <definedName name="_124B" localSheetId="1">#REF!</definedName>
    <definedName name="_124B" localSheetId="2">#REF!</definedName>
    <definedName name="_124B">#REF!</definedName>
    <definedName name="_125A" localSheetId="1">#REF!</definedName>
    <definedName name="_125A" localSheetId="2">#REF!</definedName>
    <definedName name="_125A">#REF!</definedName>
    <definedName name="_125B" localSheetId="1">#REF!</definedName>
    <definedName name="_125B" localSheetId="2">#REF!</definedName>
    <definedName name="_125B">#REF!</definedName>
    <definedName name="_126A" localSheetId="1">#REF!</definedName>
    <definedName name="_126A" localSheetId="2">#REF!</definedName>
    <definedName name="_126A">#REF!</definedName>
    <definedName name="_126B" localSheetId="1">#REF!</definedName>
    <definedName name="_126B" localSheetId="2">#REF!</definedName>
    <definedName name="_126B">#REF!</definedName>
    <definedName name="_130A" localSheetId="1">#REF!</definedName>
    <definedName name="_130A" localSheetId="2">#REF!</definedName>
    <definedName name="_130A">#REF!</definedName>
    <definedName name="_130B" localSheetId="1">#REF!</definedName>
    <definedName name="_130B" localSheetId="2">#REF!</definedName>
    <definedName name="_130B">#REF!</definedName>
    <definedName name="_131A" localSheetId="1">#REF!</definedName>
    <definedName name="_131A" localSheetId="2">#REF!</definedName>
    <definedName name="_131A">#REF!</definedName>
    <definedName name="_131B" localSheetId="1">#REF!</definedName>
    <definedName name="_131B" localSheetId="2">#REF!</definedName>
    <definedName name="_131B">#REF!</definedName>
    <definedName name="_132A" localSheetId="1">#REF!</definedName>
    <definedName name="_132A" localSheetId="2">#REF!</definedName>
    <definedName name="_132A">#REF!</definedName>
    <definedName name="_132B" localSheetId="1">#REF!</definedName>
    <definedName name="_132B" localSheetId="2">#REF!</definedName>
    <definedName name="_132B">#REF!</definedName>
    <definedName name="_133A" localSheetId="1">#REF!</definedName>
    <definedName name="_133A" localSheetId="2">#REF!</definedName>
    <definedName name="_133A">#REF!</definedName>
    <definedName name="_133B" localSheetId="1">#REF!</definedName>
    <definedName name="_133B" localSheetId="2">#REF!</definedName>
    <definedName name="_133B">#REF!</definedName>
    <definedName name="_134A" localSheetId="1">#REF!</definedName>
    <definedName name="_134A" localSheetId="2">#REF!</definedName>
    <definedName name="_134A">#REF!</definedName>
    <definedName name="_134B" localSheetId="1">#REF!</definedName>
    <definedName name="_134B" localSheetId="2">#REF!</definedName>
    <definedName name="_134B">#REF!</definedName>
    <definedName name="_150A" localSheetId="1">#REF!</definedName>
    <definedName name="_150A" localSheetId="2">#REF!</definedName>
    <definedName name="_150A">#REF!</definedName>
    <definedName name="_150B" localSheetId="1">#REF!</definedName>
    <definedName name="_150B" localSheetId="2">#REF!</definedName>
    <definedName name="_150B">#REF!</definedName>
    <definedName name="_151A" localSheetId="1">#REF!</definedName>
    <definedName name="_151A" localSheetId="2">#REF!</definedName>
    <definedName name="_151A">#REF!</definedName>
    <definedName name="_151B" localSheetId="1">#REF!</definedName>
    <definedName name="_151B" localSheetId="2">#REF!</definedName>
    <definedName name="_151B">#REF!</definedName>
    <definedName name="_152A" localSheetId="1">#REF!</definedName>
    <definedName name="_152A" localSheetId="2">#REF!</definedName>
    <definedName name="_152A">#REF!</definedName>
    <definedName name="_152B" localSheetId="1">#REF!</definedName>
    <definedName name="_152B" localSheetId="2">#REF!</definedName>
    <definedName name="_152B">#REF!</definedName>
    <definedName name="_153A" localSheetId="1">#REF!</definedName>
    <definedName name="_153A" localSheetId="2">#REF!</definedName>
    <definedName name="_153A">#REF!</definedName>
    <definedName name="_153B" localSheetId="1">#REF!</definedName>
    <definedName name="_153B" localSheetId="2">#REF!</definedName>
    <definedName name="_153B">#REF!</definedName>
    <definedName name="_154A" localSheetId="1">#REF!</definedName>
    <definedName name="_154A" localSheetId="2">#REF!</definedName>
    <definedName name="_154A">#REF!</definedName>
    <definedName name="_154B" localSheetId="1">#REF!</definedName>
    <definedName name="_154B" localSheetId="2">#REF!</definedName>
    <definedName name="_154B">#REF!</definedName>
    <definedName name="_160A" localSheetId="1">#REF!</definedName>
    <definedName name="_160A" localSheetId="2">#REF!</definedName>
    <definedName name="_160A">#REF!</definedName>
    <definedName name="_160B" localSheetId="1">#REF!</definedName>
    <definedName name="_160B" localSheetId="2">#REF!</definedName>
    <definedName name="_160B">#REF!</definedName>
    <definedName name="_161A" localSheetId="1">#REF!</definedName>
    <definedName name="_161A" localSheetId="2">#REF!</definedName>
    <definedName name="_161A">#REF!</definedName>
    <definedName name="_161B" localSheetId="1">#REF!</definedName>
    <definedName name="_161B" localSheetId="2">#REF!</definedName>
    <definedName name="_161B">#REF!</definedName>
    <definedName name="_162A" localSheetId="1">#REF!</definedName>
    <definedName name="_162A" localSheetId="2">#REF!</definedName>
    <definedName name="_162A">#REF!</definedName>
    <definedName name="_162B" localSheetId="1">#REF!</definedName>
    <definedName name="_162B" localSheetId="2">#REF!</definedName>
    <definedName name="_162B">#REF!</definedName>
    <definedName name="_163A" localSheetId="1">#REF!</definedName>
    <definedName name="_163A" localSheetId="2">#REF!</definedName>
    <definedName name="_163A">#REF!</definedName>
    <definedName name="_163B" localSheetId="1">#REF!</definedName>
    <definedName name="_163B" localSheetId="2">#REF!</definedName>
    <definedName name="_163B">#REF!</definedName>
    <definedName name="_164A" localSheetId="1">#REF!</definedName>
    <definedName name="_164A" localSheetId="2">#REF!</definedName>
    <definedName name="_164A">#REF!</definedName>
    <definedName name="_164B" localSheetId="1">#REF!</definedName>
    <definedName name="_164B" localSheetId="2">#REF!</definedName>
    <definedName name="_164B">#REF!</definedName>
    <definedName name="_165A" localSheetId="1">#REF!</definedName>
    <definedName name="_165A" localSheetId="2">#REF!</definedName>
    <definedName name="_165A">#REF!</definedName>
    <definedName name="_165B" localSheetId="1">#REF!</definedName>
    <definedName name="_165B" localSheetId="2">#REF!</definedName>
    <definedName name="_165B">#REF!</definedName>
    <definedName name="_166A" localSheetId="1">#REF!</definedName>
    <definedName name="_166A" localSheetId="2">#REF!</definedName>
    <definedName name="_166A">#REF!</definedName>
    <definedName name="_166B" localSheetId="1">#REF!</definedName>
    <definedName name="_166B" localSheetId="2">#REF!</definedName>
    <definedName name="_166B">#REF!</definedName>
    <definedName name="_167A" localSheetId="1">#REF!</definedName>
    <definedName name="_167A" localSheetId="2">#REF!</definedName>
    <definedName name="_167A">#REF!</definedName>
    <definedName name="_167B" localSheetId="1">#REF!</definedName>
    <definedName name="_167B" localSheetId="2">#REF!</definedName>
    <definedName name="_167B">#REF!</definedName>
    <definedName name="_170A" localSheetId="1">#REF!</definedName>
    <definedName name="_170A" localSheetId="2">#REF!</definedName>
    <definedName name="_170A">#REF!</definedName>
    <definedName name="_170B" localSheetId="1">#REF!</definedName>
    <definedName name="_170B" localSheetId="2">#REF!</definedName>
    <definedName name="_170B">#REF!</definedName>
    <definedName name="_171A" localSheetId="1">#REF!</definedName>
    <definedName name="_171A" localSheetId="2">#REF!</definedName>
    <definedName name="_171A">#REF!</definedName>
    <definedName name="_171B" localSheetId="1">#REF!</definedName>
    <definedName name="_171B" localSheetId="2">#REF!</definedName>
    <definedName name="_171B">#REF!</definedName>
    <definedName name="_172A" localSheetId="1">#REF!</definedName>
    <definedName name="_172A" localSheetId="2">#REF!</definedName>
    <definedName name="_172A">#REF!</definedName>
    <definedName name="_172B" localSheetId="1">#REF!</definedName>
    <definedName name="_172B" localSheetId="2">#REF!</definedName>
    <definedName name="_172B">#REF!</definedName>
    <definedName name="_173A" localSheetId="1">#REF!</definedName>
    <definedName name="_173A" localSheetId="2">#REF!</definedName>
    <definedName name="_173A">#REF!</definedName>
    <definedName name="_173B" localSheetId="1">#REF!</definedName>
    <definedName name="_173B" localSheetId="2">#REF!</definedName>
    <definedName name="_173B">#REF!</definedName>
    <definedName name="_174A" localSheetId="1">#REF!</definedName>
    <definedName name="_174A" localSheetId="2">#REF!</definedName>
    <definedName name="_174A">#REF!</definedName>
    <definedName name="_174B" localSheetId="1">#REF!</definedName>
    <definedName name="_174B" localSheetId="2">#REF!</definedName>
    <definedName name="_174B">#REF!</definedName>
    <definedName name="_175A" localSheetId="1">#REF!</definedName>
    <definedName name="_175A" localSheetId="2">#REF!</definedName>
    <definedName name="_175A">#REF!</definedName>
    <definedName name="_175B" localSheetId="1">#REF!</definedName>
    <definedName name="_175B" localSheetId="2">#REF!</definedName>
    <definedName name="_175B">#REF!</definedName>
    <definedName name="_18_Dic" localSheetId="1">#REF!</definedName>
    <definedName name="_18_Dic" localSheetId="2">#REF!</definedName>
    <definedName name="_18_Dic">#REF!</definedName>
    <definedName name="_180A" localSheetId="1">#REF!</definedName>
    <definedName name="_180A" localSheetId="2">#REF!</definedName>
    <definedName name="_180A">#REF!</definedName>
    <definedName name="_180B" localSheetId="1">#REF!</definedName>
    <definedName name="_180B" localSheetId="2">#REF!</definedName>
    <definedName name="_180B">#REF!</definedName>
    <definedName name="_181A" localSheetId="1">#REF!</definedName>
    <definedName name="_181A" localSheetId="2">#REF!</definedName>
    <definedName name="_181A">#REF!</definedName>
    <definedName name="_181B" localSheetId="1">#REF!</definedName>
    <definedName name="_181B" localSheetId="2">#REF!</definedName>
    <definedName name="_181B">#REF!</definedName>
    <definedName name="_182A" localSheetId="1">#REF!</definedName>
    <definedName name="_182A" localSheetId="2">#REF!</definedName>
    <definedName name="_182A">#REF!</definedName>
    <definedName name="_182B" localSheetId="1">#REF!</definedName>
    <definedName name="_182B" localSheetId="2">#REF!</definedName>
    <definedName name="_182B">#REF!</definedName>
    <definedName name="_183A" localSheetId="1">#REF!</definedName>
    <definedName name="_183A" localSheetId="2">#REF!</definedName>
    <definedName name="_183A">#REF!</definedName>
    <definedName name="_183B" localSheetId="1">#REF!</definedName>
    <definedName name="_183B" localSheetId="2">#REF!</definedName>
    <definedName name="_183B">#REF!</definedName>
    <definedName name="_184A" localSheetId="1">#REF!</definedName>
    <definedName name="_184A" localSheetId="2">#REF!</definedName>
    <definedName name="_184A">#REF!</definedName>
    <definedName name="_184B" localSheetId="1">#REF!</definedName>
    <definedName name="_184B" localSheetId="2">#REF!</definedName>
    <definedName name="_184B">#REF!</definedName>
    <definedName name="_185A" localSheetId="1">#REF!</definedName>
    <definedName name="_185A" localSheetId="2">#REF!</definedName>
    <definedName name="_185A">#REF!</definedName>
    <definedName name="_185B" localSheetId="1">#REF!</definedName>
    <definedName name="_185B" localSheetId="2">#REF!</definedName>
    <definedName name="_185B">#REF!</definedName>
    <definedName name="_190A" localSheetId="1">#REF!</definedName>
    <definedName name="_190A" localSheetId="2">#REF!</definedName>
    <definedName name="_190A">#REF!</definedName>
    <definedName name="_190B" localSheetId="1">#REF!</definedName>
    <definedName name="_190B" localSheetId="2">#REF!</definedName>
    <definedName name="_190B">#REF!</definedName>
    <definedName name="_191A" localSheetId="1">#REF!</definedName>
    <definedName name="_191A" localSheetId="2">#REF!</definedName>
    <definedName name="_191A">#REF!</definedName>
    <definedName name="_191B" localSheetId="1">#REF!</definedName>
    <definedName name="_191B" localSheetId="2">#REF!</definedName>
    <definedName name="_191B">#REF!</definedName>
    <definedName name="_192A" localSheetId="1">#REF!</definedName>
    <definedName name="_192A" localSheetId="2">#REF!</definedName>
    <definedName name="_192A">#REF!</definedName>
    <definedName name="_192B" localSheetId="1">#REF!</definedName>
    <definedName name="_192B" localSheetId="2">#REF!</definedName>
    <definedName name="_192B">#REF!</definedName>
    <definedName name="_193A" localSheetId="1">#REF!</definedName>
    <definedName name="_193A" localSheetId="2">#REF!</definedName>
    <definedName name="_193A">#REF!</definedName>
    <definedName name="_193B" localSheetId="1">#REF!</definedName>
    <definedName name="_193B" localSheetId="2">#REF!</definedName>
    <definedName name="_193B">#REF!</definedName>
    <definedName name="_194A" localSheetId="1">#REF!</definedName>
    <definedName name="_194A" localSheetId="2">#REF!</definedName>
    <definedName name="_194A">#REF!</definedName>
    <definedName name="_194B" localSheetId="1">#REF!</definedName>
    <definedName name="_194B" localSheetId="2">#REF!</definedName>
    <definedName name="_194B">#REF!</definedName>
    <definedName name="_195A" localSheetId="1">#REF!</definedName>
    <definedName name="_195A" localSheetId="2">#REF!</definedName>
    <definedName name="_195A">#REF!</definedName>
    <definedName name="_195B" localSheetId="1">#REF!</definedName>
    <definedName name="_195B" localSheetId="2">#REF!</definedName>
    <definedName name="_195B">#REF!</definedName>
    <definedName name="_196A" localSheetId="1">#REF!</definedName>
    <definedName name="_196A" localSheetId="2">#REF!</definedName>
    <definedName name="_196A">#REF!</definedName>
    <definedName name="_196B" localSheetId="1">#REF!</definedName>
    <definedName name="_196B" localSheetId="2">#REF!</definedName>
    <definedName name="_196B">#REF!</definedName>
    <definedName name="_197A" localSheetId="1">#REF!</definedName>
    <definedName name="_197A" localSheetId="2">#REF!</definedName>
    <definedName name="_197A">#REF!</definedName>
    <definedName name="_197B" localSheetId="1">#REF!</definedName>
    <definedName name="_197B" localSheetId="2">#REF!</definedName>
    <definedName name="_197B">#REF!</definedName>
    <definedName name="_1ane_o10" localSheetId="1">#REF!</definedName>
    <definedName name="_1ane_o10" localSheetId="2">#REF!</definedName>
    <definedName name="_1ane_o10">#REF!</definedName>
    <definedName name="_2_5__TOTAL_DE_MATERIALES_A_EXPORTAR" localSheetId="1">#REF!</definedName>
    <definedName name="_2_5__TOTAL_DE_MATERIALES_A_EXPORTAR" localSheetId="2">#REF!</definedName>
    <definedName name="_2_5__TOTAL_DE_MATERIALES_A_EXPORTAR">#REF!</definedName>
    <definedName name="_200A" localSheetId="1">#REF!</definedName>
    <definedName name="_200A" localSheetId="2">#REF!</definedName>
    <definedName name="_200A">#REF!</definedName>
    <definedName name="_200B" localSheetId="1">#REF!</definedName>
    <definedName name="_200B" localSheetId="2">#REF!</definedName>
    <definedName name="_200B">#REF!</definedName>
    <definedName name="_201A" localSheetId="1">#REF!</definedName>
    <definedName name="_201A" localSheetId="2">#REF!</definedName>
    <definedName name="_201A">#REF!</definedName>
    <definedName name="_201B" localSheetId="1">#REF!</definedName>
    <definedName name="_201B" localSheetId="2">#REF!</definedName>
    <definedName name="_201B">#REF!</definedName>
    <definedName name="_202A" localSheetId="1">#REF!</definedName>
    <definedName name="_202A" localSheetId="2">#REF!</definedName>
    <definedName name="_202A">#REF!</definedName>
    <definedName name="_202B" localSheetId="1">#REF!</definedName>
    <definedName name="_202B" localSheetId="2">#REF!</definedName>
    <definedName name="_202B">#REF!</definedName>
    <definedName name="_203A" localSheetId="1">#REF!</definedName>
    <definedName name="_203A" localSheetId="2">#REF!</definedName>
    <definedName name="_203A">#REF!</definedName>
    <definedName name="_203B" localSheetId="1">#REF!</definedName>
    <definedName name="_203B" localSheetId="2">#REF!</definedName>
    <definedName name="_203B">#REF!</definedName>
    <definedName name="_204A" localSheetId="1">#REF!</definedName>
    <definedName name="_204A" localSheetId="2">#REF!</definedName>
    <definedName name="_204A">#REF!</definedName>
    <definedName name="_204B" localSheetId="1">#REF!</definedName>
    <definedName name="_204B" localSheetId="2">#REF!</definedName>
    <definedName name="_204B">#REF!</definedName>
    <definedName name="_205A" localSheetId="1">#REF!</definedName>
    <definedName name="_205A" localSheetId="2">#REF!</definedName>
    <definedName name="_205A">#REF!</definedName>
    <definedName name="_205B" localSheetId="1">#REF!</definedName>
    <definedName name="_205B" localSheetId="2">#REF!</definedName>
    <definedName name="_205B">#REF!</definedName>
    <definedName name="_210A" localSheetId="1">#REF!</definedName>
    <definedName name="_210A" localSheetId="2">#REF!</definedName>
    <definedName name="_210A">#REF!</definedName>
    <definedName name="_210B" localSheetId="1">#REF!</definedName>
    <definedName name="_210B" localSheetId="2">#REF!</definedName>
    <definedName name="_210B">#REF!</definedName>
    <definedName name="_211A" localSheetId="1">#REF!</definedName>
    <definedName name="_211A" localSheetId="2">#REF!</definedName>
    <definedName name="_211A">#REF!</definedName>
    <definedName name="_211B" localSheetId="1">#REF!</definedName>
    <definedName name="_211B" localSheetId="2">#REF!</definedName>
    <definedName name="_211B">#REF!</definedName>
    <definedName name="_212A" localSheetId="1">#REF!</definedName>
    <definedName name="_212A" localSheetId="2">#REF!</definedName>
    <definedName name="_212A">#REF!</definedName>
    <definedName name="_212B" localSheetId="1">#REF!</definedName>
    <definedName name="_212B" localSheetId="2">#REF!</definedName>
    <definedName name="_212B">#REF!</definedName>
    <definedName name="_213A" localSheetId="1">#REF!</definedName>
    <definedName name="_213A" localSheetId="2">#REF!</definedName>
    <definedName name="_213A">#REF!</definedName>
    <definedName name="_213B" localSheetId="1">#REF!</definedName>
    <definedName name="_213B" localSheetId="2">#REF!</definedName>
    <definedName name="_213B">#REF!</definedName>
    <definedName name="_214A" localSheetId="1">#REF!</definedName>
    <definedName name="_214A" localSheetId="2">#REF!</definedName>
    <definedName name="_214A">#REF!</definedName>
    <definedName name="_214B" localSheetId="1">#REF!</definedName>
    <definedName name="_214B" localSheetId="2">#REF!</definedName>
    <definedName name="_214B">#REF!</definedName>
    <definedName name="_215A" localSheetId="1">#REF!</definedName>
    <definedName name="_215A" localSheetId="2">#REF!</definedName>
    <definedName name="_215A">#REF!</definedName>
    <definedName name="_215B" localSheetId="1">#REF!</definedName>
    <definedName name="_215B" localSheetId="2">#REF!</definedName>
    <definedName name="_215B">#REF!</definedName>
    <definedName name="_216A" localSheetId="1">#REF!</definedName>
    <definedName name="_216A" localSheetId="2">#REF!</definedName>
    <definedName name="_216A">#REF!</definedName>
    <definedName name="_216B" localSheetId="1">#REF!</definedName>
    <definedName name="_216B" localSheetId="2">#REF!</definedName>
    <definedName name="_216B">#REF!</definedName>
    <definedName name="_217A" localSheetId="1">#REF!</definedName>
    <definedName name="_217A" localSheetId="2">#REF!</definedName>
    <definedName name="_217A">#REF!</definedName>
    <definedName name="_217B" localSheetId="1">#REF!</definedName>
    <definedName name="_217B" localSheetId="2">#REF!</definedName>
    <definedName name="_217B">#REF!</definedName>
    <definedName name="_220A" localSheetId="1">#REF!</definedName>
    <definedName name="_220A" localSheetId="2">#REF!</definedName>
    <definedName name="_220A">#REF!</definedName>
    <definedName name="_220B" localSheetId="1">#REF!</definedName>
    <definedName name="_220B" localSheetId="2">#REF!</definedName>
    <definedName name="_220B">#REF!</definedName>
    <definedName name="_221A" localSheetId="1">#REF!</definedName>
    <definedName name="_221A" localSheetId="2">#REF!</definedName>
    <definedName name="_221A">#REF!</definedName>
    <definedName name="_221B" localSheetId="1">#REF!</definedName>
    <definedName name="_221B" localSheetId="2">#REF!</definedName>
    <definedName name="_221B">#REF!</definedName>
    <definedName name="_222A" localSheetId="1">#REF!</definedName>
    <definedName name="_222A" localSheetId="2">#REF!</definedName>
    <definedName name="_222A">#REF!</definedName>
    <definedName name="_222B" localSheetId="1">#REF!</definedName>
    <definedName name="_222B" localSheetId="2">#REF!</definedName>
    <definedName name="_222B">#REF!</definedName>
    <definedName name="_223A" localSheetId="1">#REF!</definedName>
    <definedName name="_223A" localSheetId="2">#REF!</definedName>
    <definedName name="_223A">#REF!</definedName>
    <definedName name="_223B" localSheetId="1">#REF!</definedName>
    <definedName name="_223B" localSheetId="2">#REF!</definedName>
    <definedName name="_223B">#REF!</definedName>
    <definedName name="_224A" localSheetId="1">#REF!</definedName>
    <definedName name="_224A" localSheetId="2">#REF!</definedName>
    <definedName name="_224A">#REF!</definedName>
    <definedName name="_224B" localSheetId="1">#REF!</definedName>
    <definedName name="_224B" localSheetId="2">#REF!</definedName>
    <definedName name="_224B">#REF!</definedName>
    <definedName name="_240A" localSheetId="1">#REF!</definedName>
    <definedName name="_240A" localSheetId="2">#REF!</definedName>
    <definedName name="_240A">#REF!</definedName>
    <definedName name="_240B" localSheetId="1">#REF!</definedName>
    <definedName name="_240B" localSheetId="2">#REF!</definedName>
    <definedName name="_240B">#REF!</definedName>
    <definedName name="_241A" localSheetId="1">#REF!</definedName>
    <definedName name="_241A" localSheetId="2">#REF!</definedName>
    <definedName name="_241A">#REF!</definedName>
    <definedName name="_241B" localSheetId="1">#REF!</definedName>
    <definedName name="_241B" localSheetId="2">#REF!</definedName>
    <definedName name="_241B">#REF!</definedName>
    <definedName name="_242A" localSheetId="1">#REF!</definedName>
    <definedName name="_242A" localSheetId="2">#REF!</definedName>
    <definedName name="_242A">#REF!</definedName>
    <definedName name="_242B" localSheetId="1">#REF!</definedName>
    <definedName name="_242B" localSheetId="2">#REF!</definedName>
    <definedName name="_242B">#REF!</definedName>
    <definedName name="_243A" localSheetId="1">#REF!</definedName>
    <definedName name="_243A" localSheetId="2">#REF!</definedName>
    <definedName name="_243A">#REF!</definedName>
    <definedName name="_243B" localSheetId="1">#REF!</definedName>
    <definedName name="_243B" localSheetId="2">#REF!</definedName>
    <definedName name="_243B">#REF!</definedName>
    <definedName name="_244A" localSheetId="1">#REF!</definedName>
    <definedName name="_244A" localSheetId="2">#REF!</definedName>
    <definedName name="_244A">#REF!</definedName>
    <definedName name="_244B" localSheetId="1">#REF!</definedName>
    <definedName name="_244B" localSheetId="2">#REF!</definedName>
    <definedName name="_244B">#REF!</definedName>
    <definedName name="_250A" localSheetId="1">#REF!</definedName>
    <definedName name="_250A" localSheetId="2">#REF!</definedName>
    <definedName name="_250A">#REF!</definedName>
    <definedName name="_250B" localSheetId="1">#REF!</definedName>
    <definedName name="_250B" localSheetId="2">#REF!</definedName>
    <definedName name="_250B">#REF!</definedName>
    <definedName name="_251A" localSheetId="1">#REF!</definedName>
    <definedName name="_251A" localSheetId="2">#REF!</definedName>
    <definedName name="_251A">#REF!</definedName>
    <definedName name="_251B" localSheetId="1">#REF!</definedName>
    <definedName name="_251B" localSheetId="2">#REF!</definedName>
    <definedName name="_251B">#REF!</definedName>
    <definedName name="_252A" localSheetId="1">#REF!</definedName>
    <definedName name="_252A" localSheetId="2">#REF!</definedName>
    <definedName name="_252A">#REF!</definedName>
    <definedName name="_252B" localSheetId="1">#REF!</definedName>
    <definedName name="_252B" localSheetId="2">#REF!</definedName>
    <definedName name="_252B">#REF!</definedName>
    <definedName name="_253A" localSheetId="1">#REF!</definedName>
    <definedName name="_253A" localSheetId="2">#REF!</definedName>
    <definedName name="_253A">#REF!</definedName>
    <definedName name="_253B" localSheetId="1">#REF!</definedName>
    <definedName name="_253B" localSheetId="2">#REF!</definedName>
    <definedName name="_253B">#REF!</definedName>
    <definedName name="_254A" localSheetId="1">#REF!</definedName>
    <definedName name="_254A" localSheetId="2">#REF!</definedName>
    <definedName name="_254A">#REF!</definedName>
    <definedName name="_254B" localSheetId="1">#REF!</definedName>
    <definedName name="_254B" localSheetId="2">#REF!</definedName>
    <definedName name="_254B">#REF!</definedName>
    <definedName name="_255A" localSheetId="1">#REF!</definedName>
    <definedName name="_255A" localSheetId="2">#REF!</definedName>
    <definedName name="_255A">#REF!</definedName>
    <definedName name="_255B" localSheetId="1">#REF!</definedName>
    <definedName name="_255B" localSheetId="2">#REF!</definedName>
    <definedName name="_255B">#REF!</definedName>
    <definedName name="_260A" localSheetId="1">#REF!</definedName>
    <definedName name="_260A" localSheetId="2">#REF!</definedName>
    <definedName name="_260A">#REF!</definedName>
    <definedName name="_260B" localSheetId="1">#REF!</definedName>
    <definedName name="_260B" localSheetId="2">#REF!</definedName>
    <definedName name="_260B">#REF!</definedName>
    <definedName name="_261A" localSheetId="1">#REF!</definedName>
    <definedName name="_261A" localSheetId="2">#REF!</definedName>
    <definedName name="_261A">#REF!</definedName>
    <definedName name="_261B" localSheetId="1">#REF!</definedName>
    <definedName name="_261B" localSheetId="2">#REF!</definedName>
    <definedName name="_261B">#REF!</definedName>
    <definedName name="_262A" localSheetId="1">#REF!</definedName>
    <definedName name="_262A" localSheetId="2">#REF!</definedName>
    <definedName name="_262A">#REF!</definedName>
    <definedName name="_262B" localSheetId="1">#REF!</definedName>
    <definedName name="_262B" localSheetId="2">#REF!</definedName>
    <definedName name="_262B">#REF!</definedName>
    <definedName name="_263A" localSheetId="1">#REF!</definedName>
    <definedName name="_263A" localSheetId="2">#REF!</definedName>
    <definedName name="_263A">#REF!</definedName>
    <definedName name="_263B" localSheetId="1">#REF!</definedName>
    <definedName name="_263B" localSheetId="2">#REF!</definedName>
    <definedName name="_263B">#REF!</definedName>
    <definedName name="_264A" localSheetId="1">#REF!</definedName>
    <definedName name="_264A" localSheetId="2">#REF!</definedName>
    <definedName name="_264A">#REF!</definedName>
    <definedName name="_264B" localSheetId="1">#REF!</definedName>
    <definedName name="_264B" localSheetId="2">#REF!</definedName>
    <definedName name="_264B">#REF!</definedName>
    <definedName name="_265A" localSheetId="1">#REF!</definedName>
    <definedName name="_265A" localSheetId="2">#REF!</definedName>
    <definedName name="_265A">#REF!</definedName>
    <definedName name="_265B" localSheetId="1">#REF!</definedName>
    <definedName name="_265B" localSheetId="2">#REF!</definedName>
    <definedName name="_265B">#REF!</definedName>
    <definedName name="_266A" localSheetId="1">#REF!</definedName>
    <definedName name="_266A" localSheetId="2">#REF!</definedName>
    <definedName name="_266A">#REF!</definedName>
    <definedName name="_266B" localSheetId="1">#REF!</definedName>
    <definedName name="_266B" localSheetId="2">#REF!</definedName>
    <definedName name="_266B">#REF!</definedName>
    <definedName name="_270A" localSheetId="1">#REF!</definedName>
    <definedName name="_270A" localSheetId="2">#REF!</definedName>
    <definedName name="_270A">#REF!</definedName>
    <definedName name="_270B" localSheetId="1">#REF!</definedName>
    <definedName name="_270B" localSheetId="2">#REF!</definedName>
    <definedName name="_270B">#REF!</definedName>
    <definedName name="_271A" localSheetId="1">#REF!</definedName>
    <definedName name="_271A" localSheetId="2">#REF!</definedName>
    <definedName name="_271A">#REF!</definedName>
    <definedName name="_271B" localSheetId="1">#REF!</definedName>
    <definedName name="_271B" localSheetId="2">#REF!</definedName>
    <definedName name="_271B">#REF!</definedName>
    <definedName name="_272A" localSheetId="1">#REF!</definedName>
    <definedName name="_272A" localSheetId="2">#REF!</definedName>
    <definedName name="_272A">#REF!</definedName>
    <definedName name="_272B" localSheetId="1">#REF!</definedName>
    <definedName name="_272B" localSheetId="2">#REF!</definedName>
    <definedName name="_272B">#REF!</definedName>
    <definedName name="_273A" localSheetId="1">#REF!</definedName>
    <definedName name="_273A" localSheetId="2">#REF!</definedName>
    <definedName name="_273A">#REF!</definedName>
    <definedName name="_273B" localSheetId="1">#REF!</definedName>
    <definedName name="_273B" localSheetId="2">#REF!</definedName>
    <definedName name="_273B">#REF!</definedName>
    <definedName name="_274A" localSheetId="1">#REF!</definedName>
    <definedName name="_274A" localSheetId="2">#REF!</definedName>
    <definedName name="_274A">#REF!</definedName>
    <definedName name="_274B" localSheetId="1">#REF!</definedName>
    <definedName name="_274B" localSheetId="2">#REF!</definedName>
    <definedName name="_274B">#REF!</definedName>
    <definedName name="_275A" localSheetId="1">#REF!</definedName>
    <definedName name="_275A" localSheetId="2">#REF!</definedName>
    <definedName name="_275A">#REF!</definedName>
    <definedName name="_275B" localSheetId="1">#REF!</definedName>
    <definedName name="_275B" localSheetId="2">#REF!</definedName>
    <definedName name="_275B">#REF!</definedName>
    <definedName name="_280A" localSheetId="1">#REF!</definedName>
    <definedName name="_280A" localSheetId="2">#REF!</definedName>
    <definedName name="_280A">#REF!</definedName>
    <definedName name="_280B" localSheetId="1">#REF!</definedName>
    <definedName name="_280B" localSheetId="2">#REF!</definedName>
    <definedName name="_280B">#REF!</definedName>
    <definedName name="_281A" localSheetId="1">#REF!</definedName>
    <definedName name="_281A" localSheetId="2">#REF!</definedName>
    <definedName name="_281A">#REF!</definedName>
    <definedName name="_281B" localSheetId="1">#REF!</definedName>
    <definedName name="_281B" localSheetId="2">#REF!</definedName>
    <definedName name="_281B">#REF!</definedName>
    <definedName name="_282A" localSheetId="1">#REF!</definedName>
    <definedName name="_282A" localSheetId="2">#REF!</definedName>
    <definedName name="_282A">#REF!</definedName>
    <definedName name="_282B" localSheetId="1">#REF!</definedName>
    <definedName name="_282B" localSheetId="2">#REF!</definedName>
    <definedName name="_282B">#REF!</definedName>
    <definedName name="_283A" localSheetId="1">#REF!</definedName>
    <definedName name="_283A" localSheetId="2">#REF!</definedName>
    <definedName name="_283A">#REF!</definedName>
    <definedName name="_283B" localSheetId="1">#REF!</definedName>
    <definedName name="_283B" localSheetId="2">#REF!</definedName>
    <definedName name="_283B">#REF!</definedName>
    <definedName name="_284A" localSheetId="1">#REF!</definedName>
    <definedName name="_284A" localSheetId="2">#REF!</definedName>
    <definedName name="_284A">#REF!</definedName>
    <definedName name="_284B" localSheetId="1">#REF!</definedName>
    <definedName name="_284B" localSheetId="2">#REF!</definedName>
    <definedName name="_284B">#REF!</definedName>
    <definedName name="_285A" localSheetId="1">#REF!</definedName>
    <definedName name="_285A" localSheetId="2">#REF!</definedName>
    <definedName name="_285A">#REF!</definedName>
    <definedName name="_285B" localSheetId="1">#REF!</definedName>
    <definedName name="_285B" localSheetId="2">#REF!</definedName>
    <definedName name="_285B">#REF!</definedName>
    <definedName name="_290A" localSheetId="1">#REF!</definedName>
    <definedName name="_290A" localSheetId="2">#REF!</definedName>
    <definedName name="_290A">#REF!</definedName>
    <definedName name="_290B" localSheetId="1">#REF!</definedName>
    <definedName name="_290B" localSheetId="2">#REF!</definedName>
    <definedName name="_290B">#REF!</definedName>
    <definedName name="_291A" localSheetId="1">#REF!</definedName>
    <definedName name="_291A" localSheetId="2">#REF!</definedName>
    <definedName name="_291A">#REF!</definedName>
    <definedName name="_291B" localSheetId="1">#REF!</definedName>
    <definedName name="_291B" localSheetId="2">#REF!</definedName>
    <definedName name="_291B">#REF!</definedName>
    <definedName name="_292A" localSheetId="1">#REF!</definedName>
    <definedName name="_292A" localSheetId="2">#REF!</definedName>
    <definedName name="_292A">#REF!</definedName>
    <definedName name="_292B" localSheetId="1">#REF!</definedName>
    <definedName name="_292B" localSheetId="2">#REF!</definedName>
    <definedName name="_292B">#REF!</definedName>
    <definedName name="_293A" localSheetId="1">#REF!</definedName>
    <definedName name="_293A" localSheetId="2">#REF!</definedName>
    <definedName name="_293A">#REF!</definedName>
    <definedName name="_293B" localSheetId="1">#REF!</definedName>
    <definedName name="_293B" localSheetId="2">#REF!</definedName>
    <definedName name="_293B">#REF!</definedName>
    <definedName name="_3ane_o10" localSheetId="1">#REF!</definedName>
    <definedName name="_3ane_o10" localSheetId="2">#REF!</definedName>
    <definedName name="_3ane_o10">#REF!</definedName>
    <definedName name="_4201A" localSheetId="1">#REF!</definedName>
    <definedName name="_4201A" localSheetId="2">#REF!</definedName>
    <definedName name="_4201A">#REF!</definedName>
    <definedName name="_4201B" localSheetId="1">#REF!</definedName>
    <definedName name="_4201B" localSheetId="2">#REF!</definedName>
    <definedName name="_4201B">#REF!</definedName>
    <definedName name="_4202A" localSheetId="1">#REF!</definedName>
    <definedName name="_4202A" localSheetId="2">#REF!</definedName>
    <definedName name="_4202A">#REF!</definedName>
    <definedName name="_4202B" localSheetId="1">#REF!</definedName>
    <definedName name="_4202B" localSheetId="2">#REF!</definedName>
    <definedName name="_4202B">#REF!</definedName>
    <definedName name="_4203A" localSheetId="1">#REF!</definedName>
    <definedName name="_4203A" localSheetId="2">#REF!</definedName>
    <definedName name="_4203A">#REF!</definedName>
    <definedName name="_4203B" localSheetId="1">#REF!</definedName>
    <definedName name="_4203B" localSheetId="2">#REF!</definedName>
    <definedName name="_4203B">#REF!</definedName>
    <definedName name="_4204A" localSheetId="1">#REF!</definedName>
    <definedName name="_4204A" localSheetId="2">#REF!</definedName>
    <definedName name="_4204A">#REF!</definedName>
    <definedName name="_4204B" localSheetId="1">#REF!</definedName>
    <definedName name="_4204B" localSheetId="2">#REF!</definedName>
    <definedName name="_4204B">#REF!</definedName>
    <definedName name="_4206A" localSheetId="1">#REF!</definedName>
    <definedName name="_4206A" localSheetId="2">#REF!</definedName>
    <definedName name="_4206A">#REF!</definedName>
    <definedName name="_4206B" localSheetId="1">#REF!</definedName>
    <definedName name="_4206B" localSheetId="2">#REF!</definedName>
    <definedName name="_4206B">#REF!</definedName>
    <definedName name="_4207A" localSheetId="1">#REF!</definedName>
    <definedName name="_4207A" localSheetId="2">#REF!</definedName>
    <definedName name="_4207A">#REF!</definedName>
    <definedName name="_4207B" localSheetId="1">#REF!</definedName>
    <definedName name="_4207B" localSheetId="2">#REF!</definedName>
    <definedName name="_4207B">#REF!</definedName>
    <definedName name="_4208A" localSheetId="1">#REF!</definedName>
    <definedName name="_4208A" localSheetId="2">#REF!</definedName>
    <definedName name="_4208A">#REF!</definedName>
    <definedName name="_4208B" localSheetId="1">#REF!</definedName>
    <definedName name="_4208B" localSheetId="2">#REF!</definedName>
    <definedName name="_4208B">#REF!</definedName>
    <definedName name="_4209A" localSheetId="1">#REF!</definedName>
    <definedName name="_4209A" localSheetId="2">#REF!</definedName>
    <definedName name="_4209A">#REF!</definedName>
    <definedName name="_4209B" localSheetId="1">#REF!</definedName>
    <definedName name="_4209B" localSheetId="2">#REF!</definedName>
    <definedName name="_4209B">#REF!</definedName>
    <definedName name="_4210A" localSheetId="1">#REF!</definedName>
    <definedName name="_4210A" localSheetId="2">#REF!</definedName>
    <definedName name="_4210A">#REF!</definedName>
    <definedName name="_4210B" localSheetId="1">#REF!</definedName>
    <definedName name="_4210B" localSheetId="2">#REF!</definedName>
    <definedName name="_4210B">#REF!</definedName>
    <definedName name="_4211A" localSheetId="1">#REF!</definedName>
    <definedName name="_4211A" localSheetId="2">#REF!</definedName>
    <definedName name="_4211A">#REF!</definedName>
    <definedName name="_4211B" localSheetId="1">#REF!</definedName>
    <definedName name="_4211B" localSheetId="2">#REF!</definedName>
    <definedName name="_4211B">#REF!</definedName>
    <definedName name="_4212A" localSheetId="1">#REF!</definedName>
    <definedName name="_4212A" localSheetId="2">#REF!</definedName>
    <definedName name="_4212A">#REF!</definedName>
    <definedName name="_4212B" localSheetId="1">#REF!</definedName>
    <definedName name="_4212B" localSheetId="2">#REF!</definedName>
    <definedName name="_4212B">#REF!</definedName>
    <definedName name="_4221A" localSheetId="1">#REF!</definedName>
    <definedName name="_4221A" localSheetId="2">#REF!</definedName>
    <definedName name="_4221A">#REF!</definedName>
    <definedName name="_4221B" localSheetId="1">#REF!</definedName>
    <definedName name="_4221B" localSheetId="2">#REF!</definedName>
    <definedName name="_4221B">#REF!</definedName>
    <definedName name="_4222A" localSheetId="1">#REF!</definedName>
    <definedName name="_4222A" localSheetId="2">#REF!</definedName>
    <definedName name="_4222A">#REF!</definedName>
    <definedName name="_4222B" localSheetId="1">#REF!</definedName>
    <definedName name="_4222B" localSheetId="2">#REF!</definedName>
    <definedName name="_4222B">#REF!</definedName>
    <definedName name="_4231A" localSheetId="1">#REF!</definedName>
    <definedName name="_4231A" localSheetId="2">#REF!</definedName>
    <definedName name="_4231A">#REF!</definedName>
    <definedName name="_4231B" localSheetId="1">#REF!</definedName>
    <definedName name="_4231B" localSheetId="2">#REF!</definedName>
    <definedName name="_4231B">#REF!</definedName>
    <definedName name="_4232A" localSheetId="1">#REF!</definedName>
    <definedName name="_4232A" localSheetId="2">#REF!</definedName>
    <definedName name="_4232A">#REF!</definedName>
    <definedName name="_4232B" localSheetId="1">#REF!</definedName>
    <definedName name="_4232B" localSheetId="2">#REF!</definedName>
    <definedName name="_4232B">#REF!</definedName>
    <definedName name="_4234A" localSheetId="1">#REF!</definedName>
    <definedName name="_4234A" localSheetId="2">#REF!</definedName>
    <definedName name="_4234A">#REF!</definedName>
    <definedName name="_4234B" localSheetId="1">#REF!</definedName>
    <definedName name="_4234B" localSheetId="2">#REF!</definedName>
    <definedName name="_4234B">#REF!</definedName>
    <definedName name="_4235A" localSheetId="1">#REF!</definedName>
    <definedName name="_4235A" localSheetId="2">#REF!</definedName>
    <definedName name="_4235A">#REF!</definedName>
    <definedName name="_4235B" localSheetId="1">#REF!</definedName>
    <definedName name="_4235B" localSheetId="2">#REF!</definedName>
    <definedName name="_4235B">#REF!</definedName>
    <definedName name="_4236A" localSheetId="1">#REF!</definedName>
    <definedName name="_4236A" localSheetId="2">#REF!</definedName>
    <definedName name="_4236A">#REF!</definedName>
    <definedName name="_4236B" localSheetId="1">#REF!</definedName>
    <definedName name="_4236B" localSheetId="2">#REF!</definedName>
    <definedName name="_4236B">#REF!</definedName>
    <definedName name="_4240A" localSheetId="1">#REF!</definedName>
    <definedName name="_4240A" localSheetId="2">#REF!</definedName>
    <definedName name="_4240A">#REF!</definedName>
    <definedName name="_4240B" localSheetId="1">#REF!</definedName>
    <definedName name="_4240B" localSheetId="2">#REF!</definedName>
    <definedName name="_4240B">#REF!</definedName>
    <definedName name="_4243A" localSheetId="1">#REF!</definedName>
    <definedName name="_4243A" localSheetId="2">#REF!</definedName>
    <definedName name="_4243A">#REF!</definedName>
    <definedName name="_4245A" localSheetId="1">#REF!</definedName>
    <definedName name="_4245A" localSheetId="2">#REF!</definedName>
    <definedName name="_4245A">#REF!</definedName>
    <definedName name="_4245B" localSheetId="1">#REF!</definedName>
    <definedName name="_4245B" localSheetId="2">#REF!</definedName>
    <definedName name="_4245B">#REF!</definedName>
    <definedName name="_4246A" localSheetId="1">#REF!</definedName>
    <definedName name="_4246A" localSheetId="2">#REF!</definedName>
    <definedName name="_4246A">#REF!</definedName>
    <definedName name="_4246B" localSheetId="1">#REF!</definedName>
    <definedName name="_4246B" localSheetId="2">#REF!</definedName>
    <definedName name="_4246B">#REF!</definedName>
    <definedName name="_4251A" localSheetId="1">#REF!</definedName>
    <definedName name="_4251A" localSheetId="2">#REF!</definedName>
    <definedName name="_4251A">#REF!</definedName>
    <definedName name="_4251B" localSheetId="1">#REF!</definedName>
    <definedName name="_4251B" localSheetId="2">#REF!</definedName>
    <definedName name="_4251B">#REF!</definedName>
    <definedName name="_4251C" localSheetId="1">#REF!</definedName>
    <definedName name="_4251C" localSheetId="2">#REF!</definedName>
    <definedName name="_4251C">#REF!</definedName>
    <definedName name="_4252A" localSheetId="1">#REF!</definedName>
    <definedName name="_4252A" localSheetId="2">#REF!</definedName>
    <definedName name="_4252A">#REF!</definedName>
    <definedName name="_4252B" localSheetId="1">#REF!</definedName>
    <definedName name="_4252B" localSheetId="2">#REF!</definedName>
    <definedName name="_4252B">#REF!</definedName>
    <definedName name="_4255A" localSheetId="1">#REF!</definedName>
    <definedName name="_4255A" localSheetId="2">#REF!</definedName>
    <definedName name="_4255A">#REF!</definedName>
    <definedName name="_4255B" localSheetId="1">#REF!</definedName>
    <definedName name="_4255B" localSheetId="2">#REF!</definedName>
    <definedName name="_4255B">#REF!</definedName>
    <definedName name="_4257A" localSheetId="1">#REF!</definedName>
    <definedName name="_4257A" localSheetId="2">#REF!</definedName>
    <definedName name="_4257A">#REF!</definedName>
    <definedName name="_4257B" localSheetId="1">#REF!</definedName>
    <definedName name="_4257B" localSheetId="2">#REF!</definedName>
    <definedName name="_4257B">#REF!</definedName>
    <definedName name="_4262A" localSheetId="1">#REF!</definedName>
    <definedName name="_4262A" localSheetId="2">#REF!</definedName>
    <definedName name="_4262A">#REF!</definedName>
    <definedName name="_4262B" localSheetId="1">#REF!</definedName>
    <definedName name="_4262B" localSheetId="2">#REF!</definedName>
    <definedName name="_4262B">#REF!</definedName>
    <definedName name="_4265A" localSheetId="1">#REF!</definedName>
    <definedName name="_4265A" localSheetId="2">#REF!</definedName>
    <definedName name="_4265A">#REF!</definedName>
    <definedName name="_4265B" localSheetId="1">#REF!</definedName>
    <definedName name="_4265B" localSheetId="2">#REF!</definedName>
    <definedName name="_4265B">#REF!</definedName>
    <definedName name="_4270A" localSheetId="1">#REF!</definedName>
    <definedName name="_4270A" localSheetId="2">#REF!</definedName>
    <definedName name="_4270A">#REF!</definedName>
    <definedName name="_4270B" localSheetId="1">#REF!</definedName>
    <definedName name="_4270B" localSheetId="2">#REF!</definedName>
    <definedName name="_4270B">#REF!</definedName>
    <definedName name="_4283A" localSheetId="1">#REF!</definedName>
    <definedName name="_4283A" localSheetId="2">#REF!</definedName>
    <definedName name="_4283A">#REF!</definedName>
    <definedName name="_4283B" localSheetId="1">#REF!</definedName>
    <definedName name="_4283B" localSheetId="2">#REF!</definedName>
    <definedName name="_4283B">#REF!</definedName>
    <definedName name="_4290A" localSheetId="1">#REF!</definedName>
    <definedName name="_4290A" localSheetId="2">#REF!</definedName>
    <definedName name="_4290A">#REF!</definedName>
    <definedName name="_4290B" localSheetId="1">#REF!</definedName>
    <definedName name="_4290B" localSheetId="2">#REF!</definedName>
    <definedName name="_4290B">#REF!</definedName>
    <definedName name="_4294A" localSheetId="1">#REF!</definedName>
    <definedName name="_4294A" localSheetId="2">#REF!</definedName>
    <definedName name="_4294A">#REF!</definedName>
    <definedName name="_4294B" localSheetId="1">#REF!</definedName>
    <definedName name="_4294B" localSheetId="2">#REF!</definedName>
    <definedName name="_4294B">#REF!</definedName>
    <definedName name="_4298A" localSheetId="1">#REF!</definedName>
    <definedName name="_4298A" localSheetId="2">#REF!</definedName>
    <definedName name="_4298A">#REF!</definedName>
    <definedName name="_4298B" localSheetId="1">#REF!</definedName>
    <definedName name="_4298B" localSheetId="2">#REF!</definedName>
    <definedName name="_4298B">#REF!</definedName>
    <definedName name="_911A" localSheetId="1">#REF!</definedName>
    <definedName name="_911A" localSheetId="2">#REF!</definedName>
    <definedName name="_911A">#REF!</definedName>
    <definedName name="_912A" localSheetId="1">#REF!</definedName>
    <definedName name="_912A" localSheetId="2">#REF!</definedName>
    <definedName name="_912A">#REF!</definedName>
    <definedName name="_921A" localSheetId="1">#REF!</definedName>
    <definedName name="_921A" localSheetId="2">#REF!</definedName>
    <definedName name="_921A">#REF!</definedName>
    <definedName name="_922A" localSheetId="1">#REF!</definedName>
    <definedName name="_922A" localSheetId="2">#REF!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localSheetId="1" hidden="1">{#N/A,#N/A,TRUE,"INGENIERIA";#N/A,#N/A,TRUE,"COMPRAS";#N/A,#N/A,TRUE,"DIRECCION";#N/A,#N/A,TRUE,"RESUMEN"}</definedName>
    <definedName name="_AAS1" hidden="1">{#N/A,#N/A,TRUE,"INGENIERIA";#N/A,#N/A,TRUE,"COMPRAS";#N/A,#N/A,TRUE,"DIRECCION";#N/A,#N/A,TRUE,"RESUMEN"}</definedName>
    <definedName name="_ABC1" localSheetId="1" hidden="1">{#N/A,#N/A,TRUE,"1842CWN0"}</definedName>
    <definedName name="_ABC1" hidden="1">{#N/A,#N/A,TRUE,"1842CWN0"}</definedName>
    <definedName name="_abc2" localSheetId="1" hidden="1">{#N/A,#N/A,TRUE,"1842CWN0"}</definedName>
    <definedName name="_abc2" hidden="1">{#N/A,#N/A,TRUE,"1842CWN0"}</definedName>
    <definedName name="_AFC1">[6]INV!$A$25:$D$28</definedName>
    <definedName name="_AFC3">[6]INV!$F$25:$I$28</definedName>
    <definedName name="_AFC5">[6]INV!$K$25:$N$28</definedName>
    <definedName name="_ALM1" localSheetId="1">#REF!</definedName>
    <definedName name="_ALM1" localSheetId="2">#REF!</definedName>
    <definedName name="_ALM1">#REF!</definedName>
    <definedName name="_AND1" localSheetId="1">#REF!</definedName>
    <definedName name="_AND1" localSheetId="2">#REF!</definedName>
    <definedName name="_AND1">#REF!</definedName>
    <definedName name="_ane7" localSheetId="2">[13]!_xlbgnm.ane7</definedName>
    <definedName name="_ane7">[13]!_xlbgnm.ane7</definedName>
    <definedName name="_ane8" localSheetId="2">[13]!_xlbgnm.ane8</definedName>
    <definedName name="_ane8">[13]!_xlbgnm.ane8</definedName>
    <definedName name="_APU221" localSheetId="1">#REF!</definedName>
    <definedName name="_APU221" localSheetId="2">#REF!</definedName>
    <definedName name="_APU221">#REF!</definedName>
    <definedName name="_APU465" localSheetId="2">[21]!absc</definedName>
    <definedName name="_APU465">[21]!absc</definedName>
    <definedName name="_Atp2">[17]EMPRESA!$F$22</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1">#REF!</definedName>
    <definedName name="_Cod1" localSheetId="2">#REF!</definedName>
    <definedName name="_Cod1">#REF!</definedName>
    <definedName name="_COM1" localSheetId="1">#REF!</definedName>
    <definedName name="_COM1" localSheetId="2">#REF!</definedName>
    <definedName name="_COM1">#REF!</definedName>
    <definedName name="_COM10" localSheetId="1">#REF!</definedName>
    <definedName name="_COM10" localSheetId="2">#REF!</definedName>
    <definedName name="_COM10">#REF!</definedName>
    <definedName name="_COM11" localSheetId="1">#REF!</definedName>
    <definedName name="_COM11" localSheetId="2">#REF!</definedName>
    <definedName name="_COM11">#REF!</definedName>
    <definedName name="_COM12" localSheetId="1">#REF!</definedName>
    <definedName name="_COM12" localSheetId="2">#REF!</definedName>
    <definedName name="_COM12">#REF!</definedName>
    <definedName name="_COM13" localSheetId="1">#REF!</definedName>
    <definedName name="_COM13" localSheetId="2">#REF!</definedName>
    <definedName name="_COM13">#REF!</definedName>
    <definedName name="_COM14" localSheetId="1">#REF!</definedName>
    <definedName name="_COM14" localSheetId="2">#REF!</definedName>
    <definedName name="_COM14">#REF!</definedName>
    <definedName name="_COM15" localSheetId="1">#REF!</definedName>
    <definedName name="_COM15" localSheetId="2">#REF!</definedName>
    <definedName name="_COM15">#REF!</definedName>
    <definedName name="_COM16" localSheetId="1">#REF!</definedName>
    <definedName name="_COM16" localSheetId="2">#REF!</definedName>
    <definedName name="_COM16">#REF!</definedName>
    <definedName name="_COM17" localSheetId="1">#REF!</definedName>
    <definedName name="_COM17" localSheetId="2">#REF!</definedName>
    <definedName name="_COM17">#REF!</definedName>
    <definedName name="_COM18" localSheetId="1">#REF!</definedName>
    <definedName name="_COM18" localSheetId="2">#REF!</definedName>
    <definedName name="_COM18">#REF!</definedName>
    <definedName name="_COM19" localSheetId="1">#REF!</definedName>
    <definedName name="_COM19" localSheetId="2">#REF!</definedName>
    <definedName name="_COM19">#REF!</definedName>
    <definedName name="_COM2" localSheetId="1">#REF!</definedName>
    <definedName name="_COM2" localSheetId="2">#REF!</definedName>
    <definedName name="_COM2">#REF!</definedName>
    <definedName name="_COM20" localSheetId="1">#REF!</definedName>
    <definedName name="_COM20" localSheetId="2">#REF!</definedName>
    <definedName name="_COM20">#REF!</definedName>
    <definedName name="_COM21" localSheetId="1">#REF!</definedName>
    <definedName name="_COM21" localSheetId="2">#REF!</definedName>
    <definedName name="_COM21">#REF!</definedName>
    <definedName name="_COM3" localSheetId="1">#REF!</definedName>
    <definedName name="_COM3" localSheetId="2">#REF!</definedName>
    <definedName name="_COM3">#REF!</definedName>
    <definedName name="_COM4" localSheetId="1">#REF!</definedName>
    <definedName name="_COM4" localSheetId="2">#REF!</definedName>
    <definedName name="_COM4">#REF!</definedName>
    <definedName name="_COM5" localSheetId="1">#REF!</definedName>
    <definedName name="_COM5" localSheetId="2">#REF!</definedName>
    <definedName name="_COM5">#REF!</definedName>
    <definedName name="_COM6" localSheetId="1">#REF!</definedName>
    <definedName name="_COM6" localSheetId="2">#REF!</definedName>
    <definedName name="_COM6">#REF!</definedName>
    <definedName name="_COM7" localSheetId="1">#REF!</definedName>
    <definedName name="_COM7" localSheetId="2">#REF!</definedName>
    <definedName name="_COM7">#REF!</definedName>
    <definedName name="_COM8" localSheetId="1">#REF!</definedName>
    <definedName name="_COM8" localSheetId="2">#REF!</definedName>
    <definedName name="_COM8">#REF!</definedName>
    <definedName name="_COM9" localSheetId="1">#REF!</definedName>
    <definedName name="_COM9" localSheetId="2">#REF!</definedName>
    <definedName name="_COM9">#REF!</definedName>
    <definedName name="_DCI1" localSheetId="1">[11]Tablas!#REF!</definedName>
    <definedName name="_DCI1" localSheetId="2">[11]Tablas!#REF!</definedName>
    <definedName name="_DCI1">[11]Tablas!#REF!</definedName>
    <definedName name="_DDS1" localSheetId="1">[11]Tablas!#REF!</definedName>
    <definedName name="_DDS1" localSheetId="2">[11]Tablas!#REF!</definedName>
    <definedName name="_DDS1">[11]Tablas!#REF!</definedName>
    <definedName name="_DGO1" localSheetId="2">[11]Tablas!#REF!</definedName>
    <definedName name="_DGO1">[11]Tablas!#REF!</definedName>
    <definedName name="_DGP1" localSheetId="2">[11]Tablas!#REF!</definedName>
    <definedName name="_DGP1">[11]Tablas!#REF!</definedName>
    <definedName name="_DIJ1" localSheetId="2">[11]Tablas!#REF!</definedName>
    <definedName name="_DIJ1">[11]Tablas!#REF!</definedName>
    <definedName name="_DPI1" localSheetId="2">[11]Tablas!#REF!</definedName>
    <definedName name="_DPI1">[11]Tablas!#REF!</definedName>
    <definedName name="_DPY1" localSheetId="2">[11]Tablas!#REF!</definedName>
    <definedName name="_DPY1">[11]Tablas!#REF!</definedName>
    <definedName name="_DRI1" localSheetId="2">[11]Tablas!#REF!</definedName>
    <definedName name="_DRI1">[11]Tablas!#REF!</definedName>
    <definedName name="_DRL1" localSheetId="2">[11]Tablas!#REF!</definedName>
    <definedName name="_DRL1">[11]Tablas!#REF!</definedName>
    <definedName name="_DSP1" localSheetId="2">[11]Tablas!#REF!</definedName>
    <definedName name="_DSP1">[11]Tablas!#REF!</definedName>
    <definedName name="_ECP1" localSheetId="2">[11]Tablas!#REF!</definedName>
    <definedName name="_ECP1">[11]Tablas!#REF!</definedName>
    <definedName name="_EST1" localSheetId="1">#REF!</definedName>
    <definedName name="_EST1" localSheetId="2">#REF!</definedName>
    <definedName name="_EST1">#REF!</definedName>
    <definedName name="_EST10" localSheetId="1">#REF!</definedName>
    <definedName name="_EST10" localSheetId="2">#REF!</definedName>
    <definedName name="_EST10">#REF!</definedName>
    <definedName name="_EST11" localSheetId="1">#REF!</definedName>
    <definedName name="_EST11" localSheetId="2">#REF!</definedName>
    <definedName name="_EST11">#REF!</definedName>
    <definedName name="_EST12" localSheetId="1">#REF!</definedName>
    <definedName name="_EST12" localSheetId="2">#REF!</definedName>
    <definedName name="_EST12">#REF!</definedName>
    <definedName name="_EST13" localSheetId="1">#REF!</definedName>
    <definedName name="_EST13" localSheetId="2">#REF!</definedName>
    <definedName name="_EST13">#REF!</definedName>
    <definedName name="_EST14" localSheetId="1">#REF!</definedName>
    <definedName name="_EST14" localSheetId="2">#REF!</definedName>
    <definedName name="_EST14">#REF!</definedName>
    <definedName name="_EST15" localSheetId="1">#REF!</definedName>
    <definedName name="_EST15" localSheetId="2">#REF!</definedName>
    <definedName name="_EST15">#REF!</definedName>
    <definedName name="_EST16" localSheetId="1">#REF!</definedName>
    <definedName name="_EST16" localSheetId="2">#REF!</definedName>
    <definedName name="_EST16">#REF!</definedName>
    <definedName name="_EST17" localSheetId="1">#REF!</definedName>
    <definedName name="_EST17" localSheetId="2">#REF!</definedName>
    <definedName name="_EST17">#REF!</definedName>
    <definedName name="_EST18" localSheetId="1">#REF!</definedName>
    <definedName name="_EST18" localSheetId="2">#REF!</definedName>
    <definedName name="_EST18">#REF!</definedName>
    <definedName name="_EST19" localSheetId="1">#REF!</definedName>
    <definedName name="_EST19" localSheetId="2">#REF!</definedName>
    <definedName name="_EST19">#REF!</definedName>
    <definedName name="_EST2" localSheetId="1">#REF!</definedName>
    <definedName name="_EST2" localSheetId="2">#REF!</definedName>
    <definedName name="_EST2">#REF!</definedName>
    <definedName name="_EST3" localSheetId="1">#REF!</definedName>
    <definedName name="_EST3" localSheetId="2">#REF!</definedName>
    <definedName name="_EST3">#REF!</definedName>
    <definedName name="_EST4" localSheetId="1">#REF!</definedName>
    <definedName name="_EST4" localSheetId="2">#REF!</definedName>
    <definedName name="_EST4">#REF!</definedName>
    <definedName name="_EST5" localSheetId="1">#REF!</definedName>
    <definedName name="_EST5" localSheetId="2">#REF!</definedName>
    <definedName name="_EST5">#REF!</definedName>
    <definedName name="_EST6" localSheetId="1">#REF!</definedName>
    <definedName name="_EST6" localSheetId="2">#REF!</definedName>
    <definedName name="_EST6">#REF!</definedName>
    <definedName name="_EST7" localSheetId="1">#REF!</definedName>
    <definedName name="_EST7" localSheetId="2">#REF!</definedName>
    <definedName name="_EST7">#REF!</definedName>
    <definedName name="_EST8" localSheetId="1">#REF!</definedName>
    <definedName name="_EST8" localSheetId="2">#REF!</definedName>
    <definedName name="_EST8">#REF!</definedName>
    <definedName name="_EST9" localSheetId="1">#REF!</definedName>
    <definedName name="_EST9" localSheetId="2">#REF!</definedName>
    <definedName name="_EST9">#REF!</definedName>
    <definedName name="_EXC1" localSheetId="1">#REF!</definedName>
    <definedName name="_EXC1" localSheetId="2">#REF!</definedName>
    <definedName name="_EXC1">#REF!</definedName>
    <definedName name="_EXC10" localSheetId="1">#REF!</definedName>
    <definedName name="_EXC10" localSheetId="2">#REF!</definedName>
    <definedName name="_EXC10">#REF!</definedName>
    <definedName name="_EXC11" localSheetId="1">#REF!</definedName>
    <definedName name="_EXC11" localSheetId="2">#REF!</definedName>
    <definedName name="_EXC11">#REF!</definedName>
    <definedName name="_EXC12" localSheetId="1">#REF!</definedName>
    <definedName name="_EXC12" localSheetId="2">#REF!</definedName>
    <definedName name="_EXC12">#REF!</definedName>
    <definedName name="_EXC2" localSheetId="1">#REF!</definedName>
    <definedName name="_EXC2" localSheetId="2">#REF!</definedName>
    <definedName name="_EXC2">#REF!</definedName>
    <definedName name="_EXC3" localSheetId="1">#REF!</definedName>
    <definedName name="_EXC3" localSheetId="2">#REF!</definedName>
    <definedName name="_EXC3">#REF!</definedName>
    <definedName name="_EXC4" localSheetId="1">#REF!</definedName>
    <definedName name="_EXC4" localSheetId="2">#REF!</definedName>
    <definedName name="_EXC4">#REF!</definedName>
    <definedName name="_EXC5" localSheetId="1">#REF!</definedName>
    <definedName name="_EXC5" localSheetId="2">#REF!</definedName>
    <definedName name="_EXC5">#REF!</definedName>
    <definedName name="_EXC6" localSheetId="1">#REF!</definedName>
    <definedName name="_EXC6" localSheetId="2">#REF!</definedName>
    <definedName name="_EXC6">#REF!</definedName>
    <definedName name="_EXC7" localSheetId="1">#REF!</definedName>
    <definedName name="_EXC7" localSheetId="2">#REF!</definedName>
    <definedName name="_EXC7">#REF!</definedName>
    <definedName name="_EXC8" localSheetId="1">#REF!</definedName>
    <definedName name="_EXC8" localSheetId="2">#REF!</definedName>
    <definedName name="_EXC8">#REF!</definedName>
    <definedName name="_EXC9" localSheetId="1">#REF!</definedName>
    <definedName name="_EXC9" localSheetId="2">#REF!</definedName>
    <definedName name="_EXC9">#REF!</definedName>
    <definedName name="_F" localSheetId="1">'AU CAIS'!ERR</definedName>
    <definedName name="_F">[0]!ERR</definedName>
    <definedName name="_F10" localSheetId="1">#REF!</definedName>
    <definedName name="_F10" localSheetId="2">#REF!</definedName>
    <definedName name="_F10">#REF!</definedName>
    <definedName name="_FC" localSheetId="1">#REF!</definedName>
    <definedName name="_FC" localSheetId="2">#REF!</definedName>
    <definedName name="_FC">#REF!</definedName>
    <definedName name="_Fill" localSheetId="1" hidden="1">#REF!</definedName>
    <definedName name="_Fill" localSheetId="2" hidden="1">#REF!</definedName>
    <definedName name="_Fill" hidden="1">#REF!</definedName>
    <definedName name="_xlnm._FilterDatabase" localSheetId="2" hidden="1">'PRESUPUESTO CAI'!$C$11:$K$550</definedName>
    <definedName name="_FS01" localSheetId="1">'AU CAIS'!ERR</definedName>
    <definedName name="_FS01">[0]!ERR</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 localSheetId="2">#REF!</definedName>
    <definedName name="_GoBack">#REF!</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localSheetId="1" hidden="1">{#N/A,#N/A,TRUE,"1842CWN0"}</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 localSheetId="2">[11]Tablas!#REF!</definedName>
    <definedName name="_ICP1">[11]Tablas!#REF!</definedName>
    <definedName name="_IMP1" localSheetId="1">#REF!</definedName>
    <definedName name="_IMP1" localSheetId="2">#REF!</definedName>
    <definedName name="_IMP1">#REF!</definedName>
    <definedName name="_IPC2002" localSheetId="1">#REF!</definedName>
    <definedName name="_IPC2002" localSheetId="2">#REF!</definedName>
    <definedName name="_IPC2002">#REF!</definedName>
    <definedName name="_IVA1" localSheetId="1">#REF!</definedName>
    <definedName name="_IVA1" localSheetId="2">#REF!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2" hidden="1">#REF!</definedName>
    <definedName name="_Key1" hidden="1">#REF!</definedName>
    <definedName name="_Key11" localSheetId="1" hidden="1">[22]INST!#REF!</definedName>
    <definedName name="_Key11" localSheetId="2" hidden="1">[22]INST!#REF!</definedName>
    <definedName name="_Key11" hidden="1">[22]INST!#REF!</definedName>
    <definedName name="_Key2" localSheetId="1" hidden="1">#REF!</definedName>
    <definedName name="_Key2" localSheetId="2" hidden="1">#REF!</definedName>
    <definedName name="_Key2" hidden="1">#REF!</definedName>
    <definedName name="_Key21" localSheetId="1" hidden="1">#REF!</definedName>
    <definedName name="_Key21" localSheetId="2" hidden="1">#REF!</definedName>
    <definedName name="_Key21" hidden="1">#REF!</definedName>
    <definedName name="_key3" localSheetId="1" hidden="1">#REF!</definedName>
    <definedName name="_key3" localSheetId="2" hidden="1">#REF!</definedName>
    <definedName name="_key3" hidden="1">#REF!</definedName>
    <definedName name="_key31" localSheetId="1" hidden="1">#REF!</definedName>
    <definedName name="_key31" localSheetId="2"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 localSheetId="2">#REF!</definedName>
    <definedName name="_lar03">#REF!</definedName>
    <definedName name="_LEY80" localSheetId="1">#REF!</definedName>
    <definedName name="_LEY80" localSheetId="2">#REF!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 localSheetId="2">#REF!</definedName>
    <definedName name="_MA2">#REF!</definedName>
    <definedName name="_MAT1" localSheetId="1">#REF!</definedName>
    <definedName name="_MAT1" localSheetId="2">#REF!</definedName>
    <definedName name="_MAT1">#REF!</definedName>
    <definedName name="_MOD1" localSheetId="1">#REF!</definedName>
    <definedName name="_MOD1" localSheetId="2">#REF!</definedName>
    <definedName name="_MOD1">#REF!</definedName>
    <definedName name="_mun2" localSheetId="1">[19]PESOS!#REF!</definedName>
    <definedName name="_mun2" localSheetId="2">[19]PESOS!#REF!</definedName>
    <definedName name="_mun2">[19]PESOS!#REF!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 localSheetId="1">#REF!</definedName>
    <definedName name="_nrf10" localSheetId="2">#REF!</definedName>
    <definedName name="_nrf10">#REF!</definedName>
    <definedName name="_num10" localSheetId="1">#REF!</definedName>
    <definedName name="_num10" localSheetId="2">#REF!</definedName>
    <definedName name="_num10">#REF!</definedName>
    <definedName name="_num2" localSheetId="1">#REF!</definedName>
    <definedName name="_num2" localSheetId="2">#REF!</definedName>
    <definedName name="_num2">#REF!</definedName>
    <definedName name="_num3" localSheetId="1">#REF!</definedName>
    <definedName name="_num3" localSheetId="2">#REF!</definedName>
    <definedName name="_num3">#REF!</definedName>
    <definedName name="_num4" localSheetId="1">#REF!</definedName>
    <definedName name="_num4" localSheetId="2">#REF!</definedName>
    <definedName name="_num4">#REF!</definedName>
    <definedName name="_num5" localSheetId="1">#REF!</definedName>
    <definedName name="_num5" localSheetId="2">#REF!</definedName>
    <definedName name="_num5">#REF!</definedName>
    <definedName name="_num6" localSheetId="1">#REF!</definedName>
    <definedName name="_num6" localSheetId="2">#REF!</definedName>
    <definedName name="_num6">#REF!</definedName>
    <definedName name="_num7" localSheetId="1">#REF!</definedName>
    <definedName name="_num7" localSheetId="2">#REF!</definedName>
    <definedName name="_num7">#REF!</definedName>
    <definedName name="_num8" localSheetId="1">#REF!</definedName>
    <definedName name="_num8" localSheetId="2">#REF!</definedName>
    <definedName name="_num8">#REF!</definedName>
    <definedName name="_num9" localSheetId="1">#REF!</definedName>
    <definedName name="_num9" localSheetId="2">#REF!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 localSheetId="2">[11]Tablas!#REF!</definedName>
    <definedName name="_OCD1">[11]Tablas!#REF!</definedName>
    <definedName name="_OCI1" localSheetId="2">[11]Tablas!#REF!</definedName>
    <definedName name="_OCI1">[11]Tablas!#REF!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1" hidden="1">'[3]7422CW00'!#REF!</definedName>
    <definedName name="_Parse_Out" localSheetId="2" hidden="1">'[3]7422CW00'!#REF!</definedName>
    <definedName name="_Parse_Out" hidden="1">'[3]7422CW00'!#REF!</definedName>
    <definedName name="_PJ50" localSheetId="1">#REF!</definedName>
    <definedName name="_PJ50" localSheetId="2">#REF!</definedName>
    <definedName name="_PJ50">#REF!</definedName>
    <definedName name="_pj51" localSheetId="1">#REF!</definedName>
    <definedName name="_pj51" localSheetId="2">#REF!</definedName>
    <definedName name="_pj51">#REF!</definedName>
    <definedName name="_pr01" localSheetId="1">#REF!</definedName>
    <definedName name="_pr01" localSheetId="2">#REF!</definedName>
    <definedName name="_pr01">#REF!</definedName>
    <definedName name="_pr02" localSheetId="1">#REF!</definedName>
    <definedName name="_pr02" localSheetId="2">#REF!</definedName>
    <definedName name="_pr02">#REF!</definedName>
    <definedName name="_pr03" localSheetId="1">#REF!</definedName>
    <definedName name="_pr03" localSheetId="2">#REF!</definedName>
    <definedName name="_pr03">#REF!</definedName>
    <definedName name="_pr04" localSheetId="1">#REF!</definedName>
    <definedName name="_pr04" localSheetId="2">#REF!</definedName>
    <definedName name="_pr04">#REF!</definedName>
    <definedName name="_pr05" localSheetId="1">#REF!</definedName>
    <definedName name="_pr05" localSheetId="2">#REF!</definedName>
    <definedName name="_pr05">#REF!</definedName>
    <definedName name="_pr06" localSheetId="1">#REF!</definedName>
    <definedName name="_pr06" localSheetId="2">#REF!</definedName>
    <definedName name="_pr06">#REF!</definedName>
    <definedName name="_pr07" localSheetId="1">#REF!</definedName>
    <definedName name="_pr07" localSheetId="2">#REF!</definedName>
    <definedName name="_pr07">#REF!</definedName>
    <definedName name="_pr08" localSheetId="1">#REF!</definedName>
    <definedName name="_pr08" localSheetId="2">#REF!</definedName>
    <definedName name="_pr08">#REF!</definedName>
    <definedName name="_pr09" localSheetId="1">#REF!</definedName>
    <definedName name="_pr09" localSheetId="2">#REF!</definedName>
    <definedName name="_pr09">#REF!</definedName>
    <definedName name="_pr10" localSheetId="1">#REF!</definedName>
    <definedName name="_pr10" localSheetId="2">#REF!</definedName>
    <definedName name="_pr10">#REF!</definedName>
    <definedName name="_pr11" localSheetId="1">#REF!</definedName>
    <definedName name="_pr11" localSheetId="2">#REF!</definedName>
    <definedName name="_pr11">#REF!</definedName>
    <definedName name="_pr12" localSheetId="1">#REF!</definedName>
    <definedName name="_pr12" localSheetId="2">#REF!</definedName>
    <definedName name="_pr12">#REF!</definedName>
    <definedName name="_pr13" localSheetId="1">#REF!</definedName>
    <definedName name="_pr13" localSheetId="2">#REF!</definedName>
    <definedName name="_pr13">#REF!</definedName>
    <definedName name="_pr14" localSheetId="1">#REF!</definedName>
    <definedName name="_pr14" localSheetId="2">#REF!</definedName>
    <definedName name="_pr14">#REF!</definedName>
    <definedName name="_pr15" localSheetId="1">#REF!</definedName>
    <definedName name="_pr15" localSheetId="2">#REF!</definedName>
    <definedName name="_pr15">#REF!</definedName>
    <definedName name="_pr16" localSheetId="1">#REF!</definedName>
    <definedName name="_pr16" localSheetId="2">#REF!</definedName>
    <definedName name="_pr16">#REF!</definedName>
    <definedName name="_pr17" localSheetId="1">#REF!</definedName>
    <definedName name="_pr17" localSheetId="2">#REF!</definedName>
    <definedName name="_pr17">#REF!</definedName>
    <definedName name="_pr18" localSheetId="1">#REF!</definedName>
    <definedName name="_pr18" localSheetId="2">#REF!</definedName>
    <definedName name="_pr18">#REF!</definedName>
    <definedName name="_pr19" localSheetId="1">#REF!</definedName>
    <definedName name="_pr19" localSheetId="2">#REF!</definedName>
    <definedName name="_pr19">#REF!</definedName>
    <definedName name="_pr20" localSheetId="1">#REF!</definedName>
    <definedName name="_pr20" localSheetId="2">#REF!</definedName>
    <definedName name="_pr20">#REF!</definedName>
    <definedName name="_pr21" localSheetId="1">#REF!</definedName>
    <definedName name="_pr21" localSheetId="2">#REF!</definedName>
    <definedName name="_pr21">#REF!</definedName>
    <definedName name="_pr22" localSheetId="1">#REF!</definedName>
    <definedName name="_pr22" localSheetId="2">#REF!</definedName>
    <definedName name="_pr22">#REF!</definedName>
    <definedName name="_pr23" localSheetId="1">#REF!</definedName>
    <definedName name="_pr23" localSheetId="2">#REF!</definedName>
    <definedName name="_pr23">#REF!</definedName>
    <definedName name="_pr24" localSheetId="1">#REF!</definedName>
    <definedName name="_pr24" localSheetId="2">#REF!</definedName>
    <definedName name="_pr24">#REF!</definedName>
    <definedName name="_pr25" localSheetId="1">#REF!</definedName>
    <definedName name="_pr25" localSheetId="2">#REF!</definedName>
    <definedName name="_pr25">#REF!</definedName>
    <definedName name="_pr26" localSheetId="1">#REF!</definedName>
    <definedName name="_pr26" localSheetId="2">#REF!</definedName>
    <definedName name="_pr26">#REF!</definedName>
    <definedName name="_pr27" localSheetId="1">#REF!</definedName>
    <definedName name="_pr27" localSheetId="2">#REF!</definedName>
    <definedName name="_pr27">#REF!</definedName>
    <definedName name="_pr28" localSheetId="1">#REF!</definedName>
    <definedName name="_pr28" localSheetId="2">#REF!</definedName>
    <definedName name="_pr28">#REF!</definedName>
    <definedName name="_pr29" localSheetId="1">#REF!</definedName>
    <definedName name="_pr29" localSheetId="2">#REF!</definedName>
    <definedName name="_pr29">#REF!</definedName>
    <definedName name="_pr30" localSheetId="1">#REF!</definedName>
    <definedName name="_pr30" localSheetId="2">#REF!</definedName>
    <definedName name="_pr30">#REF!</definedName>
    <definedName name="_pr31" localSheetId="1">#REF!</definedName>
    <definedName name="_pr31" localSheetId="2">#REF!</definedName>
    <definedName name="_pr31">#REF!</definedName>
    <definedName name="_pr32" localSheetId="1">#REF!</definedName>
    <definedName name="_pr32" localSheetId="2">#REF!</definedName>
    <definedName name="_pr32">#REF!</definedName>
    <definedName name="_pr33" localSheetId="1">#REF!</definedName>
    <definedName name="_pr33" localSheetId="2">#REF!</definedName>
    <definedName name="_pr33">#REF!</definedName>
    <definedName name="_pr34" localSheetId="1">#REF!</definedName>
    <definedName name="_pr34" localSheetId="2">#REF!</definedName>
    <definedName name="_pr34">#REF!</definedName>
    <definedName name="_pr35" localSheetId="1">#REF!</definedName>
    <definedName name="_pr35" localSheetId="2">#REF!</definedName>
    <definedName name="_pr35">#REF!</definedName>
    <definedName name="_pr36" localSheetId="1">#REF!</definedName>
    <definedName name="_pr36" localSheetId="2">#REF!</definedName>
    <definedName name="_pr36">#REF!</definedName>
    <definedName name="_pr37" localSheetId="1">#REF!</definedName>
    <definedName name="_pr37" localSheetId="2">#REF!</definedName>
    <definedName name="_pr37">#REF!</definedName>
    <definedName name="_pr38" localSheetId="1">#REF!</definedName>
    <definedName name="_pr38" localSheetId="2">#REF!</definedName>
    <definedName name="_pr38">#REF!</definedName>
    <definedName name="_pr39" localSheetId="1">#REF!</definedName>
    <definedName name="_pr39" localSheetId="2">#REF!</definedName>
    <definedName name="_pr39">#REF!</definedName>
    <definedName name="_pr40" localSheetId="1">#REF!</definedName>
    <definedName name="_pr40" localSheetId="2">#REF!</definedName>
    <definedName name="_pr40">#REF!</definedName>
    <definedName name="_pr41" localSheetId="1">#REF!</definedName>
    <definedName name="_pr41" localSheetId="2">#REF!</definedName>
    <definedName name="_pr41">#REF!</definedName>
    <definedName name="_pr42" localSheetId="1">#REF!</definedName>
    <definedName name="_pr42" localSheetId="2">#REF!</definedName>
    <definedName name="_pr42">#REF!</definedName>
    <definedName name="_pr43" localSheetId="1">#REF!</definedName>
    <definedName name="_pr43" localSheetId="2">#REF!</definedName>
    <definedName name="_pr43">#REF!</definedName>
    <definedName name="_pr44" localSheetId="1">#REF!</definedName>
    <definedName name="_pr44" localSheetId="2">#REF!</definedName>
    <definedName name="_pr44">#REF!</definedName>
    <definedName name="_pr45" localSheetId="1">#REF!</definedName>
    <definedName name="_pr45" localSheetId="2">#REF!</definedName>
    <definedName name="_pr45">#REF!</definedName>
    <definedName name="_pr46" localSheetId="1">#REF!</definedName>
    <definedName name="_pr46" localSheetId="2">#REF!</definedName>
    <definedName name="_pr46">#REF!</definedName>
    <definedName name="_pr47" localSheetId="1">#REF!</definedName>
    <definedName name="_pr47" localSheetId="2">#REF!</definedName>
    <definedName name="_pr47">#REF!</definedName>
    <definedName name="_pr48" localSheetId="1">#REF!</definedName>
    <definedName name="_pr48" localSheetId="2">#REF!</definedName>
    <definedName name="_pr48">#REF!</definedName>
    <definedName name="_pr49" localSheetId="1">#REF!</definedName>
    <definedName name="_pr49" localSheetId="2">#REF!</definedName>
    <definedName name="_pr49">#REF!</definedName>
    <definedName name="_pr50" localSheetId="1">#REF!</definedName>
    <definedName name="_pr50" localSheetId="2">#REF!</definedName>
    <definedName name="_pr50">#REF!</definedName>
    <definedName name="_pr51" localSheetId="1">#REF!</definedName>
    <definedName name="_pr51" localSheetId="2">#REF!</definedName>
    <definedName name="_pr51">#REF!</definedName>
    <definedName name="_pr52" localSheetId="1">#REF!</definedName>
    <definedName name="_pr52" localSheetId="2">#REF!</definedName>
    <definedName name="_pr52">#REF!</definedName>
    <definedName name="_pr53" localSheetId="1">#REF!</definedName>
    <definedName name="_pr53" localSheetId="2">#REF!</definedName>
    <definedName name="_pr53">#REF!</definedName>
    <definedName name="_pr54" localSheetId="1">#REF!</definedName>
    <definedName name="_pr54" localSheetId="2">#REF!</definedName>
    <definedName name="_pr54">#REF!</definedName>
    <definedName name="_pr55" localSheetId="1">#REF!</definedName>
    <definedName name="_pr55" localSheetId="2">#REF!</definedName>
    <definedName name="_pr55">#REF!</definedName>
    <definedName name="_pr56" localSheetId="1">#REF!</definedName>
    <definedName name="_pr56" localSheetId="2">#REF!</definedName>
    <definedName name="_pr56">#REF!</definedName>
    <definedName name="_pr57" localSheetId="1">#REF!</definedName>
    <definedName name="_pr57" localSheetId="2">#REF!</definedName>
    <definedName name="_pr57">#REF!</definedName>
    <definedName name="_pr58" localSheetId="1">#REF!</definedName>
    <definedName name="_pr58" localSheetId="2">#REF!</definedName>
    <definedName name="_pr58">#REF!</definedName>
    <definedName name="_pr59" localSheetId="1">#REF!</definedName>
    <definedName name="_pr59" localSheetId="2">#REF!</definedName>
    <definedName name="_pr59">#REF!</definedName>
    <definedName name="_pr60" localSheetId="1">#REF!</definedName>
    <definedName name="_pr60" localSheetId="2">#REF!</definedName>
    <definedName name="_pr60">#REF!</definedName>
    <definedName name="_pr61" localSheetId="1">#REF!</definedName>
    <definedName name="_pr61" localSheetId="2">#REF!</definedName>
    <definedName name="_pr61">#REF!</definedName>
    <definedName name="_pr62" localSheetId="1">#REF!</definedName>
    <definedName name="_pr62" localSheetId="2">#REF!</definedName>
    <definedName name="_pr62">#REF!</definedName>
    <definedName name="_pr63" localSheetId="1">#REF!</definedName>
    <definedName name="_pr63" localSheetId="2">#REF!</definedName>
    <definedName name="_pr63">#REF!</definedName>
    <definedName name="_pr64" localSheetId="1">#REF!</definedName>
    <definedName name="_pr64" localSheetId="2">#REF!</definedName>
    <definedName name="_pr64">#REF!</definedName>
    <definedName name="_pr65" localSheetId="1">#REF!</definedName>
    <definedName name="_pr65" localSheetId="2">#REF!</definedName>
    <definedName name="_pr65">#REF!</definedName>
    <definedName name="_pr66" localSheetId="1">#REF!</definedName>
    <definedName name="_pr66" localSheetId="2">#REF!</definedName>
    <definedName name="_pr66">#REF!</definedName>
    <definedName name="_pr67" localSheetId="1">#REF!</definedName>
    <definedName name="_pr67" localSheetId="2">#REF!</definedName>
    <definedName name="_pr67">#REF!</definedName>
    <definedName name="_pr68" localSheetId="1">#REF!</definedName>
    <definedName name="_pr68" localSheetId="2">#REF!</definedName>
    <definedName name="_pr68">#REF!</definedName>
    <definedName name="_pr69" localSheetId="1">#REF!</definedName>
    <definedName name="_pr69" localSheetId="2">#REF!</definedName>
    <definedName name="_pr69">#REF!</definedName>
    <definedName name="_pr70" localSheetId="1">#REF!</definedName>
    <definedName name="_pr70" localSheetId="2">#REF!</definedName>
    <definedName name="_pr70">#REF!</definedName>
    <definedName name="_pr71" localSheetId="1">#REF!</definedName>
    <definedName name="_pr71" localSheetId="2">#REF!</definedName>
    <definedName name="_pr71">#REF!</definedName>
    <definedName name="_pr72" localSheetId="1">#REF!</definedName>
    <definedName name="_pr72" localSheetId="2">#REF!</definedName>
    <definedName name="_pr72">#REF!</definedName>
    <definedName name="_PRE1" localSheetId="1">#REF!</definedName>
    <definedName name="_PRE1" localSheetId="2">#REF!</definedName>
    <definedName name="_PRE1">#REF!</definedName>
    <definedName name="_PTO97" localSheetId="1">#REF!</definedName>
    <definedName name="_PTO97" localSheetId="2">#REF!</definedName>
    <definedName name="_PTO97">#REF!</definedName>
    <definedName name="_PW2" localSheetId="1">#REF!</definedName>
    <definedName name="_PW2" localSheetId="2">#REF!</definedName>
    <definedName name="_PW2">#REF!</definedName>
    <definedName name="_QTY1" localSheetId="1">#REF!</definedName>
    <definedName name="_QTY1" localSheetId="2">#REF!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 localSheetId="2">#REF!</definedName>
    <definedName name="_ref4">#REF!</definedName>
    <definedName name="_RET1" localSheetId="1">'[3]7422CW00'!#REF!</definedName>
    <definedName name="_RET1" localSheetId="2">'[3]7422CW00'!#REF!</definedName>
    <definedName name="_RET1">'[3]7422CW00'!#REF!</definedName>
    <definedName name="_RET2" localSheetId="1">'[3]7422CW00'!#REF!</definedName>
    <definedName name="_RET2" localSheetId="2">'[3]7422CW00'!#REF!</definedName>
    <definedName name="_RET2">'[3]7422CW00'!#REF!</definedName>
    <definedName name="_RET3" localSheetId="1">'[3]7422CW00'!#REF!</definedName>
    <definedName name="_RET3" localSheetId="2">'[3]7422CW00'!#REF!</definedName>
    <definedName name="_RET3">'[3]7422CW00'!#REF!</definedName>
    <definedName name="_RET4" localSheetId="1">'[3]7422CW00'!#REF!</definedName>
    <definedName name="_RET4" localSheetId="2">'[3]7422CW00'!#REF!</definedName>
    <definedName name="_RET4">'[3]7422CW00'!#REF!</definedName>
    <definedName name="_RET5" localSheetId="1">'[3]7422CW00'!#REF!</definedName>
    <definedName name="_RET5" localSheetId="2">'[3]7422CW00'!#REF!</definedName>
    <definedName name="_RET5">'[3]7422CW00'!#REF!</definedName>
    <definedName name="_RET6" localSheetId="2">'[3]7422CW00'!#REF!</definedName>
    <definedName name="_RET6">'[3]7422CW00'!#REF!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localSheetId="2" hidden="1">#REF!</definedName>
    <definedName name="_Sort" hidden="1">#REF!</definedName>
    <definedName name="_srn001" localSheetId="1">#REF!</definedName>
    <definedName name="_srn001" localSheetId="2">#REF!</definedName>
    <definedName name="_srn001">#REF!</definedName>
    <definedName name="_SUM1" localSheetId="1">#REF!</definedName>
    <definedName name="_SUM1" localSheetId="2">#REF!</definedName>
    <definedName name="_SUM1">#REF!</definedName>
    <definedName name="_SUM2" localSheetId="1">#REF!</definedName>
    <definedName name="_SUM2" localSheetId="2">#REF!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x1" localSheetId="1">#REF!</definedName>
    <definedName name="_tax1" localSheetId="2">#REF!</definedName>
    <definedName name="_tax1">#REF!</definedName>
    <definedName name="_tax2" localSheetId="1">#REF!</definedName>
    <definedName name="_tax2" localSheetId="2">#REF!</definedName>
    <definedName name="_tax2">#REF!</definedName>
    <definedName name="_tax3" localSheetId="1">#REF!</definedName>
    <definedName name="_tax3" localSheetId="2">#REF!</definedName>
    <definedName name="_tax3">#REF!</definedName>
    <definedName name="_tax4" localSheetId="1">#REF!</definedName>
    <definedName name="_tax4" localSheetId="2">#REF!</definedName>
    <definedName name="_tax4">#REF!</definedName>
    <definedName name="_tc1" localSheetId="1">#REF!</definedName>
    <definedName name="_tc1" localSheetId="2">#REF!</definedName>
    <definedName name="_tc1">#REF!</definedName>
    <definedName name="_tc2" localSheetId="1">#REF!</definedName>
    <definedName name="_tc2" localSheetId="2">#REF!</definedName>
    <definedName name="_tc2">#REF!</definedName>
    <definedName name="_tc3" localSheetId="1">#REF!</definedName>
    <definedName name="_tc3" localSheetId="2">#REF!</definedName>
    <definedName name="_tc3">#REF!</definedName>
    <definedName name="_TOP1" localSheetId="1">#REF!</definedName>
    <definedName name="_TOP1" localSheetId="2">#REF!</definedName>
    <definedName name="_TOP1">#REF!</definedName>
    <definedName name="_TOP10" localSheetId="1">#REF!</definedName>
    <definedName name="_TOP10" localSheetId="2">#REF!</definedName>
    <definedName name="_TOP10">#REF!</definedName>
    <definedName name="_TOP2" localSheetId="1">#REF!</definedName>
    <definedName name="_TOP2" localSheetId="2">#REF!</definedName>
    <definedName name="_TOP2">#REF!</definedName>
    <definedName name="_TOP3" localSheetId="1">#REF!</definedName>
    <definedName name="_TOP3" localSheetId="2">#REF!</definedName>
    <definedName name="_TOP3">#REF!</definedName>
    <definedName name="_TOP4" localSheetId="1">#REF!</definedName>
    <definedName name="_TOP4" localSheetId="2">#REF!</definedName>
    <definedName name="_TOP4">#REF!</definedName>
    <definedName name="_TOP5" localSheetId="1">#REF!</definedName>
    <definedName name="_TOP5" localSheetId="2">#REF!</definedName>
    <definedName name="_TOP5">#REF!</definedName>
    <definedName name="_TOP6" localSheetId="1">#REF!</definedName>
    <definedName name="_TOP6" localSheetId="2">#REF!</definedName>
    <definedName name="_TOP6">#REF!</definedName>
    <definedName name="_TOP7" localSheetId="1">#REF!</definedName>
    <definedName name="_TOP7" localSheetId="2">#REF!</definedName>
    <definedName name="_TOP7">#REF!</definedName>
    <definedName name="_TOP8" localSheetId="1">#REF!</definedName>
    <definedName name="_TOP8" localSheetId="2">#REF!</definedName>
    <definedName name="_TOP8">#REF!</definedName>
    <definedName name="_TOP9" localSheetId="1">#REF!</definedName>
    <definedName name="_TOP9" localSheetId="2">#REF!</definedName>
    <definedName name="_TOP9">#REF!</definedName>
    <definedName name="_TOT1" localSheetId="1">#REF!</definedName>
    <definedName name="_TOT1" localSheetId="2">#REF!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localSheetId="2" hidden="1">[8]INST!#REF!</definedName>
    <definedName name="_unj1" hidden="1">[8]INST!#REF!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 localSheetId="2">[11]Tablas!#REF!</definedName>
    <definedName name="_VEX1">[11]Tablas!#REF!</definedName>
    <definedName name="_VFA1" localSheetId="2">[11]Tablas!#REF!</definedName>
    <definedName name="_VFA1">[11]Tablas!#REF!</definedName>
    <definedName name="_vfv4" localSheetId="1" hidden="1">{"via1",#N/A,TRUE,"general";"via2",#N/A,TRUE,"general";"via3",#N/A,TRUE,"general"}</definedName>
    <definedName name="_vfv4" hidden="1">{"via1",#N/A,TRUE,"general";"via2",#N/A,TRUE,"general";"via3",#N/A,TRUE,"general"}</definedName>
    <definedName name="_VIT1" localSheetId="2">[11]Tablas!#REF!</definedName>
    <definedName name="_VIT1">[11]Tablas!#REF!</definedName>
    <definedName name="_VPR1" localSheetId="2">[11]Tablas!#REF!</definedName>
    <definedName name="_VPR1">[11]Tablas!#REF!</definedName>
    <definedName name="_VPR2" localSheetId="1">[12]Tablas!#REF!</definedName>
    <definedName name="_VPR2" localSheetId="2">[12]Tablas!#REF!</definedName>
    <definedName name="_VPR2">[12]Tablas!#REF!</definedName>
    <definedName name="_VRP1" localSheetId="2">[11]Tablas!#REF!</definedName>
    <definedName name="_VRP1">[11]Tablas!#REF!</definedName>
    <definedName name="_VSM1" localSheetId="2">[11]Tablas!#REF!</definedName>
    <definedName name="_VSM1">[11]Tablas!#REF!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1">'[23]DUB-823'!#REF!</definedName>
    <definedName name="a" localSheetId="2">'[23]DUB-823'!#REF!</definedName>
    <definedName name="a">'[23]DUB-823'!#REF!</definedName>
    <definedName name="A_1" localSheetId="1">#REF!</definedName>
    <definedName name="A_1" localSheetId="2">#REF!</definedName>
    <definedName name="A_1">#REF!</definedName>
    <definedName name="A_impresión_IM" localSheetId="1">#REF!</definedName>
    <definedName name="A_impresión_IM" localSheetId="2">#REF!</definedName>
    <definedName name="A_impresión_IM">#REF!</definedName>
    <definedName name="A18A200" localSheetId="1">[24]ESPEC!#REF!</definedName>
    <definedName name="A18A200" localSheetId="2">[24]ESPEC!#REF!</definedName>
    <definedName name="A18A200">[24]ESPEC!#REF!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'AU CAIS'!ERR</definedName>
    <definedName name="aa">[0]!ERR</definedName>
    <definedName name="AAA" localSheetId="1">'AU CAIS'!ERR</definedName>
    <definedName name="AAA">[0]!ERR</definedName>
    <definedName name="aaaaaa" localSheetId="1">[25]otros!$C$5</definedName>
    <definedName name="aaaaaa">[25]otros!$C$5</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 localSheetId="1">#REF!</definedName>
    <definedName name="AB" localSheetId="2">#REF!</definedName>
    <definedName name="AB">#REF!</definedName>
    <definedName name="aba_1" localSheetId="1">#REF!</definedName>
    <definedName name="aba_1" localSheetId="2">#REF!</definedName>
    <definedName name="aba_1">#REF!</definedName>
    <definedName name="aba_2" localSheetId="1">#REF!</definedName>
    <definedName name="aba_2" localSheetId="2">#REF!</definedName>
    <definedName name="aba_2">#REF!</definedName>
    <definedName name="abc" localSheetId="1">#REF!</definedName>
    <definedName name="abc" localSheetId="2">#REF!</definedName>
    <definedName name="abc">#REF!</definedName>
    <definedName name="ABCD" localSheetId="1" hidden="1">#REF!</definedName>
    <definedName name="ABCD" localSheetId="2" hidden="1">#REF!</definedName>
    <definedName name="ABCD" hidden="1">#REF!</definedName>
    <definedName name="ABCDE" localSheetId="1" hidden="1">#REF!</definedName>
    <definedName name="ABCDE" localSheetId="2" hidden="1">#REF!</definedName>
    <definedName name="ABCDE" hidden="1">#REF!</definedName>
    <definedName name="ABG">[6]AASHTO!$A$2:$F$5</definedName>
    <definedName name="absc1" localSheetId="1">[26]!absc</definedName>
    <definedName name="absc1" localSheetId="2">[26]!absc</definedName>
    <definedName name="absc1">[26]!absc</definedName>
    <definedName name="ac" localSheetId="1">#REF!</definedName>
    <definedName name="ac" localSheetId="2">#REF!</definedName>
    <definedName name="ac">#REF!</definedName>
    <definedName name="AccessDatabase" hidden="1">"C:\C-314\VOLUMENES\volfin4.mdb"</definedName>
    <definedName name="acpm">5000</definedName>
    <definedName name="ACT" localSheetId="1">#REF!</definedName>
    <definedName name="ACT" localSheetId="2">#REF!</definedName>
    <definedName name="ACT">#REF!</definedName>
    <definedName name="ACT_COMP" localSheetId="1">#REF!</definedName>
    <definedName name="ACT_COMP" localSheetId="2">#REF!</definedName>
    <definedName name="ACT_COMP">#REF!</definedName>
    <definedName name="ACT_COMP2" localSheetId="1">#REF!</definedName>
    <definedName name="ACT_COMP2" localSheetId="2">#REF!</definedName>
    <definedName name="ACT_COMP2">#REF!</definedName>
    <definedName name="ACT_CONT" localSheetId="1">#REF!</definedName>
    <definedName name="ACT_CONT" localSheetId="2">#REF!</definedName>
    <definedName name="ACT_CONT">#REF!</definedName>
    <definedName name="ACT_CONT2" localSheetId="1">#REF!</definedName>
    <definedName name="ACT_CONT2" localSheetId="2">#REF!</definedName>
    <definedName name="ACT_CONT2">#REF!</definedName>
    <definedName name="Actividades" localSheetId="1">#REF!</definedName>
    <definedName name="Actividades" localSheetId="2">#REF!</definedName>
    <definedName name="Actividades">#REF!</definedName>
    <definedName name="ACTV" localSheetId="1">#REF!</definedName>
    <definedName name="ACTV" localSheetId="2">#REF!</definedName>
    <definedName name="ACTV">#REF!</definedName>
    <definedName name="acumulado">'[27]Reservas de Petróleo'!$A$2,'[27]Reservas de Petróleo'!$A$1,'[27]Reservas de Petróleo'!$D$4,'[27]Reservas de Petróleo'!$E$1:$E$65536</definedName>
    <definedName name="ad" localSheetId="1">#REF!</definedName>
    <definedName name="ad" localSheetId="2">#REF!</definedName>
    <definedName name="ad">#REF!</definedName>
    <definedName name="adasd" localSheetId="1">#REF!</definedName>
    <definedName name="adasd" localSheetId="2">#REF!</definedName>
    <definedName name="adasd">#REF!</definedName>
    <definedName name="ADFGSDB" localSheetId="1" hidden="1">{"via1",#N/A,TRUE,"general";"via2",#N/A,TRUE,"general";"via3",#N/A,TRUE,"general"}</definedName>
    <definedName name="ADFGSDB" hidden="1">{"via1",#N/A,TRUE,"general";"via2",#N/A,TRUE,"general";"via3",#N/A,TRUE,"general"}</definedName>
    <definedName name="ADM" localSheetId="1">[25]otros!$C$2</definedName>
    <definedName name="ADM">[25]otros!$C$2</definedName>
    <definedName name="administrador" localSheetId="1">[28]Informacion!$B$15</definedName>
    <definedName name="administrador">[28]Informacion!$B$15</definedName>
    <definedName name="ADMON" localSheetId="1">#REF!</definedName>
    <definedName name="ADMON" localSheetId="2">#REF!</definedName>
    <definedName name="ADMON">#REF!</definedName>
    <definedName name="ADMON1" localSheetId="1">#REF!</definedName>
    <definedName name="ADMON1" localSheetId="2">#REF!</definedName>
    <definedName name="ADMON1">#REF!</definedName>
    <definedName name="adoc1" localSheetId="1">[26]!absc</definedName>
    <definedName name="adoc1" localSheetId="2">[26]!absc</definedName>
    <definedName name="adoc1">[26]!absc</definedName>
    <definedName name="ADOC125" localSheetId="1">[26]!absc</definedName>
    <definedName name="ADOC125" localSheetId="2">[26]!absc</definedName>
    <definedName name="ADOC125">[26]!absc</definedName>
    <definedName name="adoq" localSheetId="2">[29]!absc</definedName>
    <definedName name="adoq">[29]!absc</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ida" localSheetId="1">#REF!</definedName>
    <definedName name="aida" localSheetId="2">#REF!</definedName>
    <definedName name="aida">#REF!</definedName>
    <definedName name="aida1" localSheetId="1">#REF!</definedName>
    <definedName name="aida1" localSheetId="2">#REF!</definedName>
    <definedName name="aida1">#REF!</definedName>
    <definedName name="AIU" localSheetId="1">#REF!</definedName>
    <definedName name="AIU" localSheetId="2">#REF!</definedName>
    <definedName name="AIU">#REF!</definedName>
    <definedName name="AIU_01" localSheetId="1">#REF!</definedName>
    <definedName name="AIU_01" localSheetId="2">#REF!</definedName>
    <definedName name="AIU_01">#REF!</definedName>
    <definedName name="AIU_1" localSheetId="1">#REF!</definedName>
    <definedName name="AIU_1" localSheetId="2">#REF!</definedName>
    <definedName name="AIU_1">#REF!</definedName>
    <definedName name="AIU_2" localSheetId="1">#REF!</definedName>
    <definedName name="AIU_2" localSheetId="2">#REF!</definedName>
    <definedName name="AIU_2">#REF!</definedName>
    <definedName name="AjustDelAIU" localSheetId="1">#REF!</definedName>
    <definedName name="AjustDelAIU" localSheetId="2">#REF!</definedName>
    <definedName name="AjustDelAIU">#REF!</definedName>
    <definedName name="alam" localSheetId="1">#REF!</definedName>
    <definedName name="alam" localSheetId="2">#REF!</definedName>
    <definedName name="alam">#REF!</definedName>
    <definedName name="alc" localSheetId="2">[30]!absc</definedName>
    <definedName name="alc">[30]!absc</definedName>
    <definedName name="AlcanceProyecto" localSheetId="1">#REF!</definedName>
    <definedName name="AlcanceProyecto" localSheetId="2">#REF!</definedName>
    <definedName name="AlcanceProyecto">#REF!</definedName>
    <definedName name="ALM" localSheetId="1">#REF!</definedName>
    <definedName name="ALM" localSheetId="2">#REF!</definedName>
    <definedName name="ALM">#REF!</definedName>
    <definedName name="ALTO" localSheetId="1">[31]Tabla!$A$1:$A$5</definedName>
    <definedName name="ALTO">[31]Tabla!$A$1:$A$5</definedName>
    <definedName name="Amount" localSheetId="1">#REF!</definedName>
    <definedName name="Amount" localSheetId="2">#REF!</definedName>
    <definedName name="Amount">#REF!</definedName>
    <definedName name="ANCLAJE" localSheetId="1">'[32]MC SF GAVIONES'!#REF!</definedName>
    <definedName name="ANCLAJE" localSheetId="2">'[32]MC SF GAVIONES'!#REF!</definedName>
    <definedName name="ANCLAJE">'[32]MC SF GAVIONES'!#REF!</definedName>
    <definedName name="AND" localSheetId="1">#REF!</definedName>
    <definedName name="AND" localSheetId="2">#REF!</definedName>
    <definedName name="AND">#REF!</definedName>
    <definedName name="anex7" localSheetId="1">#REF!</definedName>
    <definedName name="anex7" localSheetId="2">#REF!</definedName>
    <definedName name="anex7">#REF!</definedName>
    <definedName name="anex8" localSheetId="1">#REF!</definedName>
    <definedName name="anex8" localSheetId="2">#REF!</definedName>
    <definedName name="anex8">#REF!</definedName>
    <definedName name="anexo1" localSheetId="1">#REF!</definedName>
    <definedName name="anexo1" localSheetId="2">#REF!</definedName>
    <definedName name="anexo1">#REF!</definedName>
    <definedName name="anexo10" localSheetId="1">#REF!</definedName>
    <definedName name="anexo10" localSheetId="2">#REF!</definedName>
    <definedName name="anexo10">#REF!</definedName>
    <definedName name="anexo11" localSheetId="1">#REF!</definedName>
    <definedName name="anexo11" localSheetId="2">#REF!</definedName>
    <definedName name="anexo11">#REF!</definedName>
    <definedName name="anexo12" localSheetId="1">#REF!</definedName>
    <definedName name="anexo12" localSheetId="2">#REF!</definedName>
    <definedName name="anexo12">#REF!</definedName>
    <definedName name="anexo13" localSheetId="1">#REF!</definedName>
    <definedName name="anexo13" localSheetId="2">#REF!</definedName>
    <definedName name="anexo13">#REF!</definedName>
    <definedName name="anexo14" localSheetId="1">#REF!</definedName>
    <definedName name="anexo14" localSheetId="2">#REF!</definedName>
    <definedName name="anexo14">#REF!</definedName>
    <definedName name="anexo15" localSheetId="1">#REF!</definedName>
    <definedName name="anexo15" localSheetId="2">#REF!</definedName>
    <definedName name="anexo15">#REF!</definedName>
    <definedName name="anexo2" localSheetId="1">#REF!</definedName>
    <definedName name="anexo2" localSheetId="2">#REF!</definedName>
    <definedName name="anexo2">#REF!</definedName>
    <definedName name="anexo3" localSheetId="1">#REF!</definedName>
    <definedName name="anexo3" localSheetId="2">#REF!</definedName>
    <definedName name="anexo3">#REF!</definedName>
    <definedName name="anexo4" localSheetId="1">#REF!</definedName>
    <definedName name="anexo4" localSheetId="2">#REF!</definedName>
    <definedName name="anexo4">#REF!</definedName>
    <definedName name="anexo5" localSheetId="1">#REF!</definedName>
    <definedName name="anexo5" localSheetId="2">#REF!</definedName>
    <definedName name="anexo5">#REF!</definedName>
    <definedName name="anexo6" localSheetId="1">#REF!</definedName>
    <definedName name="anexo6" localSheetId="2">#REF!</definedName>
    <definedName name="anexo6">#REF!</definedName>
    <definedName name="anexo7" localSheetId="1">[33]COMPARATIVO!#REF!</definedName>
    <definedName name="anexo7" localSheetId="2">[33]COMPARATIVO!#REF!</definedName>
    <definedName name="anexo7">[33]COMPARATIVO!#REF!</definedName>
    <definedName name="anexo8" localSheetId="1">#REF!</definedName>
    <definedName name="anexo8" localSheetId="2">#REF!</definedName>
    <definedName name="anexo8">#REF!</definedName>
    <definedName name="anexo9" localSheetId="1">#REF!</definedName>
    <definedName name="anexo9" localSheetId="2">#REF!</definedName>
    <definedName name="anexo9">#REF!</definedName>
    <definedName name="anexů7" localSheetId="1">#REF!</definedName>
    <definedName name="anexů7" localSheetId="2">#REF!</definedName>
    <definedName name="anexů7">#REF!</definedName>
    <definedName name="Antic">[34]BASES!$B$33</definedName>
    <definedName name="ANTICIPO">[35]BASES!$B$33</definedName>
    <definedName name="AÑO" localSheetId="1">[25]PRESUPUESTO!$D$13</definedName>
    <definedName name="AÑO">[25]PRESUPUESTO!$D$13</definedName>
    <definedName name="AÑOWUIE">'[36]Res-Accide-10'!$R$2:$R$7</definedName>
    <definedName name="apaiy" localSheetId="1">#REF!</definedName>
    <definedName name="apaiy" localSheetId="2">#REF!</definedName>
    <definedName name="apaiy">#REF!</definedName>
    <definedName name="APELLIDOS" localSheetId="1">#REF!</definedName>
    <definedName name="APELLIDOS" localSheetId="2">#REF!</definedName>
    <definedName name="APELLIDOS">#REF!</definedName>
    <definedName name="API" localSheetId="1">#REF!</definedName>
    <definedName name="API" localSheetId="2">#REF!</definedName>
    <definedName name="API">#REF!</definedName>
    <definedName name="APU" localSheetId="1">[37]!absc</definedName>
    <definedName name="APU" localSheetId="2">[38]!absc</definedName>
    <definedName name="APU">[38]!absc</definedName>
    <definedName name="APU_directos" localSheetId="1">#REF!</definedName>
    <definedName name="APU_directos" localSheetId="2">#REF!</definedName>
    <definedName name="APU_directos">#REF!</definedName>
    <definedName name="APU221.1" localSheetId="1">#REF!</definedName>
    <definedName name="APU221.1" localSheetId="2">#REF!</definedName>
    <definedName name="APU221.1">#REF!</definedName>
    <definedName name="APU221.2" localSheetId="1">#REF!</definedName>
    <definedName name="APU221.2" localSheetId="2">#REF!</definedName>
    <definedName name="APU221.2">#REF!</definedName>
    <definedName name="aq" localSheetId="1">'AU CAIS'!ERR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 localSheetId="1">#REF!</definedName>
    <definedName name="AQW" localSheetId="2">#REF!</definedName>
    <definedName name="AQW">#REF!</definedName>
    <definedName name="ARANCEL" localSheetId="1">#REF!</definedName>
    <definedName name="ARANCEL" localSheetId="2">#REF!</definedName>
    <definedName name="ARANCEL">#REF!</definedName>
    <definedName name="AREA" localSheetId="1">#REF!</definedName>
    <definedName name="AREA" localSheetId="2">#REF!</definedName>
    <definedName name="AREA">#REF!</definedName>
    <definedName name="_xlnm.Extract" localSheetId="1">#REF!</definedName>
    <definedName name="_xlnm.Extract" localSheetId="2">#REF!</definedName>
    <definedName name="_xlnm.Extract">#REF!</definedName>
    <definedName name="_xlnm.Print_Area" localSheetId="0">APU!$A$16:$H$414</definedName>
    <definedName name="_xlnm.Print_Area" localSheetId="1">#REF!</definedName>
    <definedName name="_xlnm.Print_Area" localSheetId="2">'PRESUPUESTO CAI'!$C$3:$K$568</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1">#REF!</definedName>
    <definedName name="Areatotal" localSheetId="2">#REF!</definedName>
    <definedName name="Areatotal">#REF!</definedName>
    <definedName name="Aref" localSheetId="1">#REF!</definedName>
    <definedName name="Aref" localSheetId="2">#REF!</definedName>
    <definedName name="Aref">#REF!</definedName>
    <definedName name="armuve" localSheetId="1">'AU CAIS'!ERR</definedName>
    <definedName name="armuve">[0]!ERR</definedName>
    <definedName name="ARP" localSheetId="1">#REF!</definedName>
    <definedName name="ARP" localSheetId="2">#REF!</definedName>
    <definedName name="ARP">#REF!</definedName>
    <definedName name="ARS" localSheetId="1">#REF!</definedName>
    <definedName name="ARS" localSheetId="2">#REF!</definedName>
    <definedName name="ARS">#REF!</definedName>
    <definedName name="as" localSheetId="1">'AU CAIS'!ERR</definedName>
    <definedName name="as">[0]!ERR</definedName>
    <definedName name="ASB">[6]AASHTO!$A$8:$F$11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'AU CAIS'!ERR</definedName>
    <definedName name="ASDFGHJKLÑ">[0]!ERR</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localSheetId="1" hidden="1">{#N/A,#N/A,TRUE,"INGENIERIA";#N/A,#N/A,TRUE,"COMPRAS";#N/A,#N/A,TRUE,"DIRECCION";#N/A,#N/A,TRUE,"RESUMEN"}</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 localSheetId="2">MODULO10.auto_abrir</definedName>
    <definedName name="_xlnm.Auto_Open">MODULO10.auto_abrir</definedName>
    <definedName name="auto1" localSheetId="1">#REF!</definedName>
    <definedName name="auto1" localSheetId="2">#REF!</definedName>
    <definedName name="auto1">#REF!</definedName>
    <definedName name="auto123" localSheetId="1">#REF!</definedName>
    <definedName name="auto123" localSheetId="2">#REF!</definedName>
    <definedName name="auto123">#REF!</definedName>
    <definedName name="auto2" localSheetId="1">#REF!</definedName>
    <definedName name="auto2" localSheetId="2">#REF!</definedName>
    <definedName name="auto2">#REF!</definedName>
    <definedName name="AUTOMOTOR" localSheetId="1">#REF!</definedName>
    <definedName name="AUTOMOTOR" localSheetId="2">#REF!</definedName>
    <definedName name="AUTOMOTOR">#REF!</definedName>
    <definedName name="AUTOMOTOR1" localSheetId="1">#REF!</definedName>
    <definedName name="AUTOMOTOR1" localSheetId="2">#REF!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1">#REF!,#REF!,#REF!,#REF!,#REF!,#REF!,#REF!,#REF!,#REF!,#REF!,#REF!,#REF!,#REF!,#REF!,#REF!,#REF!,#REF!,#REF!</definedName>
    <definedName name="Avance_por_item" localSheetId="2">#REF!,#REF!,#REF!,#REF!,#REF!,#REF!,#REF!,#REF!,#REF!,#REF!,#REF!,#REF!,#REF!,#REF!,#REF!,#REF!,#REF!,#REF!</definedName>
    <definedName name="Avance_por_item">#REF!,#REF!,#REF!,#REF!,#REF!,#REF!,#REF!,#REF!,#REF!,#REF!,#REF!,#REF!,#REF!,#REF!,#REF!,#REF!,#REF!,#REF!</definedName>
    <definedName name="Avances_Totales" localSheetId="1">#REF!,#REF!,#REF!,#REF!,#REF!,#REF!,#REF!,#REF!,#REF!,#REF!,#REF!,#REF!,#REF!,#REF!,#REF!,#REF!,#REF!,#REF!</definedName>
    <definedName name="Avances_Totales" localSheetId="2">#REF!,#REF!,#REF!,#REF!,#REF!,#REF!,#REF!,#REF!,#REF!,#REF!,#REF!,#REF!,#REF!,#REF!,#REF!,#REF!,#REF!,#REF!</definedName>
    <definedName name="Avances_Totales">#REF!,#REF!,#REF!,#REF!,#REF!,#REF!,#REF!,#REF!,#REF!,#REF!,#REF!,#REF!,#REF!,#REF!,#REF!,#REF!,#REF!,#REF!</definedName>
    <definedName name="AW" localSheetId="1">#REF!</definedName>
    <definedName name="AW" localSheetId="2">#REF!</definedName>
    <definedName name="AW">#REF!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jo_L" localSheetId="1">[31]Tabla!$A$1:$A$5</definedName>
    <definedName name="Bajo_L">[31]Tabla!$A$1:$A$5</definedName>
    <definedName name="Base" localSheetId="1">#REF!</definedName>
    <definedName name="Base" localSheetId="2">#REF!</definedName>
    <definedName name="Base">#REF!</definedName>
    <definedName name="Base_datos_IM" localSheetId="1">#REF!</definedName>
    <definedName name="Base_datos_IM" localSheetId="2">#REF!</definedName>
    <definedName name="Base_datos_IM">#REF!</definedName>
    <definedName name="base1" localSheetId="1">#REF!</definedName>
    <definedName name="base1" localSheetId="2">#REF!</definedName>
    <definedName name="base1">#REF!</definedName>
    <definedName name="base2" localSheetId="1">#REF!</definedName>
    <definedName name="base2" localSheetId="2">#REF!</definedName>
    <definedName name="base2">#REF!</definedName>
    <definedName name="basedatos">[42]Hoja1!$A$4:$BZ$55</definedName>
    <definedName name="_xlnm.Database" localSheetId="1">#REF!</definedName>
    <definedName name="_xlnm.Database" localSheetId="2">#REF!</definedName>
    <definedName name="_xlnm.Database">#REF!</definedName>
    <definedName name="BaseDeDatos1" localSheetId="1">#REF!</definedName>
    <definedName name="BaseDeDatos1" localSheetId="2">#REF!</definedName>
    <definedName name="BaseDeDatos1">#REF!</definedName>
    <definedName name="basep">[43]PRESUPUESTAL!$A$4:$P$190</definedName>
    <definedName name="Basica_Centro_costo_2001" localSheetId="1">#REF!</definedName>
    <definedName name="Basica_Centro_costo_2001" localSheetId="2">#REF!</definedName>
    <definedName name="Basica_Centro_costo_2001">#REF!</definedName>
    <definedName name="Basica_Facturacion_2001" localSheetId="1">#REF!</definedName>
    <definedName name="Basica_Facturacion_2001" localSheetId="2">#REF!</definedName>
    <definedName name="Basica_Facturacion_2001">#REF!</definedName>
    <definedName name="Basica_Reserva_2001" localSheetId="1">#REF!</definedName>
    <definedName name="Basica_Reserva_2001" localSheetId="2">#REF!</definedName>
    <definedName name="Basica_Reserva_2001">#REF!</definedName>
    <definedName name="Básico" localSheetId="1">#REF!</definedName>
    <definedName name="Básico" localSheetId="2">#REF!</definedName>
    <definedName name="Básico">#REF!</definedName>
    <definedName name="BB" localSheetId="1">'AU CAIS'!ERR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 localSheetId="1">#REF!</definedName>
    <definedName name="BC" localSheetId="2">#REF!</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 localSheetId="1">#REF!</definedName>
    <definedName name="BDD" localSheetId="2">#REF!</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 localSheetId="1">#REF!</definedName>
    <definedName name="Beg_Bal" localSheetId="2">#REF!</definedName>
    <definedName name="Beg_Bal">#REF!</definedName>
    <definedName name="BENEF.UNIT." localSheetId="1">#REF!</definedName>
    <definedName name="BENEF.UNIT." localSheetId="2">#REF!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 localSheetId="1">#REF!</definedName>
    <definedName name="BGT" localSheetId="2">#REF!</definedName>
    <definedName name="BGT">#REF!</definedName>
    <definedName name="bgvfcdx" localSheetId="1" hidden="1">{"via1",#N/A,TRUE,"general";"via2",#N/A,TRUE,"general";"via3",#N/A,TRUE,"general"}</definedName>
    <definedName name="bgvfcdx" hidden="1">{"via1",#N/A,TRUE,"general";"via2",#N/A,TRUE,"general";"via3",#N/A,TRUE,"general"}</definedName>
    <definedName name="BHT_F" localSheetId="1">#REF!</definedName>
    <definedName name="BHT_F" localSheetId="2">#REF!</definedName>
    <definedName name="BHT_F">#REF!</definedName>
    <definedName name="bi" localSheetId="1">#REF!</definedName>
    <definedName name="bi" localSheetId="2">#REF!</definedName>
    <definedName name="bi">#REF!</definedName>
    <definedName name="blActividadesDiarias" localSheetId="1">#REF!</definedName>
    <definedName name="blActividadesDiarias" localSheetId="2">#REF!</definedName>
    <definedName name="blActividadesDiarias">#REF!</definedName>
    <definedName name="blCantidades" localSheetId="1">#REF!</definedName>
    <definedName name="blCantidades" localSheetId="2">#REF!</definedName>
    <definedName name="blCantidades">#REF!</definedName>
    <definedName name="blCantidades1" localSheetId="1">#REF!</definedName>
    <definedName name="blCantidades1" localSheetId="2">#REF!</definedName>
    <definedName name="blCantidades1">#REF!</definedName>
    <definedName name="blCantidades2" localSheetId="1">#REF!</definedName>
    <definedName name="blCantidades2" localSheetId="2">#REF!</definedName>
    <definedName name="blCantidades2">#REF!</definedName>
    <definedName name="blComentarioInf1" localSheetId="1">#REF!</definedName>
    <definedName name="blComentarioInf1" localSheetId="2">#REF!</definedName>
    <definedName name="blComentarioInf1">#REF!</definedName>
    <definedName name="blComentarioInf2" localSheetId="1">#REF!</definedName>
    <definedName name="blComentarioInf2" localSheetId="2">#REF!</definedName>
    <definedName name="blComentarioInf2">#REF!</definedName>
    <definedName name="blEjecutado" localSheetId="1">'[44]Ejecutado%'!#REF!</definedName>
    <definedName name="blEjecutado" localSheetId="2">'[44]Ejecutado%'!#REF!</definedName>
    <definedName name="blEjecutado">'[44]Ejecutado%'!#REF!</definedName>
    <definedName name="blEjecutadoPorcen" localSheetId="1">'[44]Ejecutado$'!$D$1:$CE$45</definedName>
    <definedName name="blEjecutadoPorcen">'[44]Ejecutado$'!$D$1:$CE$45</definedName>
    <definedName name="blEqCantiInf1" localSheetId="1">#REF!</definedName>
    <definedName name="blEqCantiInf1" localSheetId="2">#REF!</definedName>
    <definedName name="blEqCantiInf1">#REF!</definedName>
    <definedName name="blEqCantiInf2" localSheetId="1">#REF!</definedName>
    <definedName name="blEqCantiInf2" localSheetId="2">#REF!</definedName>
    <definedName name="blEqCantiInf2">#REF!</definedName>
    <definedName name="blEqClaseInf1" localSheetId="1">#REF!</definedName>
    <definedName name="blEqClaseInf1" localSheetId="2">#REF!</definedName>
    <definedName name="blEqClaseInf1">#REF!</definedName>
    <definedName name="blEqClaseInf2" localSheetId="1">#REF!</definedName>
    <definedName name="blEqClaseInf2" localSheetId="2">#REF!</definedName>
    <definedName name="blEqClaseInf2">#REF!</definedName>
    <definedName name="blEqTiemiInf1" localSheetId="1">#REF!</definedName>
    <definedName name="blEqTiemiInf1" localSheetId="2">#REF!</definedName>
    <definedName name="blEqTiemiInf1">#REF!</definedName>
    <definedName name="blEqTiemiInf2" localSheetId="1">#REF!</definedName>
    <definedName name="blEqTiemiInf2" localSheetId="2">#REF!</definedName>
    <definedName name="blEqTiemiInf2">#REF!</definedName>
    <definedName name="blFechaInforme" localSheetId="1">#REF!</definedName>
    <definedName name="blFechaInforme" localSheetId="2">#REF!</definedName>
    <definedName name="blFechaInforme">#REF!</definedName>
    <definedName name="blFechaInicio" localSheetId="1">#REF!</definedName>
    <definedName name="blFechaInicio" localSheetId="2">#REF!</definedName>
    <definedName name="blFechaInicio">#REF!</definedName>
    <definedName name="blFisico" localSheetId="1">#REF!</definedName>
    <definedName name="blFisico" localSheetId="2">#REF!</definedName>
    <definedName name="blFisico">#REF!</definedName>
    <definedName name="blHoraEqInf1" localSheetId="1">#REF!</definedName>
    <definedName name="blHoraEqInf1" localSheetId="2">#REF!</definedName>
    <definedName name="blHoraEqInf1">#REF!</definedName>
    <definedName name="blHoraEqInf2" localSheetId="1">#REF!</definedName>
    <definedName name="blHoraEqInf2" localSheetId="2">#REF!</definedName>
    <definedName name="blHoraEqInf2">#REF!</definedName>
    <definedName name="blHoraPerIntInf" localSheetId="1">#REF!</definedName>
    <definedName name="blHoraPerIntInf" localSheetId="2">#REF!</definedName>
    <definedName name="blHoraPerIntInf">#REF!</definedName>
    <definedName name="blHoraPerObraInf" localSheetId="1">#REF!</definedName>
    <definedName name="blHoraPerObraInf" localSheetId="2">#REF!</definedName>
    <definedName name="blHoraPerObraInf">#REF!</definedName>
    <definedName name="blHorasLluviaInf" localSheetId="1">#REF!</definedName>
    <definedName name="blHorasLluviaInf" localSheetId="2">#REF!</definedName>
    <definedName name="blHorasLluviaInf">#REF!</definedName>
    <definedName name="blImagen1" localSheetId="1">#REF!</definedName>
    <definedName name="blImagen1" localSheetId="2">#REF!</definedName>
    <definedName name="blImagen1">#REF!</definedName>
    <definedName name="blImagen2" localSheetId="1">#REF!</definedName>
    <definedName name="blImagen2" localSheetId="2">#REF!</definedName>
    <definedName name="blImagen2">#REF!</definedName>
    <definedName name="blNombreArchivo" localSheetId="1">#REF!</definedName>
    <definedName name="blNombreArchivo" localSheetId="2">#REF!</definedName>
    <definedName name="blNombreArchivo">#REF!</definedName>
    <definedName name="blObservacionesInf" localSheetId="1">#REF!</definedName>
    <definedName name="blObservacionesInf" localSheetId="2">#REF!</definedName>
    <definedName name="blObservacionesInf">#REF!</definedName>
    <definedName name="blPDT" localSheetId="1">#REF!</definedName>
    <definedName name="blPDT" localSheetId="2">#REF!</definedName>
    <definedName name="blPDT">#REF!</definedName>
    <definedName name="blPerAdmiCantInf" localSheetId="1">#REF!</definedName>
    <definedName name="blPerAdmiCantInf" localSheetId="2">#REF!</definedName>
    <definedName name="blPerAdmiCantInf">#REF!</definedName>
    <definedName name="blPerAdmiTiemInf" localSheetId="1">#REF!</definedName>
    <definedName name="blPerAdmiTiemInf" localSheetId="2">#REF!</definedName>
    <definedName name="blPerAdmiTiemInf">#REF!</definedName>
    <definedName name="blPerObraCantInf" localSheetId="1">#REF!</definedName>
    <definedName name="blPerObraCantInf" localSheetId="2">#REF!</definedName>
    <definedName name="blPerObraCantInf">#REF!</definedName>
    <definedName name="blPerObraTiemInf" localSheetId="1">#REF!</definedName>
    <definedName name="blPerObraTiemInf" localSheetId="2">#REF!</definedName>
    <definedName name="blPerObraTiemInf">#REF!</definedName>
    <definedName name="blPersonalAdminInf" localSheetId="1">#REF!</definedName>
    <definedName name="blPersonalAdminInf" localSheetId="2">#REF!</definedName>
    <definedName name="blPersonalAdminInf">#REF!</definedName>
    <definedName name="blPersonalObraInf" localSheetId="1">#REF!</definedName>
    <definedName name="blPersonalObraInf" localSheetId="2">#REF!</definedName>
    <definedName name="blPersonalObraInf">#REF!</definedName>
    <definedName name="BLPH1" localSheetId="1" hidden="1">#REF!</definedName>
    <definedName name="BLPH1" localSheetId="2" hidden="1">#REF!</definedName>
    <definedName name="BLPH1" hidden="1">#REF!</definedName>
    <definedName name="blProgramadoPesos" localSheetId="1">'[44]Programado$'!$I$1:$CK$45</definedName>
    <definedName name="blProgramadoPesos">'[44]Programado$'!$I$1:$CK$45</definedName>
    <definedName name="blReferenciaInforme" localSheetId="1">#REF!</definedName>
    <definedName name="blReferenciaInforme" localSheetId="2">#REF!</definedName>
    <definedName name="blReferenciaInforme">#REF!</definedName>
    <definedName name="bn" localSheetId="1">#REF!</definedName>
    <definedName name="bn" localSheetId="2">#REF!</definedName>
    <definedName name="bn">#REF!</definedName>
    <definedName name="Bombas" localSheetId="1">#REF!</definedName>
    <definedName name="Bombas" localSheetId="2">#REF!</definedName>
    <definedName name="Bombas">#REF!</definedName>
    <definedName name="BONO" localSheetId="1">#REF!</definedName>
    <definedName name="BONO" localSheetId="2">#REF!</definedName>
    <definedName name="BONO">#REF!</definedName>
    <definedName name="BORDER1" localSheetId="1">[45]steel!#REF!</definedName>
    <definedName name="BORDER1" localSheetId="2">[45]steel!#REF!</definedName>
    <definedName name="BORDER1">[45]steel!#REF!</definedName>
    <definedName name="BORDET" localSheetId="1">#REF!</definedName>
    <definedName name="BORDET" localSheetId="2">#REF!</definedName>
    <definedName name="BORDET">#REF!</definedName>
    <definedName name="BORSHE" localSheetId="1">'[3]7422CW00'!#REF!</definedName>
    <definedName name="BORSHE" localSheetId="2">'[3]7422CW00'!#REF!</definedName>
    <definedName name="BORSHE">'[3]7422CW00'!#REF!</definedName>
    <definedName name="BORSUM" localSheetId="1">'[3]7422CW00'!#REF!</definedName>
    <definedName name="BORSUM" localSheetId="2">'[3]7422CW00'!#REF!</definedName>
    <definedName name="BORSUM">'[3]7422CW00'!#REF!</definedName>
    <definedName name="boxes" localSheetId="1">#REF!</definedName>
    <definedName name="boxes" localSheetId="2">#REF!</definedName>
    <definedName name="boxes">#REF!</definedName>
    <definedName name="BQ" localSheetId="1">#REF!</definedName>
    <definedName name="BQ" localSheetId="2">#REF!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 localSheetId="1">#REF!</definedName>
    <definedName name="BREAKER" localSheetId="2">#REF!</definedName>
    <definedName name="BREAKER">#REF!</definedName>
    <definedName name="BREAKERS" localSheetId="1">#REF!</definedName>
    <definedName name="BREAKERS" localSheetId="2">#REF!</definedName>
    <definedName name="BREAKERS">#REF!</definedName>
    <definedName name="Breakers_Switches" localSheetId="1">#REF!</definedName>
    <definedName name="Breakers_Switches" localSheetId="2">#REF!</definedName>
    <definedName name="Breakers_Switches">#REF!</definedName>
    <definedName name="Breakers_y_Switches" localSheetId="1">#REF!</definedName>
    <definedName name="Breakers_y_Switches" localSheetId="2">#REF!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2">'[47]Form5 _Pág_ 1'!#REF!</definedName>
    <definedName name="BuiltIn_Print_Area">'[47]Form5 _Pág_ 1'!#REF!</definedName>
    <definedName name="BuiltIn_Print_Area___0" localSheetId="2">'[47]Form5 _Pág_ 2'!#REF!</definedName>
    <definedName name="BuiltIn_Print_Area___0">'[47]Form5 _Pág_ 2'!#REF!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 localSheetId="1">#REF!</definedName>
    <definedName name="C._C." localSheetId="2">#REF!</definedName>
    <definedName name="C._C.">#REF!</definedName>
    <definedName name="C_" localSheetId="1">#REF!</definedName>
    <definedName name="C_" localSheetId="2">#REF!</definedName>
    <definedName name="C_">#REF!</definedName>
    <definedName name="CA" localSheetId="1">#REF!</definedName>
    <definedName name="CA" localSheetId="2">#REF!</definedName>
    <definedName name="CA">#REF!</definedName>
    <definedName name="Cableado" localSheetId="1">#REF!</definedName>
    <definedName name="Cableado" localSheetId="2">#REF!</definedName>
    <definedName name="Cableado">#REF!</definedName>
    <definedName name="CajDol1" localSheetId="1">#REF!</definedName>
    <definedName name="CajDol1" localSheetId="2">#REF!</definedName>
    <definedName name="CajDol1">#REF!</definedName>
    <definedName name="CajDol10" localSheetId="1">#REF!</definedName>
    <definedName name="CajDol10" localSheetId="2">#REF!</definedName>
    <definedName name="CajDol10">#REF!</definedName>
    <definedName name="CajDol11" localSheetId="1">#REF!</definedName>
    <definedName name="CajDol11" localSheetId="2">#REF!</definedName>
    <definedName name="CajDol11">#REF!</definedName>
    <definedName name="CajDol12" localSheetId="1">#REF!</definedName>
    <definedName name="CajDol12" localSheetId="2">#REF!</definedName>
    <definedName name="CajDol12">#REF!</definedName>
    <definedName name="CajDol2" localSheetId="1">#REF!</definedName>
    <definedName name="CajDol2" localSheetId="2">#REF!</definedName>
    <definedName name="CajDol2">#REF!</definedName>
    <definedName name="CajDol3" localSheetId="1">#REF!</definedName>
    <definedName name="CajDol3" localSheetId="2">#REF!</definedName>
    <definedName name="CajDol3">#REF!</definedName>
    <definedName name="CajDol4" localSheetId="1">#REF!</definedName>
    <definedName name="CajDol4" localSheetId="2">#REF!</definedName>
    <definedName name="CajDol4">#REF!</definedName>
    <definedName name="CajDol5" localSheetId="1">#REF!</definedName>
    <definedName name="CajDol5" localSheetId="2">#REF!</definedName>
    <definedName name="CajDol5">#REF!</definedName>
    <definedName name="CajDol6" localSheetId="1">#REF!</definedName>
    <definedName name="CajDol6" localSheetId="2">#REF!</definedName>
    <definedName name="CajDol6">#REF!</definedName>
    <definedName name="CajDol7" localSheetId="1">#REF!</definedName>
    <definedName name="CajDol7" localSheetId="2">#REF!</definedName>
    <definedName name="CajDol7">#REF!</definedName>
    <definedName name="CajDol8" localSheetId="1">#REF!</definedName>
    <definedName name="CajDol8" localSheetId="2">#REF!</definedName>
    <definedName name="CajDol8">#REF!</definedName>
    <definedName name="CajDol9" localSheetId="1">#REF!</definedName>
    <definedName name="CajDol9" localSheetId="2">#REF!</definedName>
    <definedName name="CajDol9">#REF!</definedName>
    <definedName name="CAMPO" localSheetId="1">#REF!</definedName>
    <definedName name="CAMPO" localSheetId="2">#REF!</definedName>
    <definedName name="CAMPO">#REF!</definedName>
    <definedName name="CANT" localSheetId="1">#REF!</definedName>
    <definedName name="CANT" localSheetId="2">#REF!</definedName>
    <definedName name="CANT">#REF!</definedName>
    <definedName name="cantidad" localSheetId="1">'[48]TRAMO 03'!$F:$F,'[48]TRAMO 03'!$I:$I,'[48]TRAMO 03'!$K:$K,'[48]TRAMO 03'!#REF!,'[48]TRAMO 03'!#REF!,'[48]TRAMO 03'!#REF!,'[48]TRAMO 03'!#REF!,'[48]TRAMO 03'!#REF!,'[48]TRAMO 03'!#REF!,'[48]TRAMO 03'!#REF!,'[48]TRAMO 03'!#REF!,'[48]TRAMO 03'!#REF!,'[48]TRAMO 03'!#REF!,'[48]TRAMO 03'!#REF!,'[48]TRAMO 03'!#REF!,'[48]TRAMO 03'!#REF!</definedName>
    <definedName name="cantidad" localSheetId="2">'[48]TRAMO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 localSheetId="2">#REF!</definedName>
    <definedName name="CAP">#REF!</definedName>
    <definedName name="CAPAC._HSE" localSheetId="1">#REF!</definedName>
    <definedName name="CAPAC._HSE" localSheetId="2">#REF!</definedName>
    <definedName name="CAPAC._HSE">#REF!</definedName>
    <definedName name="CARGA" localSheetId="1">#REF!</definedName>
    <definedName name="CARGA" localSheetId="2">#REF!</definedName>
    <definedName name="CARGA">#REF!</definedName>
    <definedName name="CARGOS" localSheetId="1">#REF!</definedName>
    <definedName name="CARGOS" localSheetId="2">#REF!</definedName>
    <definedName name="CARGOS">#REF!</definedName>
    <definedName name="carlos" localSheetId="1">MODULO10.auto_abrir</definedName>
    <definedName name="carlos" localSheetId="2">MODULO10.auto_abrir</definedName>
    <definedName name="carlos">MODULO10.auto_abrir</definedName>
    <definedName name="CBLES" localSheetId="1">#REF!</definedName>
    <definedName name="CBLES" localSheetId="2">#REF!</definedName>
    <definedName name="CBLES">#REF!</definedName>
    <definedName name="CBLES1" localSheetId="1">#REF!</definedName>
    <definedName name="CBLES1" localSheetId="2">#REF!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 localSheetId="1">#REF!</definedName>
    <definedName name="CCT" localSheetId="2">#REF!</definedName>
    <definedName name="CCT">#REF!</definedName>
    <definedName name="ccto210" localSheetId="1">#REF!</definedName>
    <definedName name="ccto210" localSheetId="2">#REF!</definedName>
    <definedName name="ccto210">#REF!</definedName>
    <definedName name="cd" localSheetId="1">[52]Hoja1!$C$81</definedName>
    <definedName name="cd">[52]Hoja1!$C$81</definedName>
    <definedName name="cdcdc" localSheetId="1" hidden="1">{"via1",#N/A,TRUE,"general";"via2",#N/A,TRUE,"general";"via3",#N/A,TRUE,"general"}</definedName>
    <definedName name="cdcdc" hidden="1">{"via1",#N/A,TRUE,"general";"via2",#N/A,TRUE,"general";"via3",#N/A,TRUE,"general"}</definedName>
    <definedName name="CDctrl">[34]CDItem!$G$8</definedName>
    <definedName name="CDE" localSheetId="1">#REF!</definedName>
    <definedName name="CDE" localSheetId="2">#REF!</definedName>
    <definedName name="CDE">#REF!</definedName>
    <definedName name="cdfgrtfd" localSheetId="1" hidden="1">#REF!</definedName>
    <definedName name="cdfgrtfd" localSheetId="2" hidden="1">#REF!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[53]Insum!$A$3:$H$63</definedName>
    <definedName name="CGDI01" localSheetId="1">[11]Tablas!#REF!</definedName>
    <definedName name="CGDI01" localSheetId="2">[11]Tablas!#REF!</definedName>
    <definedName name="CGDI01">[11]Tablas!#REF!</definedName>
    <definedName name="CGDI02" localSheetId="1">[11]Tablas!#REF!</definedName>
    <definedName name="CGDI02" localSheetId="2">[11]Tablas!#REF!</definedName>
    <definedName name="CGDI02">[11]Tablas!#REF!</definedName>
    <definedName name="CGDI03" localSheetId="1">[11]Tablas!#REF!</definedName>
    <definedName name="CGDI03" localSheetId="2">[11]Tablas!#REF!</definedName>
    <definedName name="CGDI03">[11]Tablas!#REF!</definedName>
    <definedName name="CGDI04" localSheetId="1">[11]Tablas!#REF!</definedName>
    <definedName name="CGDI04" localSheetId="2">[11]Tablas!#REF!</definedName>
    <definedName name="CGDI04">[11]Tablas!#REF!</definedName>
    <definedName name="CGDI05" localSheetId="2">[11]Tablas!#REF!</definedName>
    <definedName name="CGDI05">[11]Tablas!#REF!</definedName>
    <definedName name="CGDI06" localSheetId="2">[11]Tablas!#REF!</definedName>
    <definedName name="CGDI06">[11]Tablas!#REF!</definedName>
    <definedName name="CGDI07" localSheetId="2">[11]Tablas!#REF!</definedName>
    <definedName name="CGDI07">[11]Tablas!#REF!</definedName>
    <definedName name="CGDI08" localSheetId="2">[11]Tablas!#REF!</definedName>
    <definedName name="CGDI08">[11]Tablas!#REF!</definedName>
    <definedName name="CGEX01" localSheetId="2">[11]Tablas!#REF!</definedName>
    <definedName name="CGEX01">[11]Tablas!#REF!</definedName>
    <definedName name="CGEX02" localSheetId="2">[11]Tablas!#REF!</definedName>
    <definedName name="CGEX02">[11]Tablas!#REF!</definedName>
    <definedName name="CGEX031" localSheetId="2">[11]Tablas!#REF!</definedName>
    <definedName name="CGEX031">[11]Tablas!#REF!</definedName>
    <definedName name="CGEX04" localSheetId="2">[11]Tablas!#REF!</definedName>
    <definedName name="CGEX04">[11]Tablas!#REF!</definedName>
    <definedName name="CGFI011" localSheetId="2">[11]Tablas!#REF!</definedName>
    <definedName name="CGFI011">[11]Tablas!#REF!</definedName>
    <definedName name="CGFI012" localSheetId="2">[11]Tablas!#REF!</definedName>
    <definedName name="CGFI012">[11]Tablas!#REF!</definedName>
    <definedName name="CGFI021" localSheetId="2">[11]Tablas!#REF!</definedName>
    <definedName name="CGFI021">[11]Tablas!#REF!</definedName>
    <definedName name="CGFI022" localSheetId="2">[11]Tablas!#REF!</definedName>
    <definedName name="CGFI022">[11]Tablas!#REF!</definedName>
    <definedName name="CGFI023" localSheetId="2">[11]Tablas!#REF!</definedName>
    <definedName name="CGFI023">[11]Tablas!#REF!</definedName>
    <definedName name="CGFI024" localSheetId="2">[11]Tablas!#REF!</definedName>
    <definedName name="CGFI024">[11]Tablas!#REF!</definedName>
    <definedName name="CGFI031" localSheetId="2">[11]Tablas!#REF!</definedName>
    <definedName name="CGFI031">[11]Tablas!#REF!</definedName>
    <definedName name="CGFI032" localSheetId="2">[11]Tablas!#REF!</definedName>
    <definedName name="CGFI032">[11]Tablas!#REF!</definedName>
    <definedName name="CGFI0331" localSheetId="2">[11]Tablas!#REF!</definedName>
    <definedName name="CGFI0331">[11]Tablas!#REF!</definedName>
    <definedName name="CGFI0332" localSheetId="2">[11]Tablas!#REF!</definedName>
    <definedName name="CGFI0332">[11]Tablas!#REF!</definedName>
    <definedName name="CGFI0333" localSheetId="2">[11]Tablas!#REF!</definedName>
    <definedName name="CGFI0333">[11]Tablas!#REF!</definedName>
    <definedName name="CGFI0334" localSheetId="2">[11]Tablas!#REF!</definedName>
    <definedName name="CGFI0334">[11]Tablas!#REF!</definedName>
    <definedName name="CGFI0335" localSheetId="2">[11]Tablas!#REF!</definedName>
    <definedName name="CGFI0335">[11]Tablas!#REF!</definedName>
    <definedName name="CGFI0341" localSheetId="2">[11]Tablas!#REF!</definedName>
    <definedName name="CGFI0341">[11]Tablas!#REF!</definedName>
    <definedName name="CGFI0343" localSheetId="2">[11]Tablas!#REF!</definedName>
    <definedName name="CGFI0343">[11]Tablas!#REF!</definedName>
    <definedName name="CGFI0344" localSheetId="2">[11]Tablas!#REF!</definedName>
    <definedName name="CGFI0344">[11]Tablas!#REF!</definedName>
    <definedName name="CGPR01" localSheetId="2">[11]Tablas!#REF!</definedName>
    <definedName name="CGPR01">[11]Tablas!#REF!</definedName>
    <definedName name="CGPR021" localSheetId="2">[11]Tablas!#REF!</definedName>
    <definedName name="CGPR021">[11]Tablas!#REF!</definedName>
    <definedName name="CGPR022" localSheetId="2">[11]Tablas!#REF!</definedName>
    <definedName name="CGPR022">[11]Tablas!#REF!</definedName>
    <definedName name="CGPR023" localSheetId="2">[11]Tablas!#REF!</definedName>
    <definedName name="CGPR023">[11]Tablas!#REF!</definedName>
    <definedName name="CGPR024" localSheetId="2">[11]Tablas!#REF!</definedName>
    <definedName name="CGPR024">[11]Tablas!#REF!</definedName>
    <definedName name="CGPR031" localSheetId="2">[11]Tablas!#REF!</definedName>
    <definedName name="CGPR031">[11]Tablas!#REF!</definedName>
    <definedName name="CGPR032" localSheetId="2">[11]Tablas!#REF!</definedName>
    <definedName name="CGPR032">[11]Tablas!#REF!</definedName>
    <definedName name="CGPR0331" localSheetId="2">[11]Tablas!#REF!</definedName>
    <definedName name="CGPR0331">[11]Tablas!#REF!</definedName>
    <definedName name="CGPR0332" localSheetId="2">[11]Tablas!#REF!</definedName>
    <definedName name="CGPR0332">[11]Tablas!#REF!</definedName>
    <definedName name="CGPR0333" localSheetId="2">[11]Tablas!#REF!</definedName>
    <definedName name="CGPR0333">[11]Tablas!#REF!</definedName>
    <definedName name="CGPR041" localSheetId="2">[11]Tablas!#REF!</definedName>
    <definedName name="CGPR041">[11]Tablas!#REF!</definedName>
    <definedName name="CGPR042" localSheetId="2">[11]Tablas!#REF!</definedName>
    <definedName name="CGPR042">[11]Tablas!#REF!</definedName>
    <definedName name="CGPR043" localSheetId="2">[11]Tablas!#REF!</definedName>
    <definedName name="CGPR043">[11]Tablas!#REF!</definedName>
    <definedName name="CGPR051" localSheetId="2">[11]Tablas!#REF!</definedName>
    <definedName name="CGPR051">[11]Tablas!#REF!</definedName>
    <definedName name="CGPR052" localSheetId="2">[11]Tablas!#REF!</definedName>
    <definedName name="CGPR052">[11]Tablas!#REF!</definedName>
    <definedName name="CGPR0531" localSheetId="2">[11]Tablas!#REF!</definedName>
    <definedName name="CGPR0531">[11]Tablas!#REF!</definedName>
    <definedName name="CGPR0532" localSheetId="2">[11]Tablas!#REF!</definedName>
    <definedName name="CGPR0532">[11]Tablas!#REF!</definedName>
    <definedName name="CGPR0533" localSheetId="2">[11]Tablas!#REF!</definedName>
    <definedName name="CGPR0533">[11]Tablas!#REF!</definedName>
    <definedName name="CGPR0534" localSheetId="2">[11]Tablas!#REF!</definedName>
    <definedName name="CGPR0534">[11]Tablas!#REF!</definedName>
    <definedName name="CGPR0541" localSheetId="2">[11]Tablas!#REF!</definedName>
    <definedName name="CGPR0541">[11]Tablas!#REF!</definedName>
    <definedName name="CGPR0542" localSheetId="2">[11]Tablas!#REF!</definedName>
    <definedName name="CGPR0542">[11]Tablas!#REF!</definedName>
    <definedName name="CGPR0543" localSheetId="2">[11]Tablas!#REF!</definedName>
    <definedName name="CGPR0543">[11]Tablas!#REF!</definedName>
    <definedName name="CGPR061" localSheetId="2">[11]Tablas!#REF!</definedName>
    <definedName name="CGPR061">[11]Tablas!#REF!</definedName>
    <definedName name="CGPR062" localSheetId="2">[11]Tablas!#REF!</definedName>
    <definedName name="CGPR062">[11]Tablas!#REF!</definedName>
    <definedName name="CGPR0621" localSheetId="2">[11]Tablas!#REF!</definedName>
    <definedName name="CGPR0621">[11]Tablas!#REF!</definedName>
    <definedName name="CGPR0622" localSheetId="2">[11]Tablas!#REF!</definedName>
    <definedName name="CGPR0622">[11]Tablas!#REF!</definedName>
    <definedName name="CGPR0631" localSheetId="2">[11]Tablas!#REF!</definedName>
    <definedName name="CGPR0631">[11]Tablas!#REF!</definedName>
    <definedName name="CGPR0632" localSheetId="2">[11]Tablas!#REF!</definedName>
    <definedName name="CGPR0632">[11]Tablas!#REF!</definedName>
    <definedName name="CGPR0633" localSheetId="2">[11]Tablas!#REF!</definedName>
    <definedName name="CGPR0633">[11]Tablas!#REF!</definedName>
    <definedName name="CGPR0641" localSheetId="2">[11]Tablas!#REF!</definedName>
    <definedName name="CGPR0641">[11]Tablas!#REF!</definedName>
    <definedName name="CGPR0642" localSheetId="2">[11]Tablas!#REF!</definedName>
    <definedName name="CGPR0642">[11]Tablas!#REF!</definedName>
    <definedName name="CGPR0643" localSheetId="2">[11]Tablas!#REF!</definedName>
    <definedName name="CGPR0643">[11]Tablas!#REF!</definedName>
    <definedName name="CGRF01" localSheetId="2">[11]Tablas!#REF!</definedName>
    <definedName name="CGRF01">[11]Tablas!#REF!</definedName>
    <definedName name="CGRF02" localSheetId="2">[11]Tablas!#REF!</definedName>
    <definedName name="CGRF02">[11]Tablas!#REF!</definedName>
    <definedName name="CGRF031" localSheetId="2">[11]Tablas!#REF!</definedName>
    <definedName name="CGRF031">[11]Tablas!#REF!</definedName>
    <definedName name="CGRF032" localSheetId="2">[11]Tablas!#REF!</definedName>
    <definedName name="CGRF032">[11]Tablas!#REF!</definedName>
    <definedName name="CGRF0331" localSheetId="2">[11]Tablas!#REF!</definedName>
    <definedName name="CGRF0331">[11]Tablas!#REF!</definedName>
    <definedName name="CGRF0332" localSheetId="2">[11]Tablas!#REF!</definedName>
    <definedName name="CGRF0332">[11]Tablas!#REF!</definedName>
    <definedName name="CGRF0333" localSheetId="2">[11]Tablas!#REF!</definedName>
    <definedName name="CGRF0333">[11]Tablas!#REF!</definedName>
    <definedName name="CGRF0334" localSheetId="2">[11]Tablas!#REF!</definedName>
    <definedName name="CGRF0334">[11]Tablas!#REF!</definedName>
    <definedName name="CGRF0335" localSheetId="2">[11]Tablas!#REF!</definedName>
    <definedName name="CGRF0335">[11]Tablas!#REF!</definedName>
    <definedName name="CGRF0336" localSheetId="2">[11]Tablas!#REF!</definedName>
    <definedName name="CGRF0336">[11]Tablas!#REF!</definedName>
    <definedName name="CGRF0337" localSheetId="2">[11]Tablas!#REF!</definedName>
    <definedName name="CGRF0337">[11]Tablas!#REF!</definedName>
    <definedName name="CGRF0338" localSheetId="2">[11]Tablas!#REF!</definedName>
    <definedName name="CGRF0338">[11]Tablas!#REF!</definedName>
    <definedName name="CGRF0341" localSheetId="2">[11]Tablas!#REF!</definedName>
    <definedName name="CGRF0341">[11]Tablas!#REF!</definedName>
    <definedName name="CGRF0342" localSheetId="2">[11]Tablas!#REF!</definedName>
    <definedName name="CGRF0342">[11]Tablas!#REF!</definedName>
    <definedName name="CGRF0343" localSheetId="2">[11]Tablas!#REF!</definedName>
    <definedName name="CGRF0343">[11]Tablas!#REF!</definedName>
    <definedName name="CGRF041" localSheetId="2">[11]Tablas!#REF!</definedName>
    <definedName name="CGRF041">[11]Tablas!#REF!</definedName>
    <definedName name="CGRF042" localSheetId="2">[11]Tablas!#REF!</definedName>
    <definedName name="CGRF042">[11]Tablas!#REF!</definedName>
    <definedName name="CGRF0431" localSheetId="2">[11]Tablas!#REF!</definedName>
    <definedName name="CGRF0431">[11]Tablas!#REF!</definedName>
    <definedName name="CGRF0432" localSheetId="2">[11]Tablas!#REF!</definedName>
    <definedName name="CGRF0432">[11]Tablas!#REF!</definedName>
    <definedName name="CGRF0433" localSheetId="2">[11]Tablas!#REF!</definedName>
    <definedName name="CGRF0433">[11]Tablas!#REF!</definedName>
    <definedName name="CGRF0441" localSheetId="2">[11]Tablas!#REF!</definedName>
    <definedName name="CGRF0441">[11]Tablas!#REF!</definedName>
    <definedName name="CGRF0442" localSheetId="2">[11]Tablas!#REF!</definedName>
    <definedName name="CGRF0442">[11]Tablas!#REF!</definedName>
    <definedName name="CGRF0443" localSheetId="2">[11]Tablas!#REF!</definedName>
    <definedName name="CGRF0443">[11]Tablas!#REF!</definedName>
    <definedName name="CGSM01" localSheetId="2">[11]Tablas!#REF!</definedName>
    <definedName name="CGSM01">[11]Tablas!#REF!</definedName>
    <definedName name="CGSM02" localSheetId="2">[11]Tablas!#REF!</definedName>
    <definedName name="CGSM02">[11]Tablas!#REF!</definedName>
    <definedName name="CGSM03" localSheetId="2">[11]Tablas!#REF!</definedName>
    <definedName name="CGSM03">[11]Tablas!#REF!</definedName>
    <definedName name="CGSM04" localSheetId="2">[11]Tablas!#REF!</definedName>
    <definedName name="CGSM04">[11]Tablas!#REF!</definedName>
    <definedName name="CGSM05" localSheetId="2">[11]Tablas!#REF!</definedName>
    <definedName name="CGSM05">[11]Tablas!#REF!</definedName>
    <definedName name="CGSO011" localSheetId="2">[11]Tablas!#REF!</definedName>
    <definedName name="CGSO011">[11]Tablas!#REF!</definedName>
    <definedName name="CGSO012" localSheetId="2">[11]Tablas!#REF!</definedName>
    <definedName name="CGSO012">[11]Tablas!#REF!</definedName>
    <definedName name="CGSO013" localSheetId="2">[11]Tablas!#REF!</definedName>
    <definedName name="CGSO013">[11]Tablas!#REF!</definedName>
    <definedName name="CGSO014" localSheetId="2">[11]Tablas!#REF!</definedName>
    <definedName name="CGSO014">[11]Tablas!#REF!</definedName>
    <definedName name="CGSO02" localSheetId="2">[11]Tablas!#REF!</definedName>
    <definedName name="CGSO02">[11]Tablas!#REF!</definedName>
    <definedName name="CGSO031" localSheetId="2">[11]Tablas!#REF!</definedName>
    <definedName name="CGSO031">[11]Tablas!#REF!</definedName>
    <definedName name="CGSO032" localSheetId="2">[11]Tablas!#REF!</definedName>
    <definedName name="CGSO032">[11]Tablas!#REF!</definedName>
    <definedName name="CGSO033" localSheetId="2">[11]Tablas!#REF!</definedName>
    <definedName name="CGSO033">[11]Tablas!#REF!</definedName>
    <definedName name="CGSO034" localSheetId="2">[11]Tablas!#REF!</definedName>
    <definedName name="CGSO034">[11]Tablas!#REF!</definedName>
    <definedName name="CGSO041" localSheetId="2">[11]Tablas!#REF!</definedName>
    <definedName name="CGSO041">[11]Tablas!#REF!</definedName>
    <definedName name="CGSO042" localSheetId="2">[11]Tablas!#REF!</definedName>
    <definedName name="CGSO042">[11]Tablas!#REF!</definedName>
    <definedName name="CGSO043" localSheetId="2">[11]Tablas!#REF!</definedName>
    <definedName name="CGSO043">[11]Tablas!#REF!</definedName>
    <definedName name="CGSO044" localSheetId="2">[11]Tablas!#REF!</definedName>
    <definedName name="CGSO044">[11]Tablas!#REF!</definedName>
    <definedName name="CGSO051" localSheetId="2">[11]Tablas!#REF!</definedName>
    <definedName name="CGSO051">[11]Tablas!#REF!</definedName>
    <definedName name="CGSO052" localSheetId="2">[11]Tablas!#REF!</definedName>
    <definedName name="CGSO052">[11]Tablas!#REF!</definedName>
    <definedName name="CGSO053" localSheetId="2">[11]Tablas!#REF!</definedName>
    <definedName name="CGSO053">[11]Tablas!#REF!</definedName>
    <definedName name="CGSO054" localSheetId="2">[11]Tablas!#REF!</definedName>
    <definedName name="CGSO054">[11]Tablas!#REF!</definedName>
    <definedName name="CGSO055" localSheetId="2">[11]Tablas!#REF!</definedName>
    <definedName name="CGSO055">[11]Tablas!#REF!</definedName>
    <definedName name="CGSO061" localSheetId="2">[11]Tablas!#REF!</definedName>
    <definedName name="CGSO061">[11]Tablas!#REF!</definedName>
    <definedName name="CGSO062" localSheetId="2">[11]Tablas!#REF!</definedName>
    <definedName name="CGSO062">[11]Tablas!#REF!</definedName>
    <definedName name="CGSO063" localSheetId="2">[11]Tablas!#REF!</definedName>
    <definedName name="CGSO063">[11]Tablas!#REF!</definedName>
    <definedName name="CGSO064" localSheetId="2">[11]Tablas!#REF!</definedName>
    <definedName name="CGSO064">[11]Tablas!#REF!</definedName>
    <definedName name="CGTR011" localSheetId="2">[11]Tablas!#REF!</definedName>
    <definedName name="CGTR011">[11]Tablas!#REF!</definedName>
    <definedName name="CGTR012" localSheetId="2">[11]Tablas!#REF!</definedName>
    <definedName name="CGTR012">[11]Tablas!#REF!</definedName>
    <definedName name="CGTR021" localSheetId="2">[11]Tablas!#REF!</definedName>
    <definedName name="CGTR021">[11]Tablas!#REF!</definedName>
    <definedName name="CGTR022" localSheetId="2">[11]Tablas!#REF!</definedName>
    <definedName name="CGTR022">[11]Tablas!#REF!</definedName>
    <definedName name="CGTR023" localSheetId="2">[11]Tablas!#REF!</definedName>
    <definedName name="CGTR023">[11]Tablas!#REF!</definedName>
    <definedName name="CGTR031" localSheetId="2">[11]Tablas!#REF!</definedName>
    <definedName name="CGTR031">[11]Tablas!#REF!</definedName>
    <definedName name="CGTR032" localSheetId="2">[11]Tablas!#REF!</definedName>
    <definedName name="CGTR032">[11]Tablas!#REF!</definedName>
    <definedName name="CGTR033" localSheetId="2">[11]Tablas!#REF!</definedName>
    <definedName name="CGTR033">[11]Tablas!#REF!</definedName>
    <definedName name="CGTR034" localSheetId="2">[11]Tablas!#REF!</definedName>
    <definedName name="CGTR034">[11]Tablas!#REF!</definedName>
    <definedName name="CGTR035" localSheetId="2">[11]Tablas!#REF!</definedName>
    <definedName name="CGTR035">[11]Tablas!#REF!</definedName>
    <definedName name="CGTR036" localSheetId="2">[11]Tablas!#REF!</definedName>
    <definedName name="CGTR036">[11]Tablas!#REF!</definedName>
    <definedName name="CGTR037" localSheetId="2">[11]Tablas!#REF!</definedName>
    <definedName name="CGTR037">[11]Tablas!#REF!</definedName>
    <definedName name="CGTR038" localSheetId="2">[11]Tablas!#REF!</definedName>
    <definedName name="CGTR038">[11]Tablas!#REF!</definedName>
    <definedName name="CGTR039" localSheetId="2">[11]Tablas!#REF!</definedName>
    <definedName name="CGTR039">[11]Tablas!#REF!</definedName>
    <definedName name="CGTR041" localSheetId="2">[11]Tablas!#REF!</definedName>
    <definedName name="CGTR041">[11]Tablas!#REF!</definedName>
    <definedName name="CGTR042" localSheetId="2">[11]Tablas!#REF!</definedName>
    <definedName name="CGTR042">[11]Tablas!#REF!</definedName>
    <definedName name="CGTR043" localSheetId="2">[11]Tablas!#REF!</definedName>
    <definedName name="CGTR043">[11]Tablas!#REF!</definedName>
    <definedName name="CGTR044" localSheetId="2">[11]Tablas!#REF!</definedName>
    <definedName name="CGTR044">[11]Tablas!#REF!</definedName>
    <definedName name="CGTR051" localSheetId="2">[11]Tablas!#REF!</definedName>
    <definedName name="CGTR051">[11]Tablas!#REF!</definedName>
    <definedName name="Ch" localSheetId="1">#REF!</definedName>
    <definedName name="Ch" localSheetId="2">#REF!</definedName>
    <definedName name="Ch">#REF!</definedName>
    <definedName name="CHK_PU" localSheetId="1">'[3]7422CW00'!#REF!</definedName>
    <definedName name="CHK_PU" localSheetId="2">'[3]7422CW00'!#REF!</definedName>
    <definedName name="CHK_PU">'[3]7422CW00'!#REF!</definedName>
    <definedName name="CHP" localSheetId="1">#REF!</definedName>
    <definedName name="CHP" localSheetId="2">#REF!</definedName>
    <definedName name="CHP">#REF!</definedName>
    <definedName name="CISNEROS" localSheetId="1">#REF!</definedName>
    <definedName name="CISNEROS" localSheetId="2">#REF!</definedName>
    <definedName name="CISNEROS">#REF!</definedName>
    <definedName name="cjsa" localSheetId="1" hidden="1">#REF!</definedName>
    <definedName name="cjsa" localSheetId="2" hidden="1">#REF!</definedName>
    <definedName name="cjsa" hidden="1">#REF!</definedName>
    <definedName name="CL" localSheetId="1">#REF!</definedName>
    <definedName name="CL" localSheetId="2">#REF!</definedName>
    <definedName name="CL">#REF!</definedName>
    <definedName name="cmf">[54]Hoja1!$C$27</definedName>
    <definedName name="CMIBLE" localSheetId="1">#REF!</definedName>
    <definedName name="CMIBLE" localSheetId="2">#REF!</definedName>
    <definedName name="CMIBLE">#REF!</definedName>
    <definedName name="CMIBLE1" localSheetId="1">#REF!</definedName>
    <definedName name="CMIBLE1" localSheetId="2">#REF!</definedName>
    <definedName name="CMIBLE1">#REF!</definedName>
    <definedName name="Cod" localSheetId="1">#REF!</definedName>
    <definedName name="Cod" localSheetId="2">#REF!</definedName>
    <definedName name="Cod">#REF!</definedName>
    <definedName name="CodActEco">[10]EMPRESA!$F$10</definedName>
    <definedName name="codigo" localSheetId="1">#REF!,#REF!</definedName>
    <definedName name="codigo" localSheetId="2">#REF!,#REF!</definedName>
    <definedName name="codigo">#REF!,#REF!</definedName>
    <definedName name="CodigoInversion" localSheetId="1">#REF!</definedName>
    <definedName name="CodigoInversion" localSheetId="2">#REF!</definedName>
    <definedName name="CodigoInversion">#REF!</definedName>
    <definedName name="CodigoProyecto" localSheetId="1">#REF!</definedName>
    <definedName name="CodigoProyecto" localSheetId="2">#REF!</definedName>
    <definedName name="CodigoProyecto">#REF!</definedName>
    <definedName name="Codigos" localSheetId="1">#REF!</definedName>
    <definedName name="Codigos" localSheetId="2">#REF!</definedName>
    <definedName name="Codigos">#REF!</definedName>
    <definedName name="CODOS" localSheetId="1">#REF!</definedName>
    <definedName name="CODOS" localSheetId="2">#REF!</definedName>
    <definedName name="CODOS">#REF!</definedName>
    <definedName name="cogvsiruj" localSheetId="1">[33]COMPARATIVO!#REF!</definedName>
    <definedName name="cogvsiruj" localSheetId="2">[33]COMPARATIVO!#REF!</definedName>
    <definedName name="cogvsiruj">[33]COMPARATIVO!#REF!</definedName>
    <definedName name="COLON" localSheetId="1">#REF!</definedName>
    <definedName name="COLON" localSheetId="2">#REF!</definedName>
    <definedName name="COLON">#REF!</definedName>
    <definedName name="ColTap">'[20]Coloc. e Interc. Tapones'!$E$1:$E$65536</definedName>
    <definedName name="Com">'[40]LIQUIDA-NOMINA'!$AL$4</definedName>
    <definedName name="COMIDA" localSheetId="1">#REF!</definedName>
    <definedName name="COMIDA" localSheetId="2">#REF!</definedName>
    <definedName name="COMIDA">#REF!</definedName>
    <definedName name="Compresores" localSheetId="1">#REF!</definedName>
    <definedName name="Compresores" localSheetId="2">#REF!</definedName>
    <definedName name="Compresores">#REF!</definedName>
    <definedName name="ConseqCat">0</definedName>
    <definedName name="ConseqForMitRisk">3</definedName>
    <definedName name="CONT" localSheetId="1">'[55]DATOS CONTRATO'!$G$13</definedName>
    <definedName name="CONT">'[55]DATOS CONTRATO'!$G$13</definedName>
    <definedName name="Contratante">'[10]DATOS CONTRATO'!$E$6</definedName>
    <definedName name="CONTRATO">[40]CONTRATO!$E$8</definedName>
    <definedName name="COPIA" localSheetId="1">'AU CAIS'!ERR</definedName>
    <definedName name="COPIA">[0]!ERR</definedName>
    <definedName name="COPIA1" localSheetId="1">#REF!</definedName>
    <definedName name="COPIA1" localSheetId="2">#REF!</definedName>
    <definedName name="COPIA1">#REF!</definedName>
    <definedName name="COPIA2" localSheetId="1">#REF!</definedName>
    <definedName name="COPIA2" localSheetId="2">#REF!</definedName>
    <definedName name="COPIA2">#REF!</definedName>
    <definedName name="copiao4" localSheetId="1">'AU CAIS'!ERR</definedName>
    <definedName name="copiao4">[0]!ERR</definedName>
    <definedName name="corri" localSheetId="1">'AU CAIS'!ERR</definedName>
    <definedName name="corri">[0]!ERR</definedName>
    <definedName name="COSTO_FRENTE">[56]BITACORA!$E$1:$E$65536</definedName>
    <definedName name="costo2" localSheetId="1" hidden="1">#REF!</definedName>
    <definedName name="costo2" localSheetId="2" hidden="1">#REF!</definedName>
    <definedName name="costo2" hidden="1">#REF!</definedName>
    <definedName name="COSTODIRECTO" localSheetId="1">#REF!</definedName>
    <definedName name="COSTODIRECTO" localSheetId="2">#REF!</definedName>
    <definedName name="COSTODIRECTO">#REF!</definedName>
    <definedName name="COSTOS" localSheetId="1">[57]TARIFAS!$A$1:$F$52</definedName>
    <definedName name="COSTOS">[57]TARIFAS!$A$1:$F$52</definedName>
    <definedName name="CRIT" localSheetId="1">#REF!</definedName>
    <definedName name="CRIT" localSheetId="2">#REF!</definedName>
    <definedName name="CRIT">#REF!</definedName>
    <definedName name="CRIT_APIAY" localSheetId="1">#REF!</definedName>
    <definedName name="CRIT_APIAY" localSheetId="2">#REF!</definedName>
    <definedName name="CRIT_APIAY">#REF!</definedName>
    <definedName name="CRIT_CHICHI" localSheetId="1">#REF!</definedName>
    <definedName name="CRIT_CHICHI" localSheetId="2">#REF!</definedName>
    <definedName name="CRIT_CHICHI">#REF!</definedName>
    <definedName name="CRIT_CHICHI1" localSheetId="1">#REF!</definedName>
    <definedName name="CRIT_CHICHI1" localSheetId="2">#REF!</definedName>
    <definedName name="CRIT_CHICHI1">#REF!</definedName>
    <definedName name="CRIT_DOL" localSheetId="1">#REF!</definedName>
    <definedName name="CRIT_DOL" localSheetId="2">#REF!</definedName>
    <definedName name="CRIT_DOL">#REF!</definedName>
    <definedName name="CRIT_DOL1" localSheetId="1">#REF!</definedName>
    <definedName name="CRIT_DOL1" localSheetId="2">#REF!</definedName>
    <definedName name="CRIT_DOL1">#REF!</definedName>
    <definedName name="CRIT1" localSheetId="1">#REF!</definedName>
    <definedName name="CRIT1" localSheetId="2">#REF!</definedName>
    <definedName name="CRIT1">#REF!</definedName>
    <definedName name="Criteria_MI">[58]civ_roma!$C$803:$G$804</definedName>
    <definedName name="Criterios_IM" localSheetId="1">'[3]7422CW00'!#REF!</definedName>
    <definedName name="Criterios_IM" localSheetId="2">'[3]7422CW00'!#REF!</definedName>
    <definedName name="Criterios_IM">'[3]7422CW00'!#REF!</definedName>
    <definedName name="Criticidad" localSheetId="1">[59]Tabla!$A$1:$A$5</definedName>
    <definedName name="Criticidad">[59]Tabla!$A$1:$A$5</definedName>
    <definedName name="cs" localSheetId="1">#REF!</definedName>
    <definedName name="cs" localSheetId="2">#REF!</definedName>
    <definedName name="cs">#REF!</definedName>
    <definedName name="CS_AVG_SIZE" localSheetId="1">#REF!</definedName>
    <definedName name="CS_AVG_SIZE" localSheetId="2">#REF!</definedName>
    <definedName name="CS_AVG_SIZE">#REF!</definedName>
    <definedName name="CS_WELDING" localSheetId="1">#REF!</definedName>
    <definedName name="CS_WELDING" localSheetId="2">#REF!</definedName>
    <definedName name="CS_WELDING">#REF!</definedName>
    <definedName name="CTA" localSheetId="1">#REF!</definedName>
    <definedName name="CTA" localSheetId="2">#REF!</definedName>
    <definedName name="CTA">#REF!</definedName>
    <definedName name="CTE" localSheetId="1">#REF!</definedName>
    <definedName name="CTE" localSheetId="2">#REF!</definedName>
    <definedName name="CTE">#REF!</definedName>
    <definedName name="CTR" localSheetId="1">'[3]7422CW00'!#REF!</definedName>
    <definedName name="CTR" localSheetId="2">'[3]7422CW00'!#REF!</definedName>
    <definedName name="CTR">'[3]7422CW00'!#REF!</definedName>
    <definedName name="CTRPAG" localSheetId="1">'[3]7422CW00'!#REF!</definedName>
    <definedName name="CTRPAG" localSheetId="2">'[3]7422CW00'!#REF!</definedName>
    <definedName name="CTRPAG">'[3]7422CW00'!#REF!</definedName>
    <definedName name="CUAL" localSheetId="1">'AU CAIS'!ERR</definedName>
    <definedName name="CUAL">[0]!ERR</definedName>
    <definedName name="CUBS" localSheetId="1">#REF!</definedName>
    <definedName name="CUBS" localSheetId="2">#REF!</definedName>
    <definedName name="CUBS">#REF!</definedName>
    <definedName name="CUNET" localSheetId="1" hidden="1">{"via1",#N/A,TRUE,"general";"via2",#N/A,TRUE,"general";"via3",#N/A,TRUE,"general"}</definedName>
    <definedName name="CUNET" hidden="1">{"via1",#N/A,TRUE,"general";"via2",#N/A,TRUE,"general";"via3",#N/A,TRUE,"general"}</definedName>
    <definedName name="Customize" localSheetId="2">[50]!Customize</definedName>
    <definedName name="Customize">[50]!Customize</definedName>
    <definedName name="cv" localSheetId="1">#REF!</definedName>
    <definedName name="cv" localSheetId="2">#REF!</definedName>
    <definedName name="cv">#REF!</definedName>
    <definedName name="CVa">'[20]Cambio de Valv.'!$E$1:$E$65536</definedName>
    <definedName name="cvbcvbf" localSheetId="1" hidden="1">{#N/A,#N/A,TRUE,"INGENIERIA";#N/A,#N/A,TRUE,"COMPRAS";#N/A,#N/A,TRUE,"DIRECCION";#N/A,#N/A,TRUE,"RESUMEN"}</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 localSheetId="1">#REF!</definedName>
    <definedName name="D_1" localSheetId="2">#REF!</definedName>
    <definedName name="D_1">#REF!</definedName>
    <definedName name="DAFT" localSheetId="1">#REF!</definedName>
    <definedName name="DAFT" localSheetId="2">#REF!</definedName>
    <definedName name="DAFT">#REF!</definedName>
    <definedName name="DANODO" localSheetId="1">#REF!</definedName>
    <definedName name="DANODO" localSheetId="2">#REF!</definedName>
    <definedName name="DANODO">#REF!</definedName>
    <definedName name="DANODOF" localSheetId="1">#REF!</definedName>
    <definedName name="DANODOF" localSheetId="2">#REF!</definedName>
    <definedName name="DANODOF">#REF!</definedName>
    <definedName name="DANODOFT" localSheetId="1">#REF!</definedName>
    <definedName name="DANODOFT" localSheetId="2">#REF!</definedName>
    <definedName name="DANODOFT">#REF!</definedName>
    <definedName name="dario" localSheetId="1">'[23]GPI 526'!#REF!</definedName>
    <definedName name="dario" localSheetId="2">'[23]GPI 526'!#REF!</definedName>
    <definedName name="dario">'[23]GPI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 localSheetId="1">#REF!</definedName>
    <definedName name="Data" localSheetId="2">#REF!</definedName>
    <definedName name="Data">#REF!</definedName>
    <definedName name="data1" localSheetId="1">#REF!</definedName>
    <definedName name="data1" localSheetId="2">#REF!</definedName>
    <definedName name="data1">#REF!</definedName>
    <definedName name="data10" localSheetId="1">#REF!</definedName>
    <definedName name="data10" localSheetId="2">#REF!</definedName>
    <definedName name="data10">#REF!</definedName>
    <definedName name="data11" localSheetId="1">#REF!</definedName>
    <definedName name="data11" localSheetId="2">#REF!</definedName>
    <definedName name="data11">#REF!</definedName>
    <definedName name="data12" localSheetId="1">#REF!</definedName>
    <definedName name="data12" localSheetId="2">#REF!</definedName>
    <definedName name="data12">#REF!</definedName>
    <definedName name="data13" localSheetId="1">#REF!</definedName>
    <definedName name="data13" localSheetId="2">#REF!</definedName>
    <definedName name="data13">#REF!</definedName>
    <definedName name="data14" localSheetId="1">#REF!</definedName>
    <definedName name="data14" localSheetId="2">#REF!</definedName>
    <definedName name="data14">#REF!</definedName>
    <definedName name="data15" localSheetId="1">#REF!</definedName>
    <definedName name="data15" localSheetId="2">#REF!</definedName>
    <definedName name="data15">#REF!</definedName>
    <definedName name="data16" localSheetId="1">#REF!</definedName>
    <definedName name="data16" localSheetId="2">#REF!</definedName>
    <definedName name="data16">#REF!</definedName>
    <definedName name="data17" localSheetId="1">#REF!</definedName>
    <definedName name="data17" localSheetId="2">#REF!</definedName>
    <definedName name="data17">#REF!</definedName>
    <definedName name="data18" localSheetId="1">#REF!</definedName>
    <definedName name="data18" localSheetId="2">#REF!</definedName>
    <definedName name="data18">#REF!</definedName>
    <definedName name="data19" localSheetId="1">#REF!</definedName>
    <definedName name="data19" localSheetId="2">#REF!</definedName>
    <definedName name="data19">#REF!</definedName>
    <definedName name="data2" localSheetId="1">#REF!</definedName>
    <definedName name="data2" localSheetId="2">#REF!</definedName>
    <definedName name="data2">#REF!</definedName>
    <definedName name="data20" localSheetId="1">#REF!</definedName>
    <definedName name="data20" localSheetId="2">#REF!</definedName>
    <definedName name="data20">#REF!</definedName>
    <definedName name="data21" localSheetId="1">#REF!</definedName>
    <definedName name="data21" localSheetId="2">#REF!</definedName>
    <definedName name="data21">#REF!</definedName>
    <definedName name="data22" localSheetId="1">#REF!</definedName>
    <definedName name="data22" localSheetId="2">#REF!</definedName>
    <definedName name="data22">#REF!</definedName>
    <definedName name="data23" localSheetId="1">#REF!</definedName>
    <definedName name="data23" localSheetId="2">#REF!</definedName>
    <definedName name="data23">#REF!</definedName>
    <definedName name="data24" localSheetId="1">#REF!</definedName>
    <definedName name="data24" localSheetId="2">#REF!</definedName>
    <definedName name="data24">#REF!</definedName>
    <definedName name="data25" localSheetId="1">#REF!</definedName>
    <definedName name="data25" localSheetId="2">#REF!</definedName>
    <definedName name="data25">#REF!</definedName>
    <definedName name="data26" localSheetId="1">#REF!</definedName>
    <definedName name="data26" localSheetId="2">#REF!</definedName>
    <definedName name="data26">#REF!</definedName>
    <definedName name="data27" localSheetId="1">#REF!</definedName>
    <definedName name="data27" localSheetId="2">#REF!</definedName>
    <definedName name="data27">#REF!</definedName>
    <definedName name="data28" localSheetId="1">#REF!</definedName>
    <definedName name="data28" localSheetId="2">#REF!</definedName>
    <definedName name="data28">#REF!</definedName>
    <definedName name="data29" localSheetId="1">#REF!</definedName>
    <definedName name="data29" localSheetId="2">#REF!</definedName>
    <definedName name="data29">#REF!</definedName>
    <definedName name="data3" localSheetId="1">#REF!</definedName>
    <definedName name="data3" localSheetId="2">#REF!</definedName>
    <definedName name="data3">#REF!</definedName>
    <definedName name="data30" localSheetId="1">#REF!</definedName>
    <definedName name="data30" localSheetId="2">#REF!</definedName>
    <definedName name="data30">#REF!</definedName>
    <definedName name="data31" localSheetId="1">#REF!</definedName>
    <definedName name="data31" localSheetId="2">#REF!</definedName>
    <definedName name="data31">#REF!</definedName>
    <definedName name="data32" localSheetId="1">#REF!</definedName>
    <definedName name="data32" localSheetId="2">#REF!</definedName>
    <definedName name="data32">#REF!</definedName>
    <definedName name="data33" localSheetId="1">#REF!</definedName>
    <definedName name="data33" localSheetId="2">#REF!</definedName>
    <definedName name="data33">#REF!</definedName>
    <definedName name="data34" localSheetId="1">#REF!</definedName>
    <definedName name="data34" localSheetId="2">#REF!</definedName>
    <definedName name="data34">#REF!</definedName>
    <definedName name="data35" localSheetId="1">#REF!</definedName>
    <definedName name="data35" localSheetId="2">#REF!</definedName>
    <definedName name="data35">#REF!</definedName>
    <definedName name="data36" localSheetId="1">#REF!</definedName>
    <definedName name="data36" localSheetId="2">#REF!</definedName>
    <definedName name="data36">#REF!</definedName>
    <definedName name="data37" localSheetId="1">#REF!</definedName>
    <definedName name="data37" localSheetId="2">#REF!</definedName>
    <definedName name="data37">#REF!</definedName>
    <definedName name="data38" localSheetId="1">#REF!</definedName>
    <definedName name="data38" localSheetId="2">#REF!</definedName>
    <definedName name="data38">#REF!</definedName>
    <definedName name="data39" localSheetId="1">#REF!</definedName>
    <definedName name="data39" localSheetId="2">#REF!</definedName>
    <definedName name="data39">#REF!</definedName>
    <definedName name="data4" localSheetId="1">#REF!</definedName>
    <definedName name="data4" localSheetId="2">#REF!</definedName>
    <definedName name="data4">#REF!</definedName>
    <definedName name="data40" localSheetId="1">#REF!</definedName>
    <definedName name="data40" localSheetId="2">#REF!</definedName>
    <definedName name="data40">#REF!</definedName>
    <definedName name="data41" localSheetId="1">#REF!</definedName>
    <definedName name="data41" localSheetId="2">#REF!</definedName>
    <definedName name="data41">#REF!</definedName>
    <definedName name="data42" localSheetId="1">#REF!</definedName>
    <definedName name="data42" localSheetId="2">#REF!</definedName>
    <definedName name="data42">#REF!</definedName>
    <definedName name="data43" localSheetId="1">#REF!</definedName>
    <definedName name="data43" localSheetId="2">#REF!</definedName>
    <definedName name="data43">#REF!</definedName>
    <definedName name="data44" localSheetId="1">#REF!</definedName>
    <definedName name="data44" localSheetId="2">#REF!</definedName>
    <definedName name="data44">#REF!</definedName>
    <definedName name="data45" localSheetId="1">#REF!</definedName>
    <definedName name="data45" localSheetId="2">#REF!</definedName>
    <definedName name="data45">#REF!</definedName>
    <definedName name="data46" localSheetId="1">#REF!</definedName>
    <definedName name="data46" localSheetId="2">#REF!</definedName>
    <definedName name="data46">#REF!</definedName>
    <definedName name="data47" localSheetId="1">#REF!</definedName>
    <definedName name="data47" localSheetId="2">#REF!</definedName>
    <definedName name="data47">#REF!</definedName>
    <definedName name="data48" localSheetId="1">#REF!</definedName>
    <definedName name="data48" localSheetId="2">#REF!</definedName>
    <definedName name="data48">#REF!</definedName>
    <definedName name="data49" localSheetId="1">#REF!</definedName>
    <definedName name="data49" localSheetId="2">#REF!</definedName>
    <definedName name="data49">#REF!</definedName>
    <definedName name="data5" localSheetId="1">#REF!</definedName>
    <definedName name="data5" localSheetId="2">#REF!</definedName>
    <definedName name="data5">#REF!</definedName>
    <definedName name="data50" localSheetId="1">#REF!</definedName>
    <definedName name="data50" localSheetId="2">#REF!</definedName>
    <definedName name="data50">#REF!</definedName>
    <definedName name="data51" localSheetId="1">#REF!</definedName>
    <definedName name="data51" localSheetId="2">#REF!</definedName>
    <definedName name="data51">#REF!</definedName>
    <definedName name="data52" localSheetId="1">#REF!</definedName>
    <definedName name="data52" localSheetId="2">#REF!</definedName>
    <definedName name="data52">#REF!</definedName>
    <definedName name="data53" localSheetId="1">#REF!</definedName>
    <definedName name="data53" localSheetId="2">#REF!</definedName>
    <definedName name="data53">#REF!</definedName>
    <definedName name="data54" localSheetId="1">#REF!</definedName>
    <definedName name="data54" localSheetId="2">#REF!</definedName>
    <definedName name="data54">#REF!</definedName>
    <definedName name="data55" localSheetId="1">#REF!</definedName>
    <definedName name="data55" localSheetId="2">#REF!</definedName>
    <definedName name="data55">#REF!</definedName>
    <definedName name="data56" localSheetId="1">#REF!</definedName>
    <definedName name="data56" localSheetId="2">#REF!</definedName>
    <definedName name="data56">#REF!</definedName>
    <definedName name="data57" localSheetId="1">#REF!</definedName>
    <definedName name="data57" localSheetId="2">#REF!</definedName>
    <definedName name="data57">#REF!</definedName>
    <definedName name="data58" localSheetId="1">#REF!</definedName>
    <definedName name="data58" localSheetId="2">#REF!</definedName>
    <definedName name="data58">#REF!</definedName>
    <definedName name="data59" localSheetId="1">#REF!</definedName>
    <definedName name="data59" localSheetId="2">#REF!</definedName>
    <definedName name="data59">#REF!</definedName>
    <definedName name="data6" localSheetId="1">#REF!</definedName>
    <definedName name="data6" localSheetId="2">#REF!</definedName>
    <definedName name="data6">#REF!</definedName>
    <definedName name="data60" localSheetId="1">#REF!</definedName>
    <definedName name="data60" localSheetId="2">#REF!</definedName>
    <definedName name="data60">#REF!</definedName>
    <definedName name="data61" localSheetId="1">#REF!</definedName>
    <definedName name="data61" localSheetId="2">#REF!</definedName>
    <definedName name="data61">#REF!</definedName>
    <definedName name="data62" localSheetId="1">#REF!</definedName>
    <definedName name="data62" localSheetId="2">#REF!</definedName>
    <definedName name="data62">#REF!</definedName>
    <definedName name="data63" localSheetId="1">#REF!</definedName>
    <definedName name="data63" localSheetId="2">#REF!</definedName>
    <definedName name="data63">#REF!</definedName>
    <definedName name="data64" localSheetId="1">#REF!</definedName>
    <definedName name="data64" localSheetId="2">#REF!</definedName>
    <definedName name="data64">#REF!</definedName>
    <definedName name="data65" localSheetId="1">#REF!</definedName>
    <definedName name="data65" localSheetId="2">#REF!</definedName>
    <definedName name="data65">#REF!</definedName>
    <definedName name="data66" localSheetId="1">#REF!</definedName>
    <definedName name="data66" localSheetId="2">#REF!</definedName>
    <definedName name="data66">#REF!</definedName>
    <definedName name="data67" localSheetId="1">#REF!</definedName>
    <definedName name="data67" localSheetId="2">#REF!</definedName>
    <definedName name="data67">#REF!</definedName>
    <definedName name="data68" localSheetId="1">#REF!</definedName>
    <definedName name="data68" localSheetId="2">#REF!</definedName>
    <definedName name="data68">#REF!</definedName>
    <definedName name="data69" localSheetId="1">#REF!</definedName>
    <definedName name="data69" localSheetId="2">#REF!</definedName>
    <definedName name="data69">#REF!</definedName>
    <definedName name="data7" localSheetId="1">#REF!</definedName>
    <definedName name="data7" localSheetId="2">#REF!</definedName>
    <definedName name="data7">#REF!</definedName>
    <definedName name="data70" localSheetId="1">#REF!</definedName>
    <definedName name="data70" localSheetId="2">#REF!</definedName>
    <definedName name="data70">#REF!</definedName>
    <definedName name="data8" localSheetId="1">#REF!</definedName>
    <definedName name="data8" localSheetId="2">#REF!</definedName>
    <definedName name="data8">#REF!</definedName>
    <definedName name="data9" localSheetId="1">#REF!</definedName>
    <definedName name="data9" localSheetId="2">#REF!</definedName>
    <definedName name="data9">#REF!</definedName>
    <definedName name="Database" localSheetId="1">#REF!</definedName>
    <definedName name="Database" localSheetId="2">#REF!</definedName>
    <definedName name="Database">#REF!</definedName>
    <definedName name="Database_MI">[58]civ_roma!$C$9:$G$799</definedName>
    <definedName name="DATO1" localSheetId="1">'[60]46'!$D$3:$CK$429</definedName>
    <definedName name="DATO1">'[60]46'!$D$3:$CK$429</definedName>
    <definedName name="datos" localSheetId="1">#REF!</definedName>
    <definedName name="datos" localSheetId="2">#REF!</definedName>
    <definedName name="datos">#REF!</definedName>
    <definedName name="DBASE1" localSheetId="1">#REF!</definedName>
    <definedName name="DBASE1" localSheetId="2">#REF!</definedName>
    <definedName name="DBASE1">#REF!</definedName>
    <definedName name="DBASE2" localSheetId="1">#REF!</definedName>
    <definedName name="DBASE2" localSheetId="2">#REF!</definedName>
    <definedName name="DBASE2">#REF!</definedName>
    <definedName name="DBASE3" localSheetId="1">#REF!</definedName>
    <definedName name="DBASE3" localSheetId="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 localSheetId="2">#REF!</definedName>
    <definedName name="Dbgcm">#REF!</definedName>
    <definedName name="dc" localSheetId="1">#REF!</definedName>
    <definedName name="dc" localSheetId="2">#REF!</definedName>
    <definedName name="dc">#REF!</definedName>
    <definedName name="Dcacm" localSheetId="1">#REF!</definedName>
    <definedName name="Dcacm" localSheetId="2">#REF!</definedName>
    <definedName name="Dcacm">#REF!</definedName>
    <definedName name="DCI" localSheetId="1">[12]Tablas!#REF!</definedName>
    <definedName name="DCI" localSheetId="2">[12]Tablas!#REF!</definedName>
    <definedName name="DCI">[12]Tablas!#REF!</definedName>
    <definedName name="DCI1_1" localSheetId="1">[12]Tablas!#REF!</definedName>
    <definedName name="DCI1_1" localSheetId="2">[12]Tablas!#REF!</definedName>
    <definedName name="DCI1_1">[12]Tablas!#REF!</definedName>
    <definedName name="DCI1_1_1" localSheetId="1">[12]Tablas!#REF!</definedName>
    <definedName name="DCI1_1_1" localSheetId="2">[12]Tablas!#REF!</definedName>
    <definedName name="DCI1_1_1">[12]Tablas!#REF!</definedName>
    <definedName name="DCI1_1_2" localSheetId="1">[12]Tablas!#REF!</definedName>
    <definedName name="DCI1_1_2" localSheetId="2">[12]Tablas!#REF!</definedName>
    <definedName name="DCI1_1_2">[12]Tablas!#REF!</definedName>
    <definedName name="DCI1_1_3" localSheetId="1">[12]Tablas!#REF!</definedName>
    <definedName name="DCI1_1_3" localSheetId="2">[12]Tablas!#REF!</definedName>
    <definedName name="DCI1_1_3">[12]Tablas!#REF!</definedName>
    <definedName name="DCI1_1_4" localSheetId="1">[12]Tablas!#REF!</definedName>
    <definedName name="DCI1_1_4" localSheetId="2">[12]Tablas!#REF!</definedName>
    <definedName name="DCI1_1_4">[12]Tablas!#REF!</definedName>
    <definedName name="DCI1_2" localSheetId="1">[12]Tablas!#REF!</definedName>
    <definedName name="DCI1_2" localSheetId="2">[12]Tablas!#REF!</definedName>
    <definedName name="DCI1_2">[12]Tablas!#REF!</definedName>
    <definedName name="DCI1_3" localSheetId="1">[12]Tablas!#REF!</definedName>
    <definedName name="DCI1_3" localSheetId="2">[12]Tablas!#REF!</definedName>
    <definedName name="DCI1_3">[12]Tablas!#REF!</definedName>
    <definedName name="DCI1_4" localSheetId="1">[12]Tablas!#REF!</definedName>
    <definedName name="DCI1_4" localSheetId="2">[12]Tablas!#REF!</definedName>
    <definedName name="DCI1_4">[12]Tablas!#REF!</definedName>
    <definedName name="DCorriente" localSheetId="1">#REF!</definedName>
    <definedName name="DCorriente" localSheetId="2">#REF!</definedName>
    <definedName name="DCorriente">#REF!</definedName>
    <definedName name="Dcorriente1" localSheetId="1">'[61]Pta a tierra'!#REF!</definedName>
    <definedName name="Dcorriente1" localSheetId="2">'[61]Pta a tierra'!#REF!</definedName>
    <definedName name="Dcorriente1">'[61]Pta a tierra'!#REF!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 localSheetId="2">#REF!</definedName>
    <definedName name="dd">#REF!</definedName>
    <definedName name="ddd" localSheetId="1" hidden="1">{"via1",#N/A,TRUE,"general";"via2",#N/A,TRUE,"general";"via3",#N/A,TRUE,"general"}</definedName>
    <definedName name="ddd" hidden="1">{"via1",#N/A,TRUE,"general";"via2",#N/A,TRUE,"general";"via3",#N/A,TRUE,"general"}</definedName>
    <definedName name="DDDD" localSheetId="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 localSheetId="1">[12]Tablas!#REF!</definedName>
    <definedName name="DDS" localSheetId="2">[12]Tablas!#REF!</definedName>
    <definedName name="DDS">[12]Tablas!#REF!</definedName>
    <definedName name="DDS1_1" localSheetId="1">[12]Tablas!#REF!</definedName>
    <definedName name="DDS1_1" localSheetId="2">[12]Tablas!#REF!</definedName>
    <definedName name="DDS1_1">[12]Tablas!#REF!</definedName>
    <definedName name="DDS1_1_1" localSheetId="1">[12]Tablas!#REF!</definedName>
    <definedName name="DDS1_1_1" localSheetId="2">[12]Tablas!#REF!</definedName>
    <definedName name="DDS1_1_1">[12]Tablas!#REF!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manto" localSheetId="1">#REF!</definedName>
    <definedName name="demanto" localSheetId="2">#REF!</definedName>
    <definedName name="demanto">#REF!</definedName>
    <definedName name="DEMOLICIÓN">'[62]BASE-LISTAS'!$B$24:$B$29</definedName>
    <definedName name="DEP_VPR_GRM" localSheetId="1">#REF!</definedName>
    <definedName name="DEP_VPR_GRM" localSheetId="2">#REF!</definedName>
    <definedName name="DEP_VPR_GRM">#REF!</definedName>
    <definedName name="DEP_VPR_GRN" localSheetId="1">#REF!</definedName>
    <definedName name="DEP_VPR_GRN" localSheetId="2">#REF!</definedName>
    <definedName name="DEP_VPR_GRN">#REF!</definedName>
    <definedName name="DEP_VPR_GRS" localSheetId="1">#REF!</definedName>
    <definedName name="DEP_VPR_GRS" localSheetId="2">#REF!</definedName>
    <definedName name="DEP_VPR_GRS">#REF!</definedName>
    <definedName name="DEP_VPR_GTP" localSheetId="1">#REF!</definedName>
    <definedName name="DEP_VPR_GTP" localSheetId="2">#REF!</definedName>
    <definedName name="DEP_VPR_GTP">#REF!</definedName>
    <definedName name="DEP_VPR_NA" localSheetId="1">#REF!</definedName>
    <definedName name="DEP_VPR_NA" localSheetId="2">#REF!</definedName>
    <definedName name="DEP_VPR_NA">#REF!</definedName>
    <definedName name="DEPEND" localSheetId="1">[59]Tabla!$B$1:$B$397</definedName>
    <definedName name="DEPEND">[59]Tabla!$B$1:$B$397</definedName>
    <definedName name="DEPENDENCIA" localSheetId="1">[59]Tabla!$B$1:$B$397</definedName>
    <definedName name="DEPENDENCIA">[59]Tabla!$B$1:$B$397</definedName>
    <definedName name="DEPENDENCIAS" localSheetId="1">[59]Tabla!$B$1:$B$397</definedName>
    <definedName name="DEPENDENCIAS">[59]Tabla!$B$1:$B$397</definedName>
    <definedName name="DERFE" localSheetId="1">#REF!</definedName>
    <definedName name="DERFE" localSheetId="2">#REF!</definedName>
    <definedName name="DERFE">#REF!</definedName>
    <definedName name="desarrolladas">'[27]Reservas de Petróleo'!$A$2,'[27]Reservas de Petróleo'!$A$1,'[27]Reservas de Petróleo'!$D$4,'[27]Reservas de Petróleo'!$F$1:$F$65536</definedName>
    <definedName name="DESCUNMI" localSheetId="1">#REF!</definedName>
    <definedName name="DESCUNMI" localSheetId="2">#REF!</definedName>
    <definedName name="DESCUNMI">#REF!</definedName>
    <definedName name="DEST_ART" localSheetId="1">[45]steel!#REF!</definedName>
    <definedName name="DEST_ART" localSheetId="2">[45]steel!#REF!</definedName>
    <definedName name="DEST_ART">[45]steel!#REF!</definedName>
    <definedName name="DESTCOD" localSheetId="1">'[3]7422CW00'!#REF!</definedName>
    <definedName name="DESTCOD" localSheetId="2">'[3]7422CW00'!#REF!</definedName>
    <definedName name="DESTCOD">'[3]7422CW00'!#REF!</definedName>
    <definedName name="DESTFG" localSheetId="1">'[3]7422CW00'!#REF!</definedName>
    <definedName name="DESTFG" localSheetId="2">'[3]7422CW00'!#REF!</definedName>
    <definedName name="DESTFG">'[3]7422CW00'!#REF!</definedName>
    <definedName name="DESTQTY" localSheetId="1">'[3]7422CW00'!#REF!</definedName>
    <definedName name="DESTQTY" localSheetId="2">'[3]7422CW00'!#REF!</definedName>
    <definedName name="DESTQTY">'[3]7422CW00'!#REF!</definedName>
    <definedName name="DETAIL" localSheetId="1">#REF!</definedName>
    <definedName name="DETAIL" localSheetId="2">#REF!</definedName>
    <definedName name="DETAIL">#REF!</definedName>
    <definedName name="Detalle_Reserva" localSheetId="1">#REF!</definedName>
    <definedName name="Detalle_Reserva" localSheetId="2">#REF!</definedName>
    <definedName name="Detalle_Reserva">#REF!</definedName>
    <definedName name="DEX" localSheetId="1">#REF!</definedName>
    <definedName name="DEX" localSheetId="2">#REF!</definedName>
    <definedName name="DEX">#REF!</definedName>
    <definedName name="DF" localSheetId="1">[63]Cronograma!#REF!</definedName>
    <definedName name="DF" localSheetId="2">[63]Cronograma!#REF!</definedName>
    <definedName name="DF">[63]Cronograma!#REF!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 localSheetId="1">[12]Tablas!#REF!</definedName>
    <definedName name="DGO" localSheetId="2">[12]Tablas!#REF!</definedName>
    <definedName name="DGO">[12]Tablas!#REF!</definedName>
    <definedName name="DGO1_1" localSheetId="1">[12]Tablas!#REF!</definedName>
    <definedName name="DGO1_1" localSheetId="2">[12]Tablas!#REF!</definedName>
    <definedName name="DGO1_1">[12]Tablas!#REF!</definedName>
    <definedName name="DGO1_1_1" localSheetId="1">[12]Tablas!#REF!</definedName>
    <definedName name="DGO1_1_1" localSheetId="2">[12]Tablas!#REF!</definedName>
    <definedName name="DGO1_1_1">[12]Tablas!#REF!</definedName>
    <definedName name="DGP" localSheetId="1">[12]Tablas!#REF!</definedName>
    <definedName name="DGP" localSheetId="2">[12]Tablas!#REF!</definedName>
    <definedName name="DGP">[12]Tablas!#REF!</definedName>
    <definedName name="DGP1_1" localSheetId="1">[12]Tablas!#REF!</definedName>
    <definedName name="DGP1_1" localSheetId="2">[12]Tablas!#REF!</definedName>
    <definedName name="DGP1_1">[12]Tablas!#REF!</definedName>
    <definedName name="DGP1_1_1" localSheetId="1">[12]Tablas!#REF!</definedName>
    <definedName name="DGP1_1_1" localSheetId="2">[12]Tablas!#REF!</definedName>
    <definedName name="DGP1_1_1">[12]Tablas!#REF!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 localSheetId="1">[25]PRESUPUESTO!$B$13</definedName>
    <definedName name="DIA">[25]PRESUPUESTO!$B$13</definedName>
    <definedName name="Diámetro" localSheetId="1">#REF!</definedName>
    <definedName name="Diámetro" localSheetId="2">#REF!</definedName>
    <definedName name="Diámetro">#REF!</definedName>
    <definedName name="diámetroft" localSheetId="1">#REF!</definedName>
    <definedName name="diámetroft" localSheetId="2">#REF!</definedName>
    <definedName name="diámetroft">#REF!</definedName>
    <definedName name="diametros" localSheetId="1">#REF!</definedName>
    <definedName name="diametros" localSheetId="2">#REF!</definedName>
    <definedName name="diametros">#REF!</definedName>
    <definedName name="diferencia" localSheetId="1">'[64]MEDIA GEOMETRICA'!$J$8,'[64]MEDIA GEOMETRICA'!$N$8,'[64]MEDIA GEOMETRICA'!$R$8,'[64]MEDIA GEOMETRICA'!$V$8,'[64]MEDIA GEOMETRICA'!$Z$8,'[64]MEDIA GEOMETRICA'!$AD$8,'[64]MEDIA GEOMETRICA'!$AH$8,'[64]MEDIA GEOMETRICA'!$AL$8,'[64]MEDIA GEOMETRICA'!#REF!,'[64]MEDIA GEOMETRICA'!#REF!</definedName>
    <definedName name="diferencia" localSheetId="2">'[64]MEDIA GEOMETRICA'!$J$8,'[64]MEDIA GEOMETRICA'!$N$8,'[64]MEDIA GEOMETRICA'!$R$8,'[64]MEDIA GEOMETRICA'!$V$8,'[64]MEDIA GEOMETRICA'!$Z$8,'[64]MEDIA GEOMETRICA'!$AD$8,'[64]MEDIA GEOMETRICA'!$AH$8,'[64]MEDIA GEOMETRICA'!$AL$8,'[64]MEDIA GEOMETRICA'!#REF!,'[64]MEDIA GEOMETRICA'!#REF!</definedName>
    <definedName name="diferencia">'[64]MEDIA GEOMETRICA'!$J$8,'[64]MEDIA GEOMETRICA'!$N$8,'[64]MEDIA GEOMETRICA'!$R$8,'[64]MEDIA GEOMETRICA'!$V$8,'[64]MEDIA GEOMETRICA'!$Z$8,'[64]MEDIA GEOMETRICA'!$AD$8,'[64]MEDIA GEOMETRICA'!$AH$8,'[64]MEDIA GEOMETRICA'!$AL$8,'[64]MEDIA GEOMETRICA'!#REF!,'[64]MEDIA GEOMETRICA'!#REF!</definedName>
    <definedName name="DIJ" localSheetId="1">[12]Tablas!#REF!</definedName>
    <definedName name="DIJ" localSheetId="2">[12]Tablas!#REF!</definedName>
    <definedName name="DIJ">[12]Tablas!#REF!</definedName>
    <definedName name="DIJ1_1" localSheetId="1">[12]Tablas!#REF!</definedName>
    <definedName name="DIJ1_1" localSheetId="2">[12]Tablas!#REF!</definedName>
    <definedName name="DIJ1_1">[12]Tablas!#REF!</definedName>
    <definedName name="DIJ1_1_1" localSheetId="1">[12]Tablas!#REF!</definedName>
    <definedName name="DIJ1_1_1" localSheetId="2">[12]Tablas!#REF!</definedName>
    <definedName name="DIJ1_1_1">[12]Tablas!#REF!</definedName>
    <definedName name="DIJ1_1_2" localSheetId="1">[12]Tablas!#REF!</definedName>
    <definedName name="DIJ1_1_2" localSheetId="2">[12]Tablas!#REF!</definedName>
    <definedName name="DIJ1_1_2">[12]Tablas!#REF!</definedName>
    <definedName name="DIJ1_1_3" localSheetId="1">[12]Tablas!#REF!</definedName>
    <definedName name="DIJ1_1_3" localSheetId="2">[12]Tablas!#REF!</definedName>
    <definedName name="DIJ1_1_3">[12]Tablas!#REF!</definedName>
    <definedName name="DIJ1_1_4" localSheetId="1">[12]Tablas!#REF!</definedName>
    <definedName name="DIJ1_1_4" localSheetId="2">[12]Tablas!#REF!</definedName>
    <definedName name="DIJ1_1_4">[12]Tablas!#REF!</definedName>
    <definedName name="DIJ1_1_5" localSheetId="1">[12]Tablas!#REF!</definedName>
    <definedName name="DIJ1_1_5" localSheetId="2">[12]Tablas!#REF!</definedName>
    <definedName name="DIJ1_1_5">[12]Tablas!#REF!</definedName>
    <definedName name="DIJ1_2" localSheetId="1">[12]Tablas!#REF!</definedName>
    <definedName name="DIJ1_2" localSheetId="2">[12]Tablas!#REF!</definedName>
    <definedName name="DIJ1_2">[12]Tablas!#REF!</definedName>
    <definedName name="DIJ1_3" localSheetId="1">[12]Tablas!#REF!</definedName>
    <definedName name="DIJ1_3" localSheetId="2">[12]Tablas!#REF!</definedName>
    <definedName name="DIJ1_3">[12]Tablas!#REF!</definedName>
    <definedName name="DIJ1_4" localSheetId="1">[12]Tablas!#REF!</definedName>
    <definedName name="DIJ1_4" localSheetId="2">[12]Tablas!#REF!</definedName>
    <definedName name="DIJ1_4">[12]Tablas!#REF!</definedName>
    <definedName name="DIJ1_5" localSheetId="1">[12]Tablas!#REF!</definedName>
    <definedName name="DIJ1_5" localSheetId="2">[12]Tablas!#REF!</definedName>
    <definedName name="DIJ1_5">[12]Tablas!#REF!</definedName>
    <definedName name="Direccion">[40]EMPRESA!$F$14</definedName>
    <definedName name="display_area_2" localSheetId="1">#REF!</definedName>
    <definedName name="display_area_2" localSheetId="2">#REF!</definedName>
    <definedName name="display_area_2">#REF!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 localSheetId="1">#REF!</definedName>
    <definedName name="DMxUS" localSheetId="2">#REF!</definedName>
    <definedName name="DMxUS">#REF!</definedName>
    <definedName name="do" localSheetId="1">#REF!</definedName>
    <definedName name="do" localSheetId="2">#REF!</definedName>
    <definedName name="do">#REF!</definedName>
    <definedName name="dolar" localSheetId="1">#REF!</definedName>
    <definedName name="dolar" localSheetId="2">#REF!</definedName>
    <definedName name="dolar">#REF!</definedName>
    <definedName name="DOLLAR" localSheetId="1">[65]CÁLCULOS!$H$34</definedName>
    <definedName name="DOLLAR">[65]CÁLCULOS!$H$34</definedName>
    <definedName name="DOTACIÓN" localSheetId="1">#REF!</definedName>
    <definedName name="DOTACIÓN" localSheetId="2">#REF!</definedName>
    <definedName name="DOTACIÓN">#REF!</definedName>
    <definedName name="DPI" localSheetId="1">[12]Tablas!#REF!</definedName>
    <definedName name="DPI" localSheetId="2">[12]Tablas!#REF!</definedName>
    <definedName name="DPI">[12]Tablas!#REF!</definedName>
    <definedName name="DPI1_1" localSheetId="1">[12]Tablas!#REF!</definedName>
    <definedName name="DPI1_1" localSheetId="2">[12]Tablas!#REF!</definedName>
    <definedName name="DPI1_1">[12]Tablas!#REF!</definedName>
    <definedName name="DPI1_1_1" localSheetId="1">[12]Tablas!#REF!</definedName>
    <definedName name="DPI1_1_1" localSheetId="2">[12]Tablas!#REF!</definedName>
    <definedName name="DPI1_1_1">[12]Tablas!#REF!</definedName>
    <definedName name="DPY" localSheetId="1">[12]Tablas!#REF!</definedName>
    <definedName name="DPY" localSheetId="2">[12]Tablas!#REF!</definedName>
    <definedName name="DPY">[12]Tablas!#REF!</definedName>
    <definedName name="DPY1_1" localSheetId="1">[12]Tablas!#REF!</definedName>
    <definedName name="DPY1_1" localSheetId="2">[12]Tablas!#REF!</definedName>
    <definedName name="DPY1_1">[12]Tablas!#REF!</definedName>
    <definedName name="DPY1_1_1" localSheetId="1">[12]Tablas!#REF!</definedName>
    <definedName name="DPY1_1_1" localSheetId="2">[12]Tablas!#REF!</definedName>
    <definedName name="DPY1_1_1">[12]Tablas!#REF!</definedName>
    <definedName name="DRI" localSheetId="1">[12]Tablas!#REF!</definedName>
    <definedName name="DRI" localSheetId="2">[12]Tablas!#REF!</definedName>
    <definedName name="DRI">[12]Tablas!#REF!</definedName>
    <definedName name="DRI1_1" localSheetId="1">[12]Tablas!#REF!</definedName>
    <definedName name="DRI1_1" localSheetId="2">[12]Tablas!#REF!</definedName>
    <definedName name="DRI1_1">[12]Tablas!#REF!</definedName>
    <definedName name="DRI1_1_1" localSheetId="1">[12]Tablas!#REF!</definedName>
    <definedName name="DRI1_1_1" localSheetId="2">[12]Tablas!#REF!</definedName>
    <definedName name="DRI1_1_1">[12]Tablas!#REF!</definedName>
    <definedName name="DRI1_1_2" localSheetId="1">[12]Tablas!#REF!</definedName>
    <definedName name="DRI1_1_2" localSheetId="2">[12]Tablas!#REF!</definedName>
    <definedName name="DRI1_1_2">[12]Tablas!#REF!</definedName>
    <definedName name="DRI1_1_3" localSheetId="1">[12]Tablas!#REF!</definedName>
    <definedName name="DRI1_1_3" localSheetId="2">[12]Tablas!#REF!</definedName>
    <definedName name="DRI1_1_3">[12]Tablas!#REF!</definedName>
    <definedName name="DRI1_1_4" localSheetId="1">[12]Tablas!#REF!</definedName>
    <definedName name="DRI1_1_4" localSheetId="2">[12]Tablas!#REF!</definedName>
    <definedName name="DRI1_1_4">[12]Tablas!#REF!</definedName>
    <definedName name="DRI1_2" localSheetId="1">[12]Tablas!#REF!</definedName>
    <definedName name="DRI1_2" localSheetId="2">[12]Tablas!#REF!</definedName>
    <definedName name="DRI1_2">[12]Tablas!#REF!</definedName>
    <definedName name="DRI1_3" localSheetId="1">[12]Tablas!#REF!</definedName>
    <definedName name="DRI1_3" localSheetId="2">[12]Tablas!#REF!</definedName>
    <definedName name="DRI1_3">[12]Tablas!#REF!</definedName>
    <definedName name="DRI1_4" localSheetId="1">[12]Tablas!#REF!</definedName>
    <definedName name="DRI1_4" localSheetId="2">[12]Tablas!#REF!</definedName>
    <definedName name="DRI1_4">[12]Tablas!#REF!</definedName>
    <definedName name="DRL" localSheetId="1">[12]Tablas!#REF!</definedName>
    <definedName name="DRL" localSheetId="2">[12]Tablas!#REF!</definedName>
    <definedName name="DRL">[12]Tablas!#REF!</definedName>
    <definedName name="DRL1_1" localSheetId="1">[12]Tablas!#REF!</definedName>
    <definedName name="DRL1_1" localSheetId="2">[12]Tablas!#REF!</definedName>
    <definedName name="DRL1_1">[12]Tablas!#REF!</definedName>
    <definedName name="DRL1_1_1" localSheetId="1">[12]Tablas!#REF!</definedName>
    <definedName name="DRL1_1_1" localSheetId="2">[12]Tablas!#REF!</definedName>
    <definedName name="DRL1_1_1">[12]Tablas!#REF!</definedName>
    <definedName name="DRL1_1_2" localSheetId="1">[12]Tablas!#REF!</definedName>
    <definedName name="DRL1_1_2" localSheetId="2">[12]Tablas!#REF!</definedName>
    <definedName name="DRL1_1_2">[12]Tablas!#REF!</definedName>
    <definedName name="DRL1_1_3" localSheetId="1">[12]Tablas!#REF!</definedName>
    <definedName name="DRL1_1_3" localSheetId="2">[12]Tablas!#REF!</definedName>
    <definedName name="DRL1_1_3">[12]Tablas!#REF!</definedName>
    <definedName name="DRL1_1_4" localSheetId="1">[12]Tablas!#REF!</definedName>
    <definedName name="DRL1_1_4" localSheetId="2">[12]Tablas!#REF!</definedName>
    <definedName name="DRL1_1_4">[12]Tablas!#REF!</definedName>
    <definedName name="DRL1_2" localSheetId="1">[12]Tablas!#REF!</definedName>
    <definedName name="DRL1_2" localSheetId="2">[12]Tablas!#REF!</definedName>
    <definedName name="DRL1_2">[12]Tablas!#REF!</definedName>
    <definedName name="DRL1_3" localSheetId="1">[12]Tablas!#REF!</definedName>
    <definedName name="DRL1_3" localSheetId="2">[12]Tablas!#REF!</definedName>
    <definedName name="DRL1_3">[12]Tablas!#REF!</definedName>
    <definedName name="DRL1_4" localSheetId="1">[12]Tablas!#REF!</definedName>
    <definedName name="DRL1_4" localSheetId="2">[12]Tablas!#REF!</definedName>
    <definedName name="DRL1_4">[12]Tablas!#REF!</definedName>
    <definedName name="dry" localSheetId="1" hidden="1">{"via1",#N/A,TRUE,"general";"via2",#N/A,TRUE,"general";"via3",#N/A,TRUE,"general"}</definedName>
    <definedName name="dry" hidden="1">{"via1",#N/A,TRUE,"general";"via2",#N/A,TRUE,"general";"via3",#N/A,TRUE,"general"}</definedName>
    <definedName name="DS" localSheetId="1">[63]Cronograma!#REF!</definedName>
    <definedName name="DS" localSheetId="2">[63]Cronograma!#REF!</definedName>
    <definedName name="DS">[63]Cronograma!#REF!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 localSheetId="2">#REF!</definedName>
    <definedName name="Dsbcm">#REF!</definedName>
    <definedName name="DsctoFondo" localSheetId="1">[66]EMPRESA!$I$25</definedName>
    <definedName name="DsctoFondo">[66]EMPRESA!$I$25</definedName>
    <definedName name="DsctoPension" localSheetId="1">[66]EMPRESA!$I$23</definedName>
    <definedName name="DsctoPension">[66]EMPRESA!$I$23</definedName>
    <definedName name="DsctoSalud" localSheetId="1">[66]EMPRESA!$I$24</definedName>
    <definedName name="DsctoSalud">[66]EMPRESA!$I$24</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 localSheetId="1">[12]Tablas!#REF!</definedName>
    <definedName name="DSP" localSheetId="2">[12]Tablas!#REF!</definedName>
    <definedName name="DSP">[12]Tablas!#REF!</definedName>
    <definedName name="DSP1_1" localSheetId="1">[12]Tablas!#REF!</definedName>
    <definedName name="DSP1_1" localSheetId="2">[12]Tablas!#REF!</definedName>
    <definedName name="DSP1_1">[12]Tablas!#REF!</definedName>
    <definedName name="DSP1_1_1" localSheetId="1">[12]Tablas!#REF!</definedName>
    <definedName name="DSP1_1_1" localSheetId="2">[12]Tablas!#REF!</definedName>
    <definedName name="DSP1_1_1">[12]Tablas!#REF!</definedName>
    <definedName name="dt" localSheetId="1">#REF!</definedName>
    <definedName name="dt" localSheetId="2">#REF!</definedName>
    <definedName name="dt">#REF!</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 localSheetId="1">#REF!</definedName>
    <definedName name="E" localSheetId="2">#REF!</definedName>
    <definedName name="E">#REF!</definedName>
    <definedName name="e3e33" localSheetId="1" hidden="1">{"via1",#N/A,TRUE,"general";"via2",#N/A,TRUE,"general";"via3",#N/A,TRUE,"general"}</definedName>
    <definedName name="e3e33" hidden="1">{"via1",#N/A,TRUE,"general";"via2",#N/A,TRUE,"general";"via3",#N/A,TRUE,"general"}</definedName>
    <definedName name="ECP" localSheetId="1">[12]Tablas!#REF!</definedName>
    <definedName name="ECP" localSheetId="2">[12]Tablas!#REF!</definedName>
    <definedName name="ECP">[12]Tablas!#REF!</definedName>
    <definedName name="ECP1_1" localSheetId="1">[12]Tablas!#REF!</definedName>
    <definedName name="ECP1_1" localSheetId="2">[12]Tablas!#REF!</definedName>
    <definedName name="ECP1_1">[12]Tablas!#REF!</definedName>
    <definedName name="ECP1_1_1" localSheetId="1">[12]Tablas!#REF!</definedName>
    <definedName name="ECP1_1_1" localSheetId="2">[12]Tablas!#REF!</definedName>
    <definedName name="ECP1_1_1">[12]Tablas!#REF!</definedName>
    <definedName name="EDC" localSheetId="1">#REF!</definedName>
    <definedName name="EDC" localSheetId="2">#REF!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'AU CAIS'!ERR</definedName>
    <definedName name="EE">[0]!ERR</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 localSheetId="1">#REF!</definedName>
    <definedName name="EF" localSheetId="2">#REF!</definedName>
    <definedName name="EF">#REF!</definedName>
    <definedName name="EFA" localSheetId="1">#REF!</definedName>
    <definedName name="EFA" localSheetId="2">#REF!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 localSheetId="1">[25]PRESUPUESTO!$E$7</definedName>
    <definedName name="EJEC">[25]PRESUPUESTO!$E$7</definedName>
    <definedName name="Ejecutivo" localSheetId="1">'[67]Info Ejec'!$A$1:$AV$153</definedName>
    <definedName name="Ejecutivo">'[67]Info Ejec'!$A$1:$AV$153</definedName>
    <definedName name="ELIMINACIONPROYC" localSheetId="1">#REF!</definedName>
    <definedName name="ELIMINACIONPROYC" localSheetId="2">#REF!</definedName>
    <definedName name="ELIMINACIONPROYC">#REF!</definedName>
    <definedName name="emanto" localSheetId="1">#REF!</definedName>
    <definedName name="emanto" localSheetId="2">#REF!</definedName>
    <definedName name="emanto">#REF!</definedName>
    <definedName name="eme" localSheetId="1">'AU CAIS'!ERR</definedName>
    <definedName name="eme">[0]!ERR</definedName>
    <definedName name="EMPLEADO" localSheetId="1">#REF!</definedName>
    <definedName name="EMPLEADO" localSheetId="2">#REF!</definedName>
    <definedName name="EMPLEADO">#REF!</definedName>
    <definedName name="Empresa">[40]EMPRESA!$F$6</definedName>
    <definedName name="EMULSION" localSheetId="1">#REF!</definedName>
    <definedName name="EMULSION" localSheetId="2">#REF!</definedName>
    <definedName name="EMULSION">#REF!</definedName>
    <definedName name="End_Bal" localSheetId="1">#REF!</definedName>
    <definedName name="End_Bal" localSheetId="2">#REF!</definedName>
    <definedName name="End_Bal">#REF!</definedName>
    <definedName name="ene" localSheetId="1">#REF!</definedName>
    <definedName name="ene" localSheetId="2">#REF!</definedName>
    <definedName name="ene">#REF!</definedName>
    <definedName name="Ensayos" localSheetId="1">#REF!</definedName>
    <definedName name="Ensayos" localSheetId="2">#REF!</definedName>
    <definedName name="Ensayos">#REF!</definedName>
    <definedName name="ENTRADASP" localSheetId="1">#REF!</definedName>
    <definedName name="ENTRADASP" localSheetId="2">#REF!</definedName>
    <definedName name="ENTRADASP">#REF!</definedName>
    <definedName name="EPECIALIDAD_SIDOE" localSheetId="1">[12]Tablas!#REF!</definedName>
    <definedName name="EPECIALIDAD_SIDOE" localSheetId="2">[12]Tablas!#REF!</definedName>
    <definedName name="EPECIALIDAD_SIDOE">[12]Tablas!#REF!</definedName>
    <definedName name="equipo" localSheetId="1">[68]Equipo!$A$7:$A$65536</definedName>
    <definedName name="equipo">[68]Equipo!$A$7:$A$65536</definedName>
    <definedName name="EQUIPO1" localSheetId="1">#REF!</definedName>
    <definedName name="EQUIPO1" localSheetId="2">#REF!</definedName>
    <definedName name="EQUIPO1">#REF!</definedName>
    <definedName name="Equipos" localSheetId="1">#REF!</definedName>
    <definedName name="Equipos" localSheetId="2">#REF!</definedName>
    <definedName name="Equipos">#REF!</definedName>
    <definedName name="EQUIPOS1" localSheetId="1">#REF!</definedName>
    <definedName name="EQUIPOS1" localSheetId="2">#REF!</definedName>
    <definedName name="EQUIPOS1">#REF!</definedName>
    <definedName name="eqw" localSheetId="1" hidden="1">{"via1",#N/A,TRUE,"general";"via2",#N/A,TRUE,"general";"via3",#N/A,TRUE,"general"}</definedName>
    <definedName name="eqw" hidden="1">{"via1",#N/A,TRUE,"general";"via2",#N/A,TRUE,"general";"via3",#N/A,TRUE,"general"}</definedName>
    <definedName name="ERE_ART">[45]steel!$B$8:$B$47</definedName>
    <definedName name="erfg" localSheetId="1" hidden="1">{#N/A,#N/A,FALSE,"Hoja1";#N/A,#N/A,FALSE,"Hoja2"}</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 localSheetId="1">#REF!</definedName>
    <definedName name="ERRORE" localSheetId="2">#REF!</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'AU CAIS'!ERR</definedName>
    <definedName name="ES">[0]!ERR</definedName>
    <definedName name="ESA" localSheetId="1">#REF!</definedName>
    <definedName name="ESA" localSheetId="2">#REF!</definedName>
    <definedName name="ESA">#REF!</definedName>
    <definedName name="ESE" localSheetId="1">#REF!</definedName>
    <definedName name="ESE" localSheetId="2">#REF!</definedName>
    <definedName name="ESE">#REF!</definedName>
    <definedName name="ESPE" localSheetId="1">#REF!</definedName>
    <definedName name="ESPE" localSheetId="2">#REF!</definedName>
    <definedName name="ESPE">#REF!</definedName>
    <definedName name="ESPECIFICACION" localSheetId="1">#REF!</definedName>
    <definedName name="ESPECIFICACION" localSheetId="2">#REF!</definedName>
    <definedName name="ESPECIFICACION">#REF!</definedName>
    <definedName name="Especificación" localSheetId="1">#REF!</definedName>
    <definedName name="Especificación" localSheetId="2">#REF!</definedName>
    <definedName name="Especificación">#REF!</definedName>
    <definedName name="ESTA" localSheetId="1">#REF!</definedName>
    <definedName name="ESTA" localSheetId="2">#REF!</definedName>
    <definedName name="ESTA">#REF!</definedName>
    <definedName name="Estados" localSheetId="1">#REF!</definedName>
    <definedName name="Estados" localSheetId="2">#REF!</definedName>
    <definedName name="Estados">#REF!</definedName>
    <definedName name="Estimate_Factor">1</definedName>
    <definedName name="ESTRAE" localSheetId="1">'[3]7422CW00'!#REF!</definedName>
    <definedName name="ESTRAE" localSheetId="2">'[3]7422CW00'!#REF!</definedName>
    <definedName name="ESTRAE">'[3]7422CW00'!#REF!</definedName>
    <definedName name="ESTRU">[69]Estructura!$C$7:$E$2570</definedName>
    <definedName name="ESTRUCTURA" localSheetId="1" hidden="1">{#N/A,#N/A,TRUE,"INGENIERIA";#N/A,#N/A,TRUE,"COMPRAS";#N/A,#N/A,TRUE,"DIRECCION";#N/A,#N/A,TRUE,"RESUMEN"}</definedName>
    <definedName name="ESTRUCTURA" hidden="1">{#N/A,#N/A,TRUE,"INGENIERIA";#N/A,#N/A,TRUE,"COMPRAS";#N/A,#N/A,TRUE,"DIRECCION";#N/A,#N/A,TRUE,"RESUMEN"}</definedName>
    <definedName name="ESTRUCTURAS">[70]Hoja3!$B$7:$B$15</definedName>
    <definedName name="ETAP" localSheetId="1">#REF!</definedName>
    <definedName name="ETAP" localSheetId="2">#REF!</definedName>
    <definedName name="ETAP">#REF!</definedName>
    <definedName name="ETAPA_PACC" localSheetId="1">#REF!</definedName>
    <definedName name="ETAPA_PACC" localSheetId="2">#REF!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localSheetId="1" hidden="1">{#N/A,#N/A,TRUE,"1842CWN0"}</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 localSheetId="1">#REF!</definedName>
    <definedName name="EW" localSheetId="2">#REF!</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localSheetId="1" hidden="1">#REF!</definedName>
    <definedName name="EX" localSheetId="2" hidden="1">#REF!</definedName>
    <definedName name="EX" hidden="1">#REF!</definedName>
    <definedName name="EX_1" localSheetId="1" hidden="1">#REF!</definedName>
    <definedName name="EX_1" localSheetId="2" hidden="1">#REF!</definedName>
    <definedName name="EX_1" hidden="1">#REF!</definedName>
    <definedName name="EXC" localSheetId="1">#REF!</definedName>
    <definedName name="EXC" localSheetId="2">#REF!</definedName>
    <definedName name="EXC">#REF!</definedName>
    <definedName name="EXCAV_1" localSheetId="1">#REF!</definedName>
    <definedName name="EXCAV_1" localSheetId="2">#REF!</definedName>
    <definedName name="EXCAV_1">#REF!</definedName>
    <definedName name="EXCAV_2" localSheetId="1">#REF!</definedName>
    <definedName name="EXCAV_2" localSheetId="2">#REF!</definedName>
    <definedName name="EXCAV_2">#REF!</definedName>
    <definedName name="exCEL" localSheetId="1">#REF!</definedName>
    <definedName name="exCEL" localSheetId="2">#REF!</definedName>
    <definedName name="exCEL">#REF!</definedName>
    <definedName name="Excel_BuiltIn_Print_Area_3" localSheetId="1">#REF!</definedName>
    <definedName name="Excel_BuiltIn_Print_Area_3" localSheetId="2">#REF!</definedName>
    <definedName name="Excel_BuiltIn_Print_Area_3">#REF!</definedName>
    <definedName name="Excel_BuiltIn_Print_Area_3_X" localSheetId="1">#REF!</definedName>
    <definedName name="Excel_BuiltIn_Print_Area_3_X" localSheetId="2">#REF!</definedName>
    <definedName name="Excel_BuiltIn_Print_Area_3_X">#REF!</definedName>
    <definedName name="Excel_BuiltIn_Print_Titles_10" localSheetId="1">[23]SKJ452!#REF!</definedName>
    <definedName name="Excel_BuiltIn_Print_Titles_10" localSheetId="2">[23]SKJ452!#REF!</definedName>
    <definedName name="Excel_BuiltIn_Print_Titles_10">[23]SKJ452!#REF!</definedName>
    <definedName name="Excel_BuiltIn_Print_Titles_11" localSheetId="1">[23]ITA878!#REF!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1">#REF!</definedName>
    <definedName name="Excel_BuiltIn_Print_Titles_15" localSheetId="2">#REF!</definedName>
    <definedName name="Excel_BuiltIn_Print_Titles_15">#REF!</definedName>
    <definedName name="Excel_BuiltIn_Print_Titles_16" localSheetId="1">#REF!</definedName>
    <definedName name="Excel_BuiltIn_Print_Titles_16" localSheetId="2">#REF!</definedName>
    <definedName name="Excel_BuiltIn_Print_Titles_16">#REF!</definedName>
    <definedName name="Excel_BuiltIn_Print_Titles_17" localSheetId="1">#REF!</definedName>
    <definedName name="Excel_BuiltIn_Print_Titles_17" localSheetId="2">#REF!</definedName>
    <definedName name="Excel_BuiltIn_Print_Titles_17">#REF!</definedName>
    <definedName name="Excel_BuiltIn_Print_Titles_18" localSheetId="1">#REF!</definedName>
    <definedName name="Excel_BuiltIn_Print_Titles_18" localSheetId="2">#REF!</definedName>
    <definedName name="Excel_BuiltIn_Print_Titles_18">#REF!</definedName>
    <definedName name="Excel_BuiltIn_Print_Titles_19" localSheetId="1">[23]XXJ617!#REF!</definedName>
    <definedName name="Excel_BuiltIn_Print_Titles_19" localSheetId="2">[23]XXJ617!#REF!</definedName>
    <definedName name="Excel_BuiltIn_Print_Titles_19">[23]XXJ617!#REF!</definedName>
    <definedName name="Excel_BuiltIn_Print_Titles_20" localSheetId="1">#REF!</definedName>
    <definedName name="Excel_BuiltIn_Print_Titles_20" localSheetId="2">#REF!</definedName>
    <definedName name="Excel_BuiltIn_Print_Titles_20">#REF!</definedName>
    <definedName name="Excel_BuiltIn_Print_Titles_21" localSheetId="1">[23]SNG_855!#REF!</definedName>
    <definedName name="Excel_BuiltIn_Print_Titles_21" localSheetId="2">[23]SNG_855!#REF!</definedName>
    <definedName name="Excel_BuiltIn_Print_Titles_21">[23]SNG_855!#REF!</definedName>
    <definedName name="Excel_BuiltIn_Print_Titles_23" localSheetId="1">#REF!</definedName>
    <definedName name="Excel_BuiltIn_Print_Titles_23" localSheetId="2">#REF!</definedName>
    <definedName name="Excel_BuiltIn_Print_Titles_23">#REF!</definedName>
    <definedName name="Excel_BuiltIn_Print_Titles_3" localSheetId="1">#REF!</definedName>
    <definedName name="Excel_BuiltIn_Print_Titles_3" localSheetId="2">#REF!</definedName>
    <definedName name="Excel_BuiltIn_Print_Titles_3">#REF!</definedName>
    <definedName name="Excel_BuiltIn_Print_Titles_5" localSheetId="1">'[23]VEA 374'!#REF!</definedName>
    <definedName name="Excel_BuiltIn_Print_Titles_5" localSheetId="2">'[23]VEA 374'!#REF!</definedName>
    <definedName name="Excel_BuiltIn_Print_Titles_5">'[23]VEA 374'!#REF!</definedName>
    <definedName name="Excel_BuiltIn_Print_Titles_5_XX" localSheetId="1">'[23]VEA 374'!#REF!</definedName>
    <definedName name="Excel_BuiltIn_Print_Titles_5_XX" localSheetId="2">'[23]VEA 374'!#REF!</definedName>
    <definedName name="Excel_BuiltIn_Print_Titles_5_XX">'[23]VEA 374'!#REF!</definedName>
    <definedName name="Excel_BuiltIn_Print_Titles_6" localSheetId="1">#REF!</definedName>
    <definedName name="Excel_BuiltIn_Print_Titles_6" localSheetId="2">#REF!</definedName>
    <definedName name="Excel_BuiltIn_Print_Titles_6">#REF!</definedName>
    <definedName name="Excel_BuiltIn_Print_Titles_7" localSheetId="1">[23]HFB024!#REF!</definedName>
    <definedName name="Excel_BuiltIn_Print_Titles_7" localSheetId="2">[23]HFB024!#REF!</definedName>
    <definedName name="Excel_BuiltIn_Print_Titles_7">[23]HFB024!#REF!</definedName>
    <definedName name="Excel_BuiltIn_Print_Titles_8" localSheetId="1">#REF!</definedName>
    <definedName name="Excel_BuiltIn_Print_Titles_8" localSheetId="2">#REF!</definedName>
    <definedName name="Excel_BuiltIn_Print_Titles_8">#REF!</definedName>
    <definedName name="Excel_BuiltIn_Print_Titles_9" localSheetId="1">[23]PAJ825!#REF!</definedName>
    <definedName name="Excel_BuiltIn_Print_Titles_9" localSheetId="2">[23]PAJ825!#REF!</definedName>
    <definedName name="Excel_BuiltIn_Print_Titles_9">[23]PAJ825!#REF!</definedName>
    <definedName name="EXCROC">'[71]Análisis de precios'!$H$52</definedName>
    <definedName name="ExtensionCoordinador" localSheetId="1">#REF!</definedName>
    <definedName name="ExtensionCoordinador" localSheetId="2">#REF!</definedName>
    <definedName name="ExtensionCoordinador">#REF!</definedName>
    <definedName name="Extra_Pay" localSheetId="1">#REF!</definedName>
    <definedName name="Extra_Pay" localSheetId="2">#REF!</definedName>
    <definedName name="Extra_Pay">#REF!</definedName>
    <definedName name="Extracción_IM" localSheetId="1">#REF!</definedName>
    <definedName name="Extracción_IM" localSheetId="2">#REF!</definedName>
    <definedName name="Extracción_IM">#REF!</definedName>
    <definedName name="Extras">'[40]LIQUIDA-NOMINA'!$AH$4</definedName>
    <definedName name="F._INGRESO" localSheetId="1">#REF!</definedName>
    <definedName name="F._INGRESO" localSheetId="2">#REF!</definedName>
    <definedName name="F._INGRESO">#REF!</definedName>
    <definedName name="F._RETIRO" localSheetId="1">#REF!</definedName>
    <definedName name="F._RETIRO" localSheetId="2">#REF!</definedName>
    <definedName name="F._RETIRO">#REF!</definedName>
    <definedName name="F.L" localSheetId="1">#REF!</definedName>
    <definedName name="F.L" localSheetId="2">#REF!</definedName>
    <definedName name="F.L">#REF!</definedName>
    <definedName name="Facilidades" localSheetId="1">#REF!</definedName>
    <definedName name="Facilidades" localSheetId="2">#REF!</definedName>
    <definedName name="Facilidades">#REF!</definedName>
    <definedName name="factor" localSheetId="1">#REF!</definedName>
    <definedName name="factor" localSheetId="2">#REF!</definedName>
    <definedName name="factor">#REF!</definedName>
    <definedName name="FACTURADO" localSheetId="1">'[72]Itemes Renovación'!#REF!</definedName>
    <definedName name="FACTURADO" localSheetId="2">'[72]Itemes Renovación'!#REF!</definedName>
    <definedName name="FACTURADO">'[72]Itemes Renovación'!#REF!</definedName>
    <definedName name="FareWellStmnt" localSheetId="2">[50]!FareWellStmnt</definedName>
    <definedName name="FareWellStmnt">[50]!FareWellStmnt</definedName>
    <definedName name="FaseProyecto" localSheetId="1">#REF!</definedName>
    <definedName name="FaseProyecto" localSheetId="2">#REF!</definedName>
    <definedName name="FaseProyecto">#REF!</definedName>
    <definedName name="FD" localSheetId="1">'AU CAIS'!ERR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 localSheetId="1">#REF!</definedName>
    <definedName name="fdwssf" localSheetId="2">#REF!</definedName>
    <definedName name="fdwssf">#REF!</definedName>
    <definedName name="FE">1.32</definedName>
    <definedName name="Fecha">[73]Tablas!$B$1:$B$65536</definedName>
    <definedName name="FechaInicio">[40]CONTRATO!$E$10</definedName>
    <definedName name="FechaTermina">[40]CONTRATO!$E$11</definedName>
    <definedName name="FechaTerminacion" localSheetId="1">#REF!</definedName>
    <definedName name="FechaTerminacion" localSheetId="2">#REF!</definedName>
    <definedName name="FechaTerminacion">#REF!</definedName>
    <definedName name="fer" localSheetId="1">'[36]Res-Accide-10'!#REF!</definedName>
    <definedName name="fer" localSheetId="2">'[36]Res-Accide-10'!#REF!</definedName>
    <definedName name="fer">'[36]Res-Accide-10'!#REF!</definedName>
    <definedName name="ferfer" localSheetId="1" hidden="1">{"via1",#N/A,TRUE,"general";"via2",#N/A,TRUE,"general";"via3",#N/A,TRUE,"general"}</definedName>
    <definedName name="ferfer" hidden="1">{"via1",#N/A,TRUE,"general";"via2",#N/A,TRUE,"general";"via3",#N/A,TRUE,"general"}</definedName>
    <definedName name="ff" localSheetId="1">'AU CAIS'!ERR</definedName>
    <definedName name="ff">[0]!ERR</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'AU CAIS'!ERR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 localSheetId="1">'[74]7422CW00'!#REF!</definedName>
    <definedName name="fgh" localSheetId="2">'[74]7422CW00'!#REF!</definedName>
    <definedName name="fgh">'[74]7422CW00'!#REF!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localSheetId="1" hidden="1">{#N/A,#N/A,TRUE,"1842CWN0"}</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 localSheetId="1">#REF!</definedName>
    <definedName name="fi" localSheetId="2">#REF!</definedName>
    <definedName name="fi">#REF!</definedName>
    <definedName name="FIBER" localSheetId="1">#REF!</definedName>
    <definedName name="FIBER" localSheetId="2">#REF!</definedName>
    <definedName name="FIBER">#REF!</definedName>
    <definedName name="Fil_Fechas" localSheetId="1">#REF!</definedName>
    <definedName name="Fil_Fechas" localSheetId="2">#REF!</definedName>
    <definedName name="Fil_Fechas">#REF!</definedName>
    <definedName name="fill1" localSheetId="1" hidden="1">#REF!</definedName>
    <definedName name="fill1" localSheetId="2" hidden="1">#REF!</definedName>
    <definedName name="fill1" hidden="1">#REF!</definedName>
    <definedName name="FILTROS" localSheetId="1">#REF!</definedName>
    <definedName name="FILTROS" localSheetId="2">#REF!</definedName>
    <definedName name="FILTROS">#REF!</definedName>
    <definedName name="FINANCIACION" localSheetId="1">'AU CAIS'!ERR</definedName>
    <definedName name="FINANCIACION">[0]!ERR</definedName>
    <definedName name="FinePrint" localSheetId="2">[50]!FinePrint</definedName>
    <definedName name="FinePrint">[50]!FinePrint</definedName>
    <definedName name="FM">1.18</definedName>
    <definedName name="fnic">[54]Hoja1!$C$13</definedName>
    <definedName name="FO">1.32</definedName>
    <definedName name="FORDESCR" localSheetId="1">'[3]7422CW00'!#REF!</definedName>
    <definedName name="FORDESCR" localSheetId="2">'[3]7422CW00'!#REF!</definedName>
    <definedName name="FORDESCR">'[3]7422CW00'!#REF!</definedName>
    <definedName name="FORM_C3">[75]Hoja1!$A$33:$N$51</definedName>
    <definedName name="FORMOLT" localSheetId="1">'[3]7422CW00'!#REF!</definedName>
    <definedName name="FORMOLT" localSheetId="2">'[3]7422CW00'!#REF!</definedName>
    <definedName name="FORMOLT">'[3]7422CW00'!#REF!</definedName>
    <definedName name="formularioCantidades" localSheetId="1">#REF!</definedName>
    <definedName name="formularioCantidades" localSheetId="2">#REF!</definedName>
    <definedName name="formularioCantidades">#REF!</definedName>
    <definedName name="FORSHE" localSheetId="1">'[3]7422CW00'!#REF!</definedName>
    <definedName name="FORSHE" localSheetId="2">'[3]7422CW00'!#REF!</definedName>
    <definedName name="FORSHE">'[3]7422CW00'!#REF!</definedName>
    <definedName name="FORUNMIS" localSheetId="1">'[3]7422CW00'!#REF!</definedName>
    <definedName name="FORUNMIS" localSheetId="2">'[3]7422CW00'!#REF!</definedName>
    <definedName name="FORUNMIS">'[3]7422CW00'!#REF!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'AU CAIS'!ERR</definedName>
    <definedName name="fu">[0]!ERR</definedName>
    <definedName name="Full_Print" localSheetId="1">#REF!</definedName>
    <definedName name="Full_Print" localSheetId="2">#REF!</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 localSheetId="1">#REF!</definedName>
    <definedName name="G" localSheetId="2">#REF!</definedName>
    <definedName name="G">#REF!</definedName>
    <definedName name="G.Eg" localSheetId="1">#REF!</definedName>
    <definedName name="G.Eg" localSheetId="2">#REF!</definedName>
    <definedName name="G.Eg">#REF!</definedName>
    <definedName name="G.Em" localSheetId="1">#REF!</definedName>
    <definedName name="G.Em" localSheetId="2">#REF!</definedName>
    <definedName name="G.Em">#REF!</definedName>
    <definedName name="G.Eo" localSheetId="1">#REF!</definedName>
    <definedName name="G.Eo" localSheetId="2">#REF!</definedName>
    <definedName name="G.Eo">#REF!</definedName>
    <definedName name="G.Ew" localSheetId="1">#REF!</definedName>
    <definedName name="G.Ew" localSheetId="2">#REF!</definedName>
    <definedName name="G.Ew">#REF!</definedName>
    <definedName name="G_C1" localSheetId="1">[12]Tablas!#REF!</definedName>
    <definedName name="G_C1" localSheetId="2">[12]Tablas!#REF!</definedName>
    <definedName name="G_C1">[12]Tablas!#REF!</definedName>
    <definedName name="G_C10" localSheetId="1">[12]Tablas!#REF!</definedName>
    <definedName name="G_C10" localSheetId="2">[12]Tablas!#REF!</definedName>
    <definedName name="G_C10">[12]Tablas!#REF!</definedName>
    <definedName name="G_C11" localSheetId="1">[12]Tablas!#REF!</definedName>
    <definedName name="G_C11" localSheetId="2">[12]Tablas!#REF!</definedName>
    <definedName name="G_C11">[12]Tablas!#REF!</definedName>
    <definedName name="G_C12" localSheetId="1">[12]Tablas!#REF!</definedName>
    <definedName name="G_C12" localSheetId="2">[12]Tablas!#REF!</definedName>
    <definedName name="G_C12">[12]Tablas!#REF!</definedName>
    <definedName name="G_C13" localSheetId="1">[12]Tablas!#REF!</definedName>
    <definedName name="G_C13" localSheetId="2">[12]Tablas!#REF!</definedName>
    <definedName name="G_C13">[12]Tablas!#REF!</definedName>
    <definedName name="G_C14" localSheetId="1">[12]Tablas!#REF!</definedName>
    <definedName name="G_C14" localSheetId="2">[12]Tablas!#REF!</definedName>
    <definedName name="G_C14">[12]Tablas!#REF!</definedName>
    <definedName name="G_C15" localSheetId="1">[12]Tablas!#REF!</definedName>
    <definedName name="G_C15" localSheetId="2">[12]Tablas!#REF!</definedName>
    <definedName name="G_C15">[12]Tablas!#REF!</definedName>
    <definedName name="G_C16" localSheetId="1">[12]Tablas!#REF!</definedName>
    <definedName name="G_C16" localSheetId="2">[12]Tablas!#REF!</definedName>
    <definedName name="G_C16">[12]Tablas!#REF!</definedName>
    <definedName name="G_C17" localSheetId="1">[12]Tablas!#REF!</definedName>
    <definedName name="G_C17" localSheetId="2">[12]Tablas!#REF!</definedName>
    <definedName name="G_C17">[12]Tablas!#REF!</definedName>
    <definedName name="G_C18" localSheetId="1">[12]Tablas!#REF!</definedName>
    <definedName name="G_C18" localSheetId="2">[12]Tablas!#REF!</definedName>
    <definedName name="G_C18">[12]Tablas!#REF!</definedName>
    <definedName name="G_C19" localSheetId="1">[12]Tablas!#REF!</definedName>
    <definedName name="G_C19" localSheetId="2">[12]Tablas!#REF!</definedName>
    <definedName name="G_C19">[12]Tablas!#REF!</definedName>
    <definedName name="G_C2" localSheetId="1">[12]Tablas!#REF!</definedName>
    <definedName name="G_C2" localSheetId="2">[12]Tablas!#REF!</definedName>
    <definedName name="G_C2">[12]Tablas!#REF!</definedName>
    <definedName name="G_C20" localSheetId="1">[12]Tablas!#REF!</definedName>
    <definedName name="G_C20" localSheetId="2">[12]Tablas!#REF!</definedName>
    <definedName name="G_C20">[12]Tablas!#REF!</definedName>
    <definedName name="G_C21" localSheetId="1">[12]Tablas!#REF!</definedName>
    <definedName name="G_C21" localSheetId="2">[12]Tablas!#REF!</definedName>
    <definedName name="G_C21">[12]Tablas!#REF!</definedName>
    <definedName name="G_C22" localSheetId="1">[12]Tablas!#REF!</definedName>
    <definedName name="G_C22" localSheetId="2">[12]Tablas!#REF!</definedName>
    <definedName name="G_C22">[12]Tablas!#REF!</definedName>
    <definedName name="G_C3" localSheetId="1">[12]Tablas!#REF!</definedName>
    <definedName name="G_C3" localSheetId="2">[12]Tablas!#REF!</definedName>
    <definedName name="G_C3">[12]Tablas!#REF!</definedName>
    <definedName name="G_C4" localSheetId="1">[12]Tablas!#REF!</definedName>
    <definedName name="G_C4" localSheetId="2">[12]Tablas!#REF!</definedName>
    <definedName name="G_C4">[12]Tablas!#REF!</definedName>
    <definedName name="G_C5" localSheetId="1">[12]Tablas!#REF!</definedName>
    <definedName name="G_C5" localSheetId="2">[12]Tablas!#REF!</definedName>
    <definedName name="G_C5">[12]Tablas!#REF!</definedName>
    <definedName name="G_C6" localSheetId="1">[12]Tablas!#REF!</definedName>
    <definedName name="G_C6" localSheetId="2">[12]Tablas!#REF!</definedName>
    <definedName name="G_C6">[12]Tablas!#REF!</definedName>
    <definedName name="G_C7" localSheetId="1">[12]Tablas!#REF!</definedName>
    <definedName name="G_C7" localSheetId="2">[12]Tablas!#REF!</definedName>
    <definedName name="G_C7">[12]Tablas!#REF!</definedName>
    <definedName name="G_C8" localSheetId="1">[12]Tablas!#REF!</definedName>
    <definedName name="G_C8" localSheetId="2">[12]Tablas!#REF!</definedName>
    <definedName name="G_C8">[12]Tablas!#REF!</definedName>
    <definedName name="G_C9" localSheetId="1">[12]Tablas!#REF!</definedName>
    <definedName name="G_C9" localSheetId="2">[12]Tablas!#REF!</definedName>
    <definedName name="G_C9">[12]Tablas!#REF!</definedName>
    <definedName name="G1_" localSheetId="1">#REF!</definedName>
    <definedName name="G1_" localSheetId="2">#REF!</definedName>
    <definedName name="G1_">#REF!</definedName>
    <definedName name="GAJ" localSheetId="1">#REF!</definedName>
    <definedName name="GAJ" localSheetId="2">#REF!</definedName>
    <definedName name="GAJ">#REF!</definedName>
    <definedName name="GAS" localSheetId="1">[12]Tablas!#REF!</definedName>
    <definedName name="GAS" localSheetId="2">[12]Tablas!#REF!</definedName>
    <definedName name="GAS">[12]Tablas!#REF!</definedName>
    <definedName name="gba" localSheetId="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 localSheetId="2">[11]Tablas!#REF!</definedName>
    <definedName name="GCB">[11]Tablas!#REF!</definedName>
    <definedName name="GCI" localSheetId="1">[12]Tablas!#REF!</definedName>
    <definedName name="GCI" localSheetId="2">[12]Tablas!#REF!</definedName>
    <definedName name="GCI">[12]Tablas!#REF!</definedName>
    <definedName name="GCN" localSheetId="1">[12]Tablas!#REF!</definedName>
    <definedName name="GCN" localSheetId="2">[12]Tablas!#REF!</definedName>
    <definedName name="GCN">[12]Tablas!#REF!</definedName>
    <definedName name="GCP" localSheetId="1">[12]Tablas!#REF!</definedName>
    <definedName name="GCP" localSheetId="2">[12]Tablas!#REF!</definedName>
    <definedName name="GCP">[12]Tablas!#REF!</definedName>
    <definedName name="GDN" localSheetId="1">[12]Tablas!#REF!</definedName>
    <definedName name="GDN" localSheetId="2">[12]Tablas!#REF!</definedName>
    <definedName name="GDN">[12]Tablas!#REF!</definedName>
    <definedName name="GDR" localSheetId="1">[12]Tablas!#REF!</definedName>
    <definedName name="GDR" localSheetId="2">[12]Tablas!#REF!</definedName>
    <definedName name="GDR">[12]Tablas!#REF!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 localSheetId="1">[12]Tablas!#REF!</definedName>
    <definedName name="GEA" localSheetId="2">[12]Tablas!#REF!</definedName>
    <definedName name="GEA">[12]Tablas!#REF!</definedName>
    <definedName name="GEA1_1" localSheetId="1">[12]Tablas!#REF!</definedName>
    <definedName name="GEA1_1" localSheetId="2">[12]Tablas!#REF!</definedName>
    <definedName name="GEA1_1">[12]Tablas!#REF!</definedName>
    <definedName name="GEA1_1_1" localSheetId="1">[12]Tablas!#REF!</definedName>
    <definedName name="GEA1_1_1" localSheetId="2">[12]Tablas!#REF!</definedName>
    <definedName name="GEA1_1_1">[12]Tablas!#REF!</definedName>
    <definedName name="GEA1_1_10" localSheetId="1">[12]Tablas!#REF!</definedName>
    <definedName name="GEA1_1_10" localSheetId="2">[12]Tablas!#REF!</definedName>
    <definedName name="GEA1_1_10">[12]Tablas!#REF!</definedName>
    <definedName name="GEA1_1_2" localSheetId="1">[12]Tablas!#REF!</definedName>
    <definedName name="GEA1_1_2" localSheetId="2">[12]Tablas!#REF!</definedName>
    <definedName name="GEA1_1_2">[12]Tablas!#REF!</definedName>
    <definedName name="GEA1_1_3" localSheetId="1">[12]Tablas!#REF!</definedName>
    <definedName name="GEA1_1_3" localSheetId="2">[12]Tablas!#REF!</definedName>
    <definedName name="GEA1_1_3">[12]Tablas!#REF!</definedName>
    <definedName name="GEA1_1_4" localSheetId="1">[12]Tablas!#REF!</definedName>
    <definedName name="GEA1_1_4" localSheetId="2">[12]Tablas!#REF!</definedName>
    <definedName name="GEA1_1_4">[12]Tablas!#REF!</definedName>
    <definedName name="GEA1_1_5" localSheetId="1">[12]Tablas!#REF!</definedName>
    <definedName name="GEA1_1_5" localSheetId="2">[12]Tablas!#REF!</definedName>
    <definedName name="GEA1_1_5">[12]Tablas!#REF!</definedName>
    <definedName name="GEA1_1_6" localSheetId="1">[12]Tablas!#REF!</definedName>
    <definedName name="GEA1_1_6" localSheetId="2">[12]Tablas!#REF!</definedName>
    <definedName name="GEA1_1_6">[12]Tablas!#REF!</definedName>
    <definedName name="GEA1_1_7" localSheetId="1">[12]Tablas!#REF!</definedName>
    <definedName name="GEA1_1_7" localSheetId="2">[12]Tablas!#REF!</definedName>
    <definedName name="GEA1_1_7">[12]Tablas!#REF!</definedName>
    <definedName name="GEA1_1_8" localSheetId="1">[12]Tablas!#REF!</definedName>
    <definedName name="GEA1_1_8" localSheetId="2">[12]Tablas!#REF!</definedName>
    <definedName name="GEA1_1_8">[12]Tablas!#REF!</definedName>
    <definedName name="GEA1_1_9" localSheetId="1">[12]Tablas!#REF!</definedName>
    <definedName name="GEA1_1_9" localSheetId="2">[12]Tablas!#REF!</definedName>
    <definedName name="GEA1_1_9">[12]Tablas!#REF!</definedName>
    <definedName name="GEA1_2" localSheetId="1">[12]Tablas!#REF!</definedName>
    <definedName name="GEA1_2" localSheetId="2">[12]Tablas!#REF!</definedName>
    <definedName name="GEA1_2">[12]Tablas!#REF!</definedName>
    <definedName name="GEA1_3" localSheetId="1">[12]Tablas!#REF!</definedName>
    <definedName name="GEA1_3" localSheetId="2">[12]Tablas!#REF!</definedName>
    <definedName name="GEA1_3">[12]Tablas!#REF!</definedName>
    <definedName name="GEA1_4" localSheetId="1">[12]Tablas!#REF!</definedName>
    <definedName name="GEA1_4" localSheetId="2">[12]Tablas!#REF!</definedName>
    <definedName name="GEA1_4">[12]Tablas!#REF!</definedName>
    <definedName name="GEC" localSheetId="1">[12]Tablas!#REF!</definedName>
    <definedName name="GEC" localSheetId="2">[12]Tablas!#REF!</definedName>
    <definedName name="GEC">[12]Tablas!#REF!</definedName>
    <definedName name="GEC_ON_DAPIAY" localSheetId="1">#REF!</definedName>
    <definedName name="GEC_ON_DAPIAY" localSheetId="2">#REF!</definedName>
    <definedName name="GEC_ON_DAPIAY">#REF!</definedName>
    <definedName name="GEC_ON_GER" localSheetId="1">#REF!</definedName>
    <definedName name="GEC_ON_GER" localSheetId="2">#REF!</definedName>
    <definedName name="GEC_ON_GER">#REF!</definedName>
    <definedName name="geg" localSheetId="1" hidden="1">{"via1",#N/A,TRUE,"general";"via2",#N/A,TRUE,"general";"via3",#N/A,TRUE,"general"}</definedName>
    <definedName name="geg" hidden="1">{"via1",#N/A,TRUE,"general";"via2",#N/A,TRUE,"general";"via3",#N/A,TRUE,"general"}</definedName>
    <definedName name="GENERAL" localSheetId="1">#REF!</definedName>
    <definedName name="GENERAL" localSheetId="2">#REF!</definedName>
    <definedName name="GENERAL">#REF!</definedName>
    <definedName name="GENERAL1" localSheetId="1">#REF!</definedName>
    <definedName name="GENERAL1" localSheetId="2">#REF!</definedName>
    <definedName name="GENERAL1">#REF!</definedName>
    <definedName name="Geotex" localSheetId="1">#REF!</definedName>
    <definedName name="Geotex" localSheetId="2">#REF!</definedName>
    <definedName name="Geotex">#REF!</definedName>
    <definedName name="GERENCIA" localSheetId="1">#REF!</definedName>
    <definedName name="GERENCIA" localSheetId="2">#REF!</definedName>
    <definedName name="GERENCIA">#REF!</definedName>
    <definedName name="GERENCIA1" localSheetId="1">#REF!</definedName>
    <definedName name="GERENCIA1" localSheetId="2">#REF!</definedName>
    <definedName name="GERENCIA1">#REF!</definedName>
    <definedName name="GERENCIA2" localSheetId="1">#REF!</definedName>
    <definedName name="GERENCIA2" localSheetId="2">#REF!</definedName>
    <definedName name="GERENCIA2">#REF!</definedName>
    <definedName name="Gerente">[40]EMPRESA!$F$12</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localSheetId="1" hidden="1">{#N/A,#N/A,TRUE,"INGENIERIA";#N/A,#N/A,TRUE,"COMPRAS";#N/A,#N/A,TRUE,"DIRECCION";#N/A,#N/A,TRUE,"RESUMEN"}</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 localSheetId="1">[12]Tablas!#REF!</definedName>
    <definedName name="GFN" localSheetId="2">[12]Tablas!#REF!</definedName>
    <definedName name="GFN">[12]Tablas!#REF!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'AU CAIS'!ERR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localSheetId="1" hidden="1">{#N/A,#N/A,TRUE,"1842CWN0"}</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 localSheetId="1">'[74]7422CW00'!#REF!</definedName>
    <definedName name="ghf" localSheetId="2">'[74]7422CW00'!#REF!</definedName>
    <definedName name="ghf">'[74]7422CW00'!#REF!</definedName>
    <definedName name="ghfg" localSheetId="1" hidden="1">{"via1",#N/A,TRUE,"general";"via2",#N/A,TRUE,"general";"via3",#N/A,TRUE,"general"}</definedName>
    <definedName name="ghfg" hidden="1">{"via1",#N/A,TRUE,"general";"via2",#N/A,TRUE,"general";"via3",#N/A,TRUE,"general"}</definedName>
    <definedName name="ghghy" localSheetId="1">#REF!</definedName>
    <definedName name="ghghy" localSheetId="2">#REF!</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localSheetId="1" hidden="1">{#N/A,#N/A,TRUE,"1842CWN0"}</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 localSheetId="1">[12]Tablas!#REF!</definedName>
    <definedName name="GMM_ON_ASO" localSheetId="2">[12]Tablas!#REF!</definedName>
    <definedName name="GMM_ON_ASO">[12]Tablas!#REF!</definedName>
    <definedName name="GMM_ON_DMARES" localSheetId="1">#REF!</definedName>
    <definedName name="GMM_ON_DMARES" localSheetId="2">#REF!</definedName>
    <definedName name="GMM_ON_DMARES">#REF!</definedName>
    <definedName name="GMM_ON_DRIO" localSheetId="1">#REF!</definedName>
    <definedName name="GMM_ON_DRIO" localSheetId="2">#REF!</definedName>
    <definedName name="GMM_ON_DRIO">#REF!</definedName>
    <definedName name="GOR" localSheetId="1">#REF!</definedName>
    <definedName name="GOR" localSheetId="2">#REF!</definedName>
    <definedName name="GOR">#REF!</definedName>
    <definedName name="GOT" localSheetId="1">[12]Tablas!#REF!</definedName>
    <definedName name="GOT" localSheetId="2">[12]Tablas!#REF!</definedName>
    <definedName name="GOT">[12]Tablas!#REF!</definedName>
    <definedName name="GPO" localSheetId="1">[12]Tablas!#REF!</definedName>
    <definedName name="GPO" localSheetId="2">[12]Tablas!#REF!</definedName>
    <definedName name="GPO">[12]Tablas!#REF!</definedName>
    <definedName name="GPR" localSheetId="1">[12]Tablas!#REF!</definedName>
    <definedName name="GPR" localSheetId="2">[12]Tablas!#REF!</definedName>
    <definedName name="GPR">[12]Tablas!#REF!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 localSheetId="2">#REF!</definedName>
    <definedName name="GRAF2">#REF!</definedName>
    <definedName name="GRAF3" localSheetId="1">#REF!</definedName>
    <definedName name="GRAF3" localSheetId="2">#REF!</definedName>
    <definedName name="GRAF3">#REF!</definedName>
    <definedName name="GRC" localSheetId="1">[12]Tablas!#REF!</definedName>
    <definedName name="GRC" localSheetId="2">[12]Tablas!#REF!</definedName>
    <definedName name="GRC">[12]Tablas!#REF!</definedName>
    <definedName name="GRC_ON_ASO" localSheetId="1">[12]Tablas!#REF!</definedName>
    <definedName name="GRC_ON_ASO" localSheetId="2">[12]Tablas!#REF!</definedName>
    <definedName name="GRC_ON_ASO">[12]Tablas!#REF!</definedName>
    <definedName name="GRC_ON_DAPIAY" localSheetId="1">#REF!</definedName>
    <definedName name="GRC_ON_DAPIAY" localSheetId="2">#REF!</definedName>
    <definedName name="GRC_ON_DAPIAY">#REF!</definedName>
    <definedName name="GRC_ON_GER" localSheetId="1">#REF!</definedName>
    <definedName name="GRC_ON_GER" localSheetId="2">#REF!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 localSheetId="1">[12]Tablas!#REF!</definedName>
    <definedName name="GRM" localSheetId="2">[12]Tablas!#REF!</definedName>
    <definedName name="GRM">[12]Tablas!#REF!</definedName>
    <definedName name="GRM_ON_DMARES" localSheetId="1">#REF!</definedName>
    <definedName name="GRM_ON_DMARES" localSheetId="2">#REF!</definedName>
    <definedName name="GRM_ON_DMARES">#REF!</definedName>
    <definedName name="GRM_ON_DRIO" localSheetId="1">#REF!</definedName>
    <definedName name="GRM_ON_DRIO" localSheetId="2">#REF!</definedName>
    <definedName name="GRM_ON_DRIO">#REF!</definedName>
    <definedName name="GRN" localSheetId="1">[12]Tablas!#REF!</definedName>
    <definedName name="GRN" localSheetId="2">[12]Tablas!#REF!</definedName>
    <definedName name="GRN">[12]Tablas!#REF!</definedName>
    <definedName name="GRN_ON_ASO" localSheetId="1">[12]Tablas!#REF!</definedName>
    <definedName name="GRN_ON_ASO" localSheetId="2">[12]Tablas!#REF!</definedName>
    <definedName name="GRN_ON_ASO">[12]Tablas!#REF!</definedName>
    <definedName name="GRN_ON_DIREC" localSheetId="1">#REF!</definedName>
    <definedName name="GRN_ON_DIREC" localSheetId="2">#REF!</definedName>
    <definedName name="GRN_ON_DIREC">#REF!</definedName>
    <definedName name="GRS" localSheetId="1">[12]Tablas!#REF!</definedName>
    <definedName name="GRS" localSheetId="2">[12]Tablas!#REF!</definedName>
    <definedName name="GRS">[12]Tablas!#REF!</definedName>
    <definedName name="GRS_ON_ASO" localSheetId="1">[12]Tablas!#REF!</definedName>
    <definedName name="GRS_ON_ASO" localSheetId="2">[12]Tablas!#REF!</definedName>
    <definedName name="GRS_ON_ASO">[12]Tablas!#REF!</definedName>
    <definedName name="GRS_ON_DIREC" localSheetId="1">#REF!</definedName>
    <definedName name="GRS_ON_DIREC" localSheetId="2">#REF!</definedName>
    <definedName name="GRS_ON_DIREC">#REF!</definedName>
    <definedName name="GRS_ON_HUIL" localSheetId="1">#REF!</definedName>
    <definedName name="GRS_ON_HUIL" localSheetId="2">#REF!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 localSheetId="2">#REF!</definedName>
    <definedName name="GRUPO1">#REF!</definedName>
    <definedName name="GRUPO123" localSheetId="1">#REF!</definedName>
    <definedName name="GRUPO123" localSheetId="2">#REF!</definedName>
    <definedName name="GRUPO123">#REF!</definedName>
    <definedName name="GRUPO13" localSheetId="1">#REF!</definedName>
    <definedName name="GRUPO13" localSheetId="2">#REF!</definedName>
    <definedName name="GRUPO13">#REF!</definedName>
    <definedName name="GRUPO2" localSheetId="1">#REF!</definedName>
    <definedName name="GRUPO2" localSheetId="2">#REF!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[76]BASE!$C$4:$H$255</definedName>
    <definedName name="GTC" localSheetId="1">[12]Tablas!#REF!</definedName>
    <definedName name="GTC" localSheetId="2">[12]Tablas!#REF!</definedName>
    <definedName name="GTC">[12]Tablas!#REF!</definedName>
    <definedName name="GTE" localSheetId="1">[12]Tablas!#REF!</definedName>
    <definedName name="GTE" localSheetId="2">[12]Tablas!#REF!</definedName>
    <definedName name="GTE">[12]Tablas!#REF!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 localSheetId="1">#REF!</definedName>
    <definedName name="GTO_ADMON" localSheetId="2">#REF!</definedName>
    <definedName name="GTO_ADMON">#REF!</definedName>
    <definedName name="GTO_INVEST" localSheetId="1">#REF!</definedName>
    <definedName name="GTO_INVEST" localSheetId="2">#REF!</definedName>
    <definedName name="GTO_INVEST">#REF!</definedName>
    <definedName name="GTO_OPERA" localSheetId="1">#REF!</definedName>
    <definedName name="GTO_OPERA" localSheetId="2">#REF!</definedName>
    <definedName name="GTO_OPERA">#REF!</definedName>
    <definedName name="GTP" localSheetId="1">[12]Tablas!#REF!</definedName>
    <definedName name="GTP" localSheetId="2">[12]Tablas!#REF!</definedName>
    <definedName name="GTP">[12]Tablas!#REF!</definedName>
    <definedName name="GTRE" localSheetId="1">#REF!</definedName>
    <definedName name="GTRE" localSheetId="2">#REF!</definedName>
    <definedName name="GTRE">#REF!</definedName>
    <definedName name="h" localSheetId="1">#REF!</definedName>
    <definedName name="h" localSheetId="2">#REF!</definedName>
    <definedName name="h">#REF!</definedName>
    <definedName name="H_pump" localSheetId="1">#REF!</definedName>
    <definedName name="H_pump" localSheetId="2">#REF!</definedName>
    <definedName name="H_pump">#REF!</definedName>
    <definedName name="h9h" localSheetId="1" hidden="1">{"via1",#N/A,TRUE,"general";"via2",#N/A,TRUE,"general";"via3",#N/A,TRUE,"general"}</definedName>
    <definedName name="h9h" hidden="1">{"via1",#N/A,TRUE,"general";"via2",#N/A,TRUE,"general";"via3",#N/A,TRUE,"general"}</definedName>
    <definedName name="Hazards" localSheetId="1">#REF!</definedName>
    <definedName name="Hazards" localSheetId="2">#REF!</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 localSheetId="2">ROW(#REF!)</definedName>
    <definedName name="Header_Row">ROW(#REF!)</definedName>
    <definedName name="hed">[54]Datos!$D$8</definedName>
    <definedName name="hen">[54]Datos!$D$9</definedName>
    <definedName name="HERRERO" localSheetId="1">#REF!</definedName>
    <definedName name="HERRERO" localSheetId="2">#REF!</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'AU CAIS'!ERR</definedName>
    <definedName name="hh">[0]!ERR</definedName>
    <definedName name="hhg" localSheetId="1" hidden="1">{#N/A,#N/A,TRUE,"1842CWN0"}</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'AU CAIS'!ERR</definedName>
    <definedName name="HK">[0]!ERR</definedName>
    <definedName name="HM" localSheetId="1">#REF!</definedName>
    <definedName name="HM" localSheetId="2">#REF!</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 localSheetId="2">#REF!</definedName>
    <definedName name="HOJA1">#REF!</definedName>
    <definedName name="horat" localSheetId="1">'[20]Itemes Renovación'!#REF!</definedName>
    <definedName name="horat" localSheetId="2">'[20]Itemes Renovación'!#REF!</definedName>
    <definedName name="horat">'[20]Itemes Renovación'!#REF!</definedName>
    <definedName name="Hornos" localSheetId="1">#REF!</definedName>
    <definedName name="Hornos" localSheetId="2">#REF!</definedName>
    <definedName name="Hornos">#REF!</definedName>
    <definedName name="HP_stg_Hz" localSheetId="1">#REF!</definedName>
    <definedName name="HP_stg_Hz" localSheetId="2">#REF!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 localSheetId="1">#REF!</definedName>
    <definedName name="hs" localSheetId="2">#REF!</definedName>
    <definedName name="hs">#REF!</definedName>
    <definedName name="hsfg" localSheetId="1" hidden="1">{"via1",#N/A,TRUE,"general";"via2",#N/A,TRUE,"general";"via3",#N/A,TRUE,"general"}</definedName>
    <definedName name="hsfg" hidden="1">{"via1",#N/A,TRUE,"general";"via2",#N/A,TRUE,"general";"via3",#N/A,TRUE,"general"}</definedName>
    <definedName name="HTAS" localSheetId="1">#REF!</definedName>
    <definedName name="HTAS" localSheetId="2">#REF!</definedName>
    <definedName name="HTAS">#REF!</definedName>
    <definedName name="HTAS1" localSheetId="1">#REF!</definedName>
    <definedName name="HTAS1" localSheetId="2">#REF!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t" localSheetId="1">#REF!</definedName>
    <definedName name="hut" localSheetId="2">#REF!</definedName>
    <definedName name="hut">#REF!</definedName>
    <definedName name="hxdfk" localSheetId="1">#REF!</definedName>
    <definedName name="hxdfk" localSheetId="2">#REF!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 localSheetId="2">#REF!</definedName>
    <definedName name="I">#REF!</definedName>
    <definedName name="i0" localSheetId="1">#REF!</definedName>
    <definedName name="i0" localSheetId="2">#REF!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[54]Hoja1!$C$17</definedName>
    <definedName name="icbf">[54]Hoja1!$C$15</definedName>
    <definedName name="Icct" localSheetId="1">#REF!</definedName>
    <definedName name="Icct" localSheetId="2">#REF!</definedName>
    <definedName name="Icct">#REF!</definedName>
    <definedName name="ICP" localSheetId="1">[12]Tablas!#REF!</definedName>
    <definedName name="ICP" localSheetId="2">[12]Tablas!#REF!</definedName>
    <definedName name="ICP">[12]Tablas!#REF!</definedName>
    <definedName name="ICP1_1" localSheetId="1">[12]Tablas!#REF!</definedName>
    <definedName name="ICP1_1" localSheetId="2">[12]Tablas!#REF!</definedName>
    <definedName name="ICP1_1">[12]Tablas!#REF!</definedName>
    <definedName name="ICP1_1_1" localSheetId="1">[12]Tablas!#REF!</definedName>
    <definedName name="ICP1_1_1" localSheetId="2">[12]Tablas!#REF!</definedName>
    <definedName name="ICP1_1_1">[12]Tablas!#REF!</definedName>
    <definedName name="ICP1_1_2" localSheetId="1">[12]Tablas!#REF!</definedName>
    <definedName name="ICP1_1_2" localSheetId="2">[12]Tablas!#REF!</definedName>
    <definedName name="ICP1_1_2">[12]Tablas!#REF!</definedName>
    <definedName name="ICP1_1_3" localSheetId="1">[12]Tablas!#REF!</definedName>
    <definedName name="ICP1_1_3" localSheetId="2">[12]Tablas!#REF!</definedName>
    <definedName name="ICP1_1_3">[12]Tablas!#REF!</definedName>
    <definedName name="ICP1_1_4" localSheetId="1">[12]Tablas!#REF!</definedName>
    <definedName name="ICP1_1_4" localSheetId="2">[12]Tablas!#REF!</definedName>
    <definedName name="ICP1_1_4">[12]Tablas!#REF!</definedName>
    <definedName name="ICP1_2" localSheetId="1">[12]Tablas!#REF!</definedName>
    <definedName name="ICP1_2" localSheetId="2">[12]Tablas!#REF!</definedName>
    <definedName name="ICP1_2">[12]Tablas!#REF!</definedName>
    <definedName name="ICP1_3" localSheetId="1">[12]Tablas!#REF!</definedName>
    <definedName name="ICP1_3" localSheetId="2">[12]Tablas!#REF!</definedName>
    <definedName name="ICP1_3">[12]Tablas!#REF!</definedName>
    <definedName name="ICP1_4" localSheetId="1">[12]Tablas!#REF!</definedName>
    <definedName name="ICP1_4" localSheetId="2">[12]Tablas!#REF!</definedName>
    <definedName name="ICP1_4">[12]Tablas!#REF!</definedName>
    <definedName name="ID" localSheetId="1">'AU CAIS'!ERR</definedName>
    <definedName name="ID">[0]!ERR</definedName>
    <definedName name="IF" localSheetId="1">'[51]A. P. U.'!#REF!</definedName>
    <definedName name="IF" localSheetId="2">'[51]A. P. U.'!#REF!</definedName>
    <definedName name="IF">'[51]A. P. U.'!#REF!</definedName>
    <definedName name="Ig" localSheetId="1">#REF!</definedName>
    <definedName name="Ig" localSheetId="2">#REF!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 localSheetId="1">#REF!</definedName>
    <definedName name="IL" localSheetId="2">#REF!</definedName>
    <definedName name="IL">#REF!</definedName>
    <definedName name="im" localSheetId="1">'[77]1'!$N$41</definedName>
    <definedName name="im">'[77]1'!$N$41</definedName>
    <definedName name="IMP" localSheetId="1">[25]otros!$C$3</definedName>
    <definedName name="IMP">[25]otros!$C$3</definedName>
    <definedName name="IMPRESSION" localSheetId="1">#REF!</definedName>
    <definedName name="IMPRESSION" localSheetId="2">#REF!</definedName>
    <definedName name="IMPRESSION">#REF!</definedName>
    <definedName name="imprimir" localSheetId="1">#REF!</definedName>
    <definedName name="imprimir" localSheetId="2">#REF!</definedName>
    <definedName name="imprimir">#REF!</definedName>
    <definedName name="IMPTOS" localSheetId="1">#REF!</definedName>
    <definedName name="IMPTOS" localSheetId="2">#REF!</definedName>
    <definedName name="IMPTOS">#REF!</definedName>
    <definedName name="IMPTOS1" localSheetId="1">#REF!</definedName>
    <definedName name="IMPTOS1" localSheetId="2">#REF!</definedName>
    <definedName name="IMPTOS1">#REF!</definedName>
    <definedName name="INC" localSheetId="1">#REF!</definedName>
    <definedName name="INC" localSheetId="2">#REF!</definedName>
    <definedName name="INC">#REF!</definedName>
    <definedName name="INCR._PRODC." localSheetId="1">#REF!</definedName>
    <definedName name="INCR._PRODC." localSheetId="2">#REF!</definedName>
    <definedName name="INCR._PRODC.">#REF!</definedName>
    <definedName name="INDICE" localSheetId="1">#REF!</definedName>
    <definedName name="INDICE" localSheetId="2">#REF!</definedName>
    <definedName name="INDICE">#REF!</definedName>
    <definedName name="inf" localSheetId="1">#REF!</definedName>
    <definedName name="inf" localSheetId="2">#REF!</definedName>
    <definedName name="inf">#REF!</definedName>
    <definedName name="INFORME">[78]TABLAS!$A$1:$A$65536</definedName>
    <definedName name="Informe_semanal" localSheetId="1">#REF!</definedName>
    <definedName name="Informe_semanal" localSheetId="2">#REF!</definedName>
    <definedName name="Informe_semanal">#REF!</definedName>
    <definedName name="INGENIERIA1" localSheetId="1" hidden="1">#REF!</definedName>
    <definedName name="INGENIERIA1" localSheetId="2" hidden="1">#REF!</definedName>
    <definedName name="INGENIERIA1" hidden="1">#REF!</definedName>
    <definedName name="INGENIERIA11" localSheetId="1" hidden="1">#REF!</definedName>
    <definedName name="INGENIERIA11" localSheetId="2" hidden="1">#REF!</definedName>
    <definedName name="INGENIERIA11" hidden="1">#REF!</definedName>
    <definedName name="iniciales">'[27]Reservas de Petróleo'!$A$2,'[27]Reservas de Petróleo'!$A$1,'[27]Reservas de Petróleo'!$D$4,'[27]Reservas de Petróleo'!$D$1:$D$65536</definedName>
    <definedName name="Inicio">[34]BASES!$E$26</definedName>
    <definedName name="INPU" localSheetId="1">#REF!</definedName>
    <definedName name="INPU" localSheetId="2">#REF!</definedName>
    <definedName name="INPU">#REF!</definedName>
    <definedName name="INPUT" localSheetId="1">'[3]7422CW00'!#REF!</definedName>
    <definedName name="INPUT" localSheetId="2">'[3]7422CW00'!#REF!</definedName>
    <definedName name="INPUT">'[3]7422CW00'!#REF!</definedName>
    <definedName name="INSU">[79]INSUMOS!$A$1:$E$65536</definedName>
    <definedName name="Insumos_auxiliares" localSheetId="1">[80]Insumos!#REF!</definedName>
    <definedName name="Insumos_auxiliares" localSheetId="2">[80]Insumos!#REF!</definedName>
    <definedName name="Insumos_auxiliares">[80]Insumos!#REF!</definedName>
    <definedName name="Insumos_basicos" localSheetId="1">#REF!</definedName>
    <definedName name="Insumos_basicos" localSheetId="2">#REF!</definedName>
    <definedName name="Insumos_basicos">#REF!</definedName>
    <definedName name="Int" localSheetId="1">#REF!</definedName>
    <definedName name="Int" localSheetId="2">#REF!</definedName>
    <definedName name="Int">#REF!</definedName>
    <definedName name="InTap">[20]Interc.tapones!$E$1:$E$65536</definedName>
    <definedName name="INTER">[70]Hoja3!$F$7:$F$9</definedName>
    <definedName name="Intercambiadores" localSheetId="1">#REF!</definedName>
    <definedName name="Intercambiadores" localSheetId="2">#REF!</definedName>
    <definedName name="Intercambiadores">#REF!</definedName>
    <definedName name="Interest_Rate" localSheetId="1">#REF!</definedName>
    <definedName name="Interest_Rate" localSheetId="2">#REF!</definedName>
    <definedName name="Interest_Rate">#REF!</definedName>
    <definedName name="INTERMEDIA_I" localSheetId="1">#REF!</definedName>
    <definedName name="INTERMEDIA_I" localSheetId="2">#REF!</definedName>
    <definedName name="INTERMEDIA_I">#REF!</definedName>
    <definedName name="Interventor">[40]CONTRATO!$E$12</definedName>
    <definedName name="IntVal">[20]Interc.válv.!$E$1:$E$65536</definedName>
    <definedName name="INV_11">'[81]PR 1'!$A$2:$N$655</definedName>
    <definedName name="INV_Payments" localSheetId="2">[50]!INV_Payments</definedName>
    <definedName name="INV_Payments">[50]!INV_Payments</definedName>
    <definedName name="InvDol1" localSheetId="1">#REF!</definedName>
    <definedName name="InvDol1" localSheetId="2">#REF!</definedName>
    <definedName name="InvDol1">#REF!</definedName>
    <definedName name="InvDol2" localSheetId="1">#REF!</definedName>
    <definedName name="InvDol2" localSheetId="2">#REF!</definedName>
    <definedName name="InvDol2">#REF!</definedName>
    <definedName name="InvDol3" localSheetId="1">#REF!</definedName>
    <definedName name="InvDol3" localSheetId="2">#REF!</definedName>
    <definedName name="InvDol3">#REF!</definedName>
    <definedName name="InvDol4" localSheetId="1">#REF!</definedName>
    <definedName name="InvDol4" localSheetId="2">#REF!</definedName>
    <definedName name="InvDol4">#REF!</definedName>
    <definedName name="InvDol5" localSheetId="1">#REF!</definedName>
    <definedName name="InvDol5" localSheetId="2">#REF!</definedName>
    <definedName name="InvDol5">#REF!</definedName>
    <definedName name="InvDol6" localSheetId="1">#REF!</definedName>
    <definedName name="InvDol6" localSheetId="2">#REF!</definedName>
    <definedName name="InvDol6">#REF!</definedName>
    <definedName name="InvDol7" localSheetId="1">#REF!</definedName>
    <definedName name="InvDol7" localSheetId="2">#REF!</definedName>
    <definedName name="InvDol7">#REF!</definedName>
    <definedName name="InvDol8" localSheetId="1">#REF!</definedName>
    <definedName name="InvDol8" localSheetId="2">#REF!</definedName>
    <definedName name="InvDol8">#REF!</definedName>
    <definedName name="IOU" localSheetId="1">#REF!</definedName>
    <definedName name="IOU" localSheetId="2">#REF!</definedName>
    <definedName name="IOU">#REF!</definedName>
    <definedName name="IOUHH" localSheetId="1">'AU CAIS'!ERR</definedName>
    <definedName name="IOUHH">[0]!ERR</definedName>
    <definedName name="IP" localSheetId="1">#REF!</definedName>
    <definedName name="IP" localSheetId="2">#REF!</definedName>
    <definedName name="IP">#REF!</definedName>
    <definedName name="irng" localSheetId="1" hidden="1">#REF!</definedName>
    <definedName name="irng" localSheetId="2" hidden="1">#REF!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 localSheetId="1">#REF!</definedName>
    <definedName name="ITEM1" localSheetId="2">#REF!</definedName>
    <definedName name="ITEM1">#REF!</definedName>
    <definedName name="ITEM15" localSheetId="1">#REF!</definedName>
    <definedName name="ITEM15" localSheetId="2">#REF!</definedName>
    <definedName name="ITEM15">#REF!</definedName>
    <definedName name="ITEM2" localSheetId="1">#REF!</definedName>
    <definedName name="ITEM2" localSheetId="2">#REF!</definedName>
    <definedName name="ITEM2">#REF!</definedName>
    <definedName name="item210.3" localSheetId="1">#REF!</definedName>
    <definedName name="item210.3" localSheetId="2">#REF!</definedName>
    <definedName name="item210.3">#REF!</definedName>
    <definedName name="item230.1" localSheetId="1">#REF!</definedName>
    <definedName name="item230.1" localSheetId="2">#REF!</definedName>
    <definedName name="item230.1">#REF!</definedName>
    <definedName name="ITEM3" localSheetId="1">#REF!</definedName>
    <definedName name="ITEM3" localSheetId="2">#REF!</definedName>
    <definedName name="ITEM3">#REF!</definedName>
    <definedName name="item310" localSheetId="1">#REF!</definedName>
    <definedName name="item310" localSheetId="2">#REF!</definedName>
    <definedName name="item310">#REF!</definedName>
    <definedName name="item320.2" localSheetId="1">#REF!</definedName>
    <definedName name="item320.2" localSheetId="2">#REF!</definedName>
    <definedName name="item320.2">#REF!</definedName>
    <definedName name="item330.1" localSheetId="1">#REF!</definedName>
    <definedName name="item330.1" localSheetId="2">#REF!</definedName>
    <definedName name="item330.1">#REF!</definedName>
    <definedName name="item420" localSheetId="1">#REF!</definedName>
    <definedName name="item420" localSheetId="2">#REF!</definedName>
    <definedName name="item420">#REF!</definedName>
    <definedName name="item450.2P" localSheetId="1">#REF!</definedName>
    <definedName name="item450.2P" localSheetId="2">#REF!</definedName>
    <definedName name="item450.2P">#REF!</definedName>
    <definedName name="item600.1" localSheetId="1">#REF!</definedName>
    <definedName name="item600.1" localSheetId="2">#REF!</definedName>
    <definedName name="item600.1">#REF!</definedName>
    <definedName name="item610.1" localSheetId="1">#REF!</definedName>
    <definedName name="item610.1" localSheetId="2">#REF!</definedName>
    <definedName name="item610.1">#REF!</definedName>
    <definedName name="item610.2" localSheetId="1">#REF!</definedName>
    <definedName name="item610.2" localSheetId="2">#REF!</definedName>
    <definedName name="item610.2">#REF!</definedName>
    <definedName name="item630.4" localSheetId="1">#REF!</definedName>
    <definedName name="item630.4" localSheetId="2">#REF!</definedName>
    <definedName name="item630.4">#REF!</definedName>
    <definedName name="item630.6" localSheetId="1">#REF!</definedName>
    <definedName name="item630.6" localSheetId="2">#REF!</definedName>
    <definedName name="item630.6">#REF!</definedName>
    <definedName name="item630.7" localSheetId="1">#REF!</definedName>
    <definedName name="item630.7" localSheetId="2">#REF!</definedName>
    <definedName name="item630.7">#REF!</definedName>
    <definedName name="item640.3" localSheetId="1">#REF!</definedName>
    <definedName name="item640.3" localSheetId="2">#REF!</definedName>
    <definedName name="item640.3">#REF!</definedName>
    <definedName name="item661" localSheetId="1">#REF!</definedName>
    <definedName name="item661" localSheetId="2">#REF!</definedName>
    <definedName name="item661">#REF!</definedName>
    <definedName name="item671" localSheetId="1">#REF!</definedName>
    <definedName name="item671" localSheetId="2">#REF!</definedName>
    <definedName name="item671">#REF!</definedName>
    <definedName name="item673.1" localSheetId="1">#REF!</definedName>
    <definedName name="item673.1" localSheetId="2">#REF!</definedName>
    <definedName name="item673.1">#REF!</definedName>
    <definedName name="item673.3" localSheetId="1">#REF!</definedName>
    <definedName name="item673.3" localSheetId="2">#REF!</definedName>
    <definedName name="item673.3">#REF!</definedName>
    <definedName name="item681" localSheetId="1">#REF!</definedName>
    <definedName name="item681" localSheetId="2">#REF!</definedName>
    <definedName name="item681">#REF!</definedName>
    <definedName name="item700.1" localSheetId="1">#REF!</definedName>
    <definedName name="item700.1" localSheetId="2">#REF!</definedName>
    <definedName name="item700.1">#REF!</definedName>
    <definedName name="item710.1" localSheetId="1">#REF!</definedName>
    <definedName name="item710.1" localSheetId="2">#REF!</definedName>
    <definedName name="item710.1">#REF!</definedName>
    <definedName name="item710.2" localSheetId="1">#REF!</definedName>
    <definedName name="item710.2" localSheetId="2">#REF!</definedName>
    <definedName name="item710.2">#REF!</definedName>
    <definedName name="item730.1" localSheetId="1">#REF!</definedName>
    <definedName name="item730.1" localSheetId="2">#REF!</definedName>
    <definedName name="item730.1">#REF!</definedName>
    <definedName name="item730.2" localSheetId="1">#REF!</definedName>
    <definedName name="item730.2" localSheetId="2">#REF!</definedName>
    <definedName name="item730.2">#REF!</definedName>
    <definedName name="item730.2.4" localSheetId="1">#REF!</definedName>
    <definedName name="item730.2.4" localSheetId="2">#REF!</definedName>
    <definedName name="item730.2.4">#REF!</definedName>
    <definedName name="item900.2" localSheetId="1">#REF!</definedName>
    <definedName name="item900.2" localSheetId="2">#REF!</definedName>
    <definedName name="item900.2">#REF!</definedName>
    <definedName name="ItemCodos" localSheetId="1">#REF!</definedName>
    <definedName name="ItemCodos" localSheetId="2">#REF!</definedName>
    <definedName name="ItemCodo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 localSheetId="2">#REF!</definedName>
    <definedName name="IVA">#REF!</definedName>
    <definedName name="iwjer" localSheetId="1">#REF!</definedName>
    <definedName name="iwjer" localSheetId="2">#REF!</definedName>
    <definedName name="iwjer">#REF!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localSheetId="1" hidden="1">#REF!</definedName>
    <definedName name="jfç" localSheetId="2" hidden="1">#REF!</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'AU CAIS'!ERR</definedName>
    <definedName name="jj">[0]!ERR</definedName>
    <definedName name="jjfq" localSheetId="1" hidden="1">{"via1",#N/A,TRUE,"general";"via2",#N/A,TRUE,"general";"via3",#N/A,TRUE,"general"}</definedName>
    <definedName name="jjfq" hidden="1">{"via1",#N/A,TRUE,"general";"via2",#N/A,TRUE,"general";"via3",#N/A,TRUE,"general"}</definedName>
    <definedName name="JJJ" localSheetId="1" hidden="1">{#N/A,#N/A,FALSE,"Hoja1";#N/A,#N/A,FALSE,"Hoja2"}</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 localSheetId="2">#REF!</definedName>
    <definedName name="jkl">#REF!</definedName>
    <definedName name="JOHNNY" localSheetId="1">'AU CAIS'!ERR</definedName>
    <definedName name="JOHNNY">[0]!ERR</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 localSheetId="2">#REF!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 localSheetId="2">#REF!</definedName>
    <definedName name="K0F1">#REF!</definedName>
    <definedName name="K0F2" localSheetId="1">#REF!</definedName>
    <definedName name="K0F2" localSheetId="2">#REF!</definedName>
    <definedName name="K0F2">#REF!</definedName>
    <definedName name="K10ALO" localSheetId="1">#REF!</definedName>
    <definedName name="K10ALO" localSheetId="2">#REF!</definedName>
    <definedName name="K10ALO">#REF!</definedName>
    <definedName name="K11ALO" localSheetId="1">#REF!</definedName>
    <definedName name="K11ALO" localSheetId="2">#REF!</definedName>
    <definedName name="K11ALO">#REF!</definedName>
    <definedName name="K1F1" localSheetId="1">#REF!</definedName>
    <definedName name="K1F1" localSheetId="2">#REF!</definedName>
    <definedName name="K1F1">#REF!</definedName>
    <definedName name="K1F2" localSheetId="1">#REF!</definedName>
    <definedName name="K1F2" localSheetId="2">#REF!</definedName>
    <definedName name="K1F2">#REF!</definedName>
    <definedName name="K2F1" localSheetId="1">#REF!</definedName>
    <definedName name="K2F1" localSheetId="2">#REF!</definedName>
    <definedName name="K2F1">#REF!</definedName>
    <definedName name="K2F2" localSheetId="1">#REF!</definedName>
    <definedName name="K2F2" localSheetId="2">#REF!</definedName>
    <definedName name="K2F2">#REF!</definedName>
    <definedName name="K3F1" localSheetId="1">#REF!</definedName>
    <definedName name="K3F1" localSheetId="2">#REF!</definedName>
    <definedName name="K3F1">#REF!</definedName>
    <definedName name="K3F2" localSheetId="1">#REF!</definedName>
    <definedName name="K3F2" localSheetId="2">#REF!</definedName>
    <definedName name="K3F2">#REF!</definedName>
    <definedName name="K4F1" localSheetId="1">#REF!</definedName>
    <definedName name="K4F1" localSheetId="2">#REF!</definedName>
    <definedName name="K4F1">#REF!</definedName>
    <definedName name="K4F2" localSheetId="1">#REF!</definedName>
    <definedName name="K4F2" localSheetId="2">#REF!</definedName>
    <definedName name="K4F2">#REF!</definedName>
    <definedName name="K5F1" localSheetId="1">#REF!</definedName>
    <definedName name="K5F1" localSheetId="2">#REF!</definedName>
    <definedName name="K5F1">#REF!</definedName>
    <definedName name="K5F2" localSheetId="1">#REF!</definedName>
    <definedName name="K5F2" localSheetId="2">#REF!</definedName>
    <definedName name="K5F2">#REF!</definedName>
    <definedName name="K6F1" localSheetId="1">#REF!</definedName>
    <definedName name="K6F1" localSheetId="2">#REF!</definedName>
    <definedName name="K6F1">#REF!</definedName>
    <definedName name="K6F2" localSheetId="1">#REF!</definedName>
    <definedName name="K6F2" localSheetId="2">#REF!</definedName>
    <definedName name="K6F2">#REF!</definedName>
    <definedName name="K7F1" localSheetId="1">#REF!</definedName>
    <definedName name="K7F1" localSheetId="2">#REF!</definedName>
    <definedName name="K7F1">#REF!</definedName>
    <definedName name="K7F2" localSheetId="1">#REF!</definedName>
    <definedName name="K7F2" localSheetId="2">#REF!</definedName>
    <definedName name="K7F2">#REF!</definedName>
    <definedName name="K8ALO" localSheetId="1">#REF!</definedName>
    <definedName name="K8ALO" localSheetId="2">#REF!</definedName>
    <definedName name="K8ALO">#REF!</definedName>
    <definedName name="K8F1" localSheetId="1">#REF!</definedName>
    <definedName name="K8F1" localSheetId="2">#REF!</definedName>
    <definedName name="K8F1">#REF!</definedName>
    <definedName name="K8F2" localSheetId="1">#REF!</definedName>
    <definedName name="K8F2" localSheetId="2">#REF!</definedName>
    <definedName name="K8F2">#REF!</definedName>
    <definedName name="K9ALO" localSheetId="1">#REF!</definedName>
    <definedName name="K9ALO" localSheetId="2">#REF!</definedName>
    <definedName name="K9ALO">#REF!</definedName>
    <definedName name="kdmfm" localSheetId="1" hidden="1">#REF!</definedName>
    <definedName name="kdmfm" localSheetId="2" hidden="1">#REF!</definedName>
    <definedName name="kdmfm" hidden="1">#REF!</definedName>
    <definedName name="kf" localSheetId="1">#REF!</definedName>
    <definedName name="kf" localSheetId="2">#REF!</definedName>
    <definedName name="kf">#REF!</definedName>
    <definedName name="kh" localSheetId="1">#REF!</definedName>
    <definedName name="kh" localSheetId="2">#REF!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 localSheetId="1">#REF!</definedName>
    <definedName name="kj" localSheetId="2">#REF!</definedName>
    <definedName name="kj">#REF!</definedName>
    <definedName name="kjhkd" localSheetId="1" hidden="1">{"via1",#N/A,TRUE,"general";"via2",#N/A,TRUE,"general";"via3",#N/A,TRUE,"general"}</definedName>
    <definedName name="kjhkd" hidden="1">{"via1",#N/A,TRUE,"general";"via2",#N/A,TRUE,"general";"via3",#N/A,TRUE,"general"}</definedName>
    <definedName name="kjj" localSheetId="1">#REF!</definedName>
    <definedName name="kjj" localSheetId="2">#REF!</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localSheetId="1">#REF!</definedName>
    <definedName name="kk" localSheetId="2">#REF!</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'AU CAIS'!ERR</definedName>
    <definedName name="kl">[0]!ERR</definedName>
    <definedName name="klklk" localSheetId="1">#REF!</definedName>
    <definedName name="klklk" localSheetId="2">#REF!</definedName>
    <definedName name="klklk">#REF!</definedName>
    <definedName name="km" localSheetId="1">#REF!</definedName>
    <definedName name="km" localSheetId="2">#REF!</definedName>
    <definedName name="km">#REF!</definedName>
    <definedName name="krtrk" localSheetId="1" hidden="1">{"via1",#N/A,TRUE,"general";"via2",#N/A,TRUE,"general";"via3",#N/A,TRUE,"general"}</definedName>
    <definedName name="krtrk" hidden="1">{"via1",#N/A,TRUE,"general";"via2",#N/A,TRUE,"general";"via3",#N/A,TRUE,"general"}</definedName>
    <definedName name="ks" localSheetId="1">#REF!</definedName>
    <definedName name="ks" localSheetId="2">#REF!</definedName>
    <definedName name="ks">#REF!</definedName>
    <definedName name="ksogtk" localSheetId="1">#REF!</definedName>
    <definedName name="ksogtk" localSheetId="2">#REF!</definedName>
    <definedName name="ksogtk">#REF!</definedName>
    <definedName name="kuyhgbe" localSheetId="1">#REF!</definedName>
    <definedName name="kuyhgbe" localSheetId="2">#REF!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 localSheetId="1">#REF!</definedName>
    <definedName name="L" localSheetId="2">#REF!</definedName>
    <definedName name="L">#REF!</definedName>
    <definedName name="la" localSheetId="1">#REF!</definedName>
    <definedName name="la" localSheetId="2">#REF!</definedName>
    <definedName name="la">#REF!</definedName>
    <definedName name="LAF" localSheetId="1">#REF!</definedName>
    <definedName name="LAF" localSheetId="2">#REF!</definedName>
    <definedName name="LAF">#REF!</definedName>
    <definedName name="lame" localSheetId="1" hidden="1">#REF!</definedName>
    <definedName name="lame" localSheetId="2" hidden="1">#REF!</definedName>
    <definedName name="lame" hidden="1">#REF!</definedName>
    <definedName name="LANODO" localSheetId="1">#REF!</definedName>
    <definedName name="LANODO" localSheetId="2">#REF!</definedName>
    <definedName name="LANODO">#REF!</definedName>
    <definedName name="LANODOFT" localSheetId="1">#REF!</definedName>
    <definedName name="LANODOFT" localSheetId="2">#REF!</definedName>
    <definedName name="LANODOFT">#REF!</definedName>
    <definedName name="Last_Row">#N/A</definedName>
    <definedName name="lb" localSheetId="1">#REF!</definedName>
    <definedName name="lb" localSheetId="2">#REF!</definedName>
    <definedName name="lb">#REF!</definedName>
    <definedName name="ld" localSheetId="1">#REF!</definedName>
    <definedName name="ld" localSheetId="2">#REF!</definedName>
    <definedName name="ld">#REF!</definedName>
    <definedName name="Libro1_Hoja1_Lista" localSheetId="1">[82]LISTADO!#REF!</definedName>
    <definedName name="Libro1_Hoja1_Lista" localSheetId="2">[82]LISTADO!#REF!</definedName>
    <definedName name="Libro1_Hoja1_Lista">[82]LISTADO!#REF!</definedName>
    <definedName name="LICITACION" localSheetId="1">#REF!</definedName>
    <definedName name="LICITACION" localSheetId="2">#REF!</definedName>
    <definedName name="LICITACION">#REF!</definedName>
    <definedName name="LINEA" localSheetId="1">[83]CONT_ADI!#REF!</definedName>
    <definedName name="LINEA" localSheetId="2">[83]CONT_ADI!#REF!</definedName>
    <definedName name="LINEA">[83]CONT_ADI!#REF!</definedName>
    <definedName name="ListaCantidad" localSheetId="1">#REF!</definedName>
    <definedName name="ListaCantidad" localSheetId="2">#REF!</definedName>
    <definedName name="ListaCantidad">#REF!</definedName>
    <definedName name="Listado" localSheetId="1">#REF!</definedName>
    <definedName name="Listado" localSheetId="2">#REF!</definedName>
    <definedName name="Listado">#REF!</definedName>
    <definedName name="Listado1" localSheetId="1">#REF!</definedName>
    <definedName name="Listado1" localSheetId="2">#REF!</definedName>
    <definedName name="Listado1">#REF!</definedName>
    <definedName name="ListaItem" localSheetId="1">#REF!</definedName>
    <definedName name="ListaItem" localSheetId="2">#REF!</definedName>
    <definedName name="ListaItem">#REF!</definedName>
    <definedName name="ListaUni" localSheetId="1">[84]TOTALES!$D$7:$D$654</definedName>
    <definedName name="ListaUni">[84]TOTALES!$D$7:$D$654</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localSheetId="1"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 localSheetId="1">#REF!</definedName>
    <definedName name="llam" localSheetId="2">#REF!</definedName>
    <definedName name="llam">#REF!</definedName>
    <definedName name="LLL">[85]tub!$C$1:$J$39</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 localSheetId="1">#REF!</definedName>
    <definedName name="Loan_Amount" localSheetId="2">#REF!</definedName>
    <definedName name="Loan_Amount">#REF!</definedName>
    <definedName name="Loan_Start" localSheetId="1">#REF!</definedName>
    <definedName name="Loan_Start" localSheetId="2">#REF!</definedName>
    <definedName name="Loan_Start">#REF!</definedName>
    <definedName name="Loan_Years" localSheetId="1">#REF!</definedName>
    <definedName name="Loan_Years" localSheetId="2">#REF!</definedName>
    <definedName name="Loan_Years">#REF!</definedName>
    <definedName name="LOCA" localSheetId="1">[26]!absc</definedName>
    <definedName name="LOCA" localSheetId="2">[26]!absc</definedName>
    <definedName name="LOCA">[26]!absc</definedName>
    <definedName name="LOCA1" localSheetId="1">[37]!absc</definedName>
    <definedName name="LOCA1" localSheetId="2">[38]!absc</definedName>
    <definedName name="LOCA1">[38]!absc</definedName>
    <definedName name="LOCALIZACION_Y_REPLANTEO" localSheetId="1">#REF!</definedName>
    <definedName name="LOCALIZACION_Y_REPLANTEO" localSheetId="2">#REF!</definedName>
    <definedName name="LOCALIZACION_Y_REPLANTEO">#REF!</definedName>
    <definedName name="LOGO" localSheetId="1">'AU CAIS'!ERR</definedName>
    <definedName name="LOGO">[0]!ERR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 localSheetId="1">#REF!</definedName>
    <definedName name="Longitud" localSheetId="2">#REF!</definedName>
    <definedName name="Longitud">#REF!</definedName>
    <definedName name="lp" localSheetId="1">#REF!</definedName>
    <definedName name="lp" localSheetId="2">#REF!</definedName>
    <definedName name="lp">#REF!</definedName>
    <definedName name="lplpl" localSheetId="1" hidden="1">{"via1",#N/A,TRUE,"general";"via2",#N/A,TRUE,"general";"via3",#N/A,TRUE,"general"}</definedName>
    <definedName name="lplpl" hidden="1">{"via1",#N/A,TRUE,"general";"via2",#N/A,TRUE,"general";"via3",#N/A,TRUE,"general"}</definedName>
    <definedName name="lt" localSheetId="1">#REF!</definedName>
    <definedName name="lt" localSheetId="2">#REF!</definedName>
    <definedName name="lt">#REF!</definedName>
    <definedName name="lun" localSheetId="1">'[36]Res-Accide-10'!#REF!</definedName>
    <definedName name="lun" localSheetId="2">'[36]Res-Accide-10'!#REF!</definedName>
    <definedName name="lun">'[36]Res-Accide-10'!#REF!</definedName>
    <definedName name="lv" localSheetId="1">#REF!</definedName>
    <definedName name="lv" localSheetId="2">#REF!</definedName>
    <definedName name="lv">#REF!</definedName>
    <definedName name="m" localSheetId="1">#REF!</definedName>
    <definedName name="m" localSheetId="2">#REF!</definedName>
    <definedName name="m">#REF!</definedName>
    <definedName name="MA" localSheetId="1">'[36]Res-Accide-10'!#REF!</definedName>
    <definedName name="MA" localSheetId="2">'[36]Res-Accide-10'!#REF!</definedName>
    <definedName name="MA">'[36]Res-Accide-10'!#REF!</definedName>
    <definedName name="MACR" localSheetId="1">#REF!</definedName>
    <definedName name="MACR" localSheetId="2">#REF!</definedName>
    <definedName name="MACR">#REF!</definedName>
    <definedName name="MACRDEL" localSheetId="1">'[3]7422CW00'!#REF!</definedName>
    <definedName name="MACRDEL" localSheetId="2">'[3]7422CW00'!#REF!</definedName>
    <definedName name="MACRDEL">'[3]7422CW00'!#REF!</definedName>
    <definedName name="Macroactividad" localSheetId="1">#REF!</definedName>
    <definedName name="Macroactividad" localSheetId="2">#REF!</definedName>
    <definedName name="Macroactividad">#REF!</definedName>
    <definedName name="mafdsf" localSheetId="1" hidden="1">{"via1",#N/A,TRUE,"general";"via2",#N/A,TRUE,"general";"via3",#N/A,TRUE,"general"}</definedName>
    <definedName name="mafdsf" hidden="1">{"via1",#N/A,TRUE,"general";"via2",#N/A,TRUE,"general";"via3",#N/A,TRUE,"general"}</definedName>
    <definedName name="MANUAL" localSheetId="1">#REF!</definedName>
    <definedName name="MANUAL" localSheetId="2">#REF!</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[53]Insum!$A$68:$H$98</definedName>
    <definedName name="mar" localSheetId="1">'[36]Res-Accide-10'!#REF!</definedName>
    <definedName name="mar" localSheetId="2">'[36]Res-Accide-10'!#REF!</definedName>
    <definedName name="mar">'[36]Res-Accide-10'!#REF!</definedName>
    <definedName name="MARCO_H" localSheetId="1">#REF!</definedName>
    <definedName name="MARCO_H" localSheetId="2">#REF!</definedName>
    <definedName name="MARCO_H">#REF!</definedName>
    <definedName name="marina" localSheetId="1">'[86]Informe Semanal 1'!#REF!</definedName>
    <definedName name="marina" localSheetId="2">'[86]Informe Semanal 1'!#REF!</definedName>
    <definedName name="marina">'[86]Informe Semanal 1'!#REF!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 localSheetId="2">#REF!</definedName>
    <definedName name="MAT">#REF!</definedName>
    <definedName name="MATERIAL">'[87]TABLA MATERIALES'!$A$3:$D$654</definedName>
    <definedName name="materiales" localSheetId="1">[68]materiales!$A$7:$A$1317</definedName>
    <definedName name="materiales">[68]materiales!$A$7:$A$1317</definedName>
    <definedName name="materiales1" localSheetId="1">#REF!</definedName>
    <definedName name="materiales1" localSheetId="2">#REF!</definedName>
    <definedName name="materiales1">#REF!</definedName>
    <definedName name="MaterialTub" localSheetId="1">#REF!</definedName>
    <definedName name="MaterialTub" localSheetId="2">#REF!</definedName>
    <definedName name="MaterialTub">#REF!</definedName>
    <definedName name="MATRIZ" localSheetId="1">#REF!</definedName>
    <definedName name="MATRIZ" localSheetId="2">#REF!</definedName>
    <definedName name="MATRIZ">#REF!</definedName>
    <definedName name="MATRIZ_DE_DATOS" localSheetId="1">#REF!</definedName>
    <definedName name="MATRIZ_DE_DATOS" localSheetId="2">#REF!</definedName>
    <definedName name="MATRIZ_DE_DATOS">#REF!</definedName>
    <definedName name="MCCs" localSheetId="1">#REF!</definedName>
    <definedName name="MCCs" localSheetId="2">#REF!</definedName>
    <definedName name="MCCs">#REF!</definedName>
    <definedName name="mdd" localSheetId="1" hidden="1">{"via1",#N/A,TRUE,"general";"via2",#N/A,TRUE,"general";"via3",#N/A,TRUE,"general"}</definedName>
    <definedName name="mdd" hidden="1">{"via1",#N/A,TRUE,"general";"via2",#N/A,TRUE,"general";"via3",#N/A,TRUE,"general"}</definedName>
    <definedName name="mediah_reposo_comida" localSheetId="1">'[88]CCP,LEYES, Y DEC.'!#REF!</definedName>
    <definedName name="mediah_reposo_comida" localSheetId="2">'[88]CCP,LEYES, Y DEC.'!#REF!</definedName>
    <definedName name="mediah_reposo_comida">'[88]CCP,LEYES, Y DEC.'!#REF!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 localSheetId="2">'[3]7422CW00'!#REF!</definedName>
    <definedName name="MENU1">'[3]7422CW00'!#REF!</definedName>
    <definedName name="MENU2" localSheetId="2">'[3]7422CW00'!#REF!</definedName>
    <definedName name="MENU2">'[3]7422CW00'!#REF!</definedName>
    <definedName name="MENU3" localSheetId="2">'[3]7422CW00'!#REF!</definedName>
    <definedName name="MENU3">'[3]7422CW00'!#REF!</definedName>
    <definedName name="MENU4" localSheetId="2">'[3]7422CW00'!#REF!</definedName>
    <definedName name="MENU4">'[3]7422CW00'!#REF!</definedName>
    <definedName name="MENU5" localSheetId="2">'[3]7422CW00'!#REF!</definedName>
    <definedName name="MENU5">'[3]7422CW00'!#REF!</definedName>
    <definedName name="MENU6" localSheetId="2">'[3]7422CW00'!#REF!</definedName>
    <definedName name="MENU6">'[3]7422CW00'!#REF!</definedName>
    <definedName name="MES" localSheetId="1">[25]PRESUPUESTO!$C$13</definedName>
    <definedName name="MES">[25]PRESUPUESTO!$C$13</definedName>
    <definedName name="MesCotiz">'[10]LIQ-NOM'!$H$3</definedName>
    <definedName name="MesCotizacion">'[40]LIQUIDA-NOMINA'!$H$3</definedName>
    <definedName name="MESES" localSheetId="1">#REF!</definedName>
    <definedName name="MESES" localSheetId="2">#REF!</definedName>
    <definedName name="MESES">#REF!</definedName>
    <definedName name="MesesMora">'[10]LIQ-NOM'!$I$3</definedName>
    <definedName name="Meta1" localSheetId="1">#REF!</definedName>
    <definedName name="Meta1" localSheetId="2">#REF!</definedName>
    <definedName name="Meta1">#REF!</definedName>
    <definedName name="Meta2" localSheetId="1">#REF!</definedName>
    <definedName name="Meta2" localSheetId="2">#REF!</definedName>
    <definedName name="Meta2">#REF!</definedName>
    <definedName name="Meta3" localSheetId="1">#REF!</definedName>
    <definedName name="Meta3" localSheetId="2">#REF!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_Salida" localSheetId="1">#REF!</definedName>
    <definedName name="Mi_Salida" localSheetId="2">#REF!</definedName>
    <definedName name="Mi_Salida">#REF!</definedName>
    <definedName name="Mi_Salida1" localSheetId="1">#REF!</definedName>
    <definedName name="Mi_Salida1" localSheetId="2">#REF!</definedName>
    <definedName name="Mi_Salida1">#REF!</definedName>
    <definedName name="MICR" localSheetId="1">#REF!</definedName>
    <definedName name="MICR" localSheetId="2">#REF!</definedName>
    <definedName name="MICR">#REF!</definedName>
    <definedName name="MIN_MAX_sma" localSheetId="1">#REF!</definedName>
    <definedName name="MIN_MAX_sma" localSheetId="2">#REF!</definedName>
    <definedName name="MIN_MAX_sma">#REF!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 localSheetId="1">#REF!</definedName>
    <definedName name="MJU" localSheetId="2">#REF!</definedName>
    <definedName name="MJU">#REF!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localSheetId="1" hidden="1">{#N/A,#N/A,FALSE,"Hoja1";#N/A,#N/A,FALSE,"Hoja2"}</definedName>
    <definedName name="MOA" hidden="1">{#N/A,#N/A,FALSE,"Hoja1";#N/A,#N/A,FALSE,"Hoja2"}</definedName>
    <definedName name="MOD" localSheetId="1">#REF!</definedName>
    <definedName name="MOD" localSheetId="2">#REF!</definedName>
    <definedName name="MOD">#REF!</definedName>
    <definedName name="MODIVejec" localSheetId="1" hidden="1">{#N/A,#N/A,FALSE,"Hoja1";#N/A,#N/A,FALSE,"Hoja2"}</definedName>
    <definedName name="MODIVejec" hidden="1">{#N/A,#N/A,FALSE,"Hoja1";#N/A,#N/A,FALSE,"Hoja2"}</definedName>
    <definedName name="Módulo3.anexo1" localSheetId="2">[9]!Módulo3.anexo1</definedName>
    <definedName name="Módulo3.anexo1">[9]!Módulo3.anexo1</definedName>
    <definedName name="Módulo3.anexo10" localSheetId="2">[9]!Módulo3.anexo10</definedName>
    <definedName name="Módulo3.anexo10">[9]!Módulo3.anexo10</definedName>
    <definedName name="Módulo3.anexo11" localSheetId="2">[9]!Módulo3.anexo11</definedName>
    <definedName name="Módulo3.anexo11">[9]!Módulo3.anexo11</definedName>
    <definedName name="Módulo3.anexo12" localSheetId="2">[9]!Módulo3.anexo12</definedName>
    <definedName name="Módulo3.anexo12">[9]!Módulo3.anexo12</definedName>
    <definedName name="Módulo3.anexo3" localSheetId="2">[9]!Módulo3.anexo3</definedName>
    <definedName name="Módulo3.anexo3">[9]!Módulo3.anexo3</definedName>
    <definedName name="Módulo3.anexo4" localSheetId="2">[9]!Módulo3.anexo4</definedName>
    <definedName name="Módulo3.anexo4">[9]!Módulo3.anexo4</definedName>
    <definedName name="Módulo3.anexo5" localSheetId="2">[9]!Módulo3.anexo5</definedName>
    <definedName name="Módulo3.anexo5">[9]!Módulo3.anexo5</definedName>
    <definedName name="Módulo3.anexo6" localSheetId="2">[9]!Módulo3.anexo6</definedName>
    <definedName name="Módulo3.anexo6">[9]!Módulo3.anexo6</definedName>
    <definedName name="Módulo8.anexo16" localSheetId="2">[9]!Módulo8.anexo16</definedName>
    <definedName name="Módulo8.anexo16">[9]!Módulo8.anexo16</definedName>
    <definedName name="MOE" localSheetId="1" hidden="1">{#N/A,#N/A,FALSE,"Hoja1";#N/A,#N/A,FALSE,"Hoja2"}</definedName>
    <definedName name="MOE" hidden="1">{#N/A,#N/A,FALSE,"Hoja1";#N/A,#N/A,FALSE,"Hoja2"}</definedName>
    <definedName name="MONEDA">[89]Tablas!$AO$6:$AO$7</definedName>
    <definedName name="mono" localSheetId="1">#REF!</definedName>
    <definedName name="mono" localSheetId="2">#REF!</definedName>
    <definedName name="mono">#REF!</definedName>
    <definedName name="MontoVigenciasA1" localSheetId="1">#REF!</definedName>
    <definedName name="MontoVigenciasA1" localSheetId="2">#REF!</definedName>
    <definedName name="MontoVigenciasA1">#REF!</definedName>
    <definedName name="MontoVigenciasA2" localSheetId="1">#REF!</definedName>
    <definedName name="MontoVigenciasA2" localSheetId="2">#REF!</definedName>
    <definedName name="MontoVigenciasA2">#REF!</definedName>
    <definedName name="MontoVigenciasA3" localSheetId="1">#REF!</definedName>
    <definedName name="MontoVigenciasA3" localSheetId="2">#REF!</definedName>
    <definedName name="MontoVigenciasA3">#REF!</definedName>
    <definedName name="MontoVigenciasA4" localSheetId="1">#REF!</definedName>
    <definedName name="MontoVigenciasA4" localSheetId="2">#REF!</definedName>
    <definedName name="MontoVigenciasA4">#REF!</definedName>
    <definedName name="MontoVigenciasA5" localSheetId="1">#REF!</definedName>
    <definedName name="MontoVigenciasA5" localSheetId="2">#REF!</definedName>
    <definedName name="MontoVigenciasA5">#REF!</definedName>
    <definedName name="Mora">[10]EMPRESA!$I$29</definedName>
    <definedName name="MORON" localSheetId="1">#REF!</definedName>
    <definedName name="MORON" localSheetId="2">#REF!</definedName>
    <definedName name="MORON">#REF!</definedName>
    <definedName name="MRLART" localSheetId="1">[2]STRSUMM0!#REF!</definedName>
    <definedName name="MRLART" localSheetId="2">[2]STRSUMM0!#REF!</definedName>
    <definedName name="MRLART">[2]STRSUMM0!#REF!</definedName>
    <definedName name="MRSUPDET" localSheetId="2">[45]steel!#REF!</definedName>
    <definedName name="MRSUPDET">[45]steel!#REF!</definedName>
    <definedName name="Mtz_Avance" localSheetId="1">#REF!</definedName>
    <definedName name="Mtz_Avance" localSheetId="2">#REF!</definedName>
    <definedName name="Mtz_Avance">#REF!</definedName>
    <definedName name="Mv" localSheetId="1">#REF!</definedName>
    <definedName name="Mv" localSheetId="2">#REF!</definedName>
    <definedName name="Mv">#REF!</definedName>
    <definedName name="n" localSheetId="1" hidden="1">{"via1",#N/A,TRUE,"general";"via2",#N/A,TRUE,"general";"via3",#N/A,TRUE,"general"}</definedName>
    <definedName name="n" hidden="1">{"via1",#N/A,TRUE,"general";"via2",#N/A,TRUE,"general";"via3",#N/A,TRUE,"general"}</definedName>
    <definedName name="Nada" localSheetId="2">[50]!Nada</definedName>
    <definedName name="Nada">[50]!Nada</definedName>
    <definedName name="Nafta_2" localSheetId="1">'[90] ASR+Nafta'!$K$19:$AS$19</definedName>
    <definedName name="Nafta_2">'[90] ASR+Nafta'!$K$19:$AS$19</definedName>
    <definedName name="Nafta2" localSheetId="1">'[90] ASR+Nafta'!$K$19:$AS$19</definedName>
    <definedName name="Nafta2">'[90] ASR+Nafta'!$K$19:$AS$19</definedName>
    <definedName name="Nafta3" localSheetId="1">'[90]Todos+Nafta'!$K$19:$AS$19</definedName>
    <definedName name="Nafta3">'[90]Todos+Nafta'!$K$19:$AS$19</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 localSheetId="1">#REF!</definedName>
    <definedName name="ng" localSheetId="2">#REF!</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 localSheetId="1">#REF!</definedName>
    <definedName name="NH" localSheetId="2">#REF!</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 localSheetId="1">#REF!</definedName>
    <definedName name="Nmax" localSheetId="2">#REF!</definedName>
    <definedName name="Nmax">#REF!</definedName>
    <definedName name="nmdlf" localSheetId="1">#REF!</definedName>
    <definedName name="nmdlf" localSheetId="2">#REF!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'AU CAIS'!ERR</definedName>
    <definedName name="NO">[0]!ERR</definedName>
    <definedName name="No_desarrolladas">'[27]Reservas de Petróleo'!$A$2,'[27]Reservas de Petróleo'!$A$1,'[27]Reservas de Petróleo'!$D$4,'[27]Reservas de Petróleo'!$G$1:$G$65536</definedName>
    <definedName name="NOMBRE" localSheetId="1">#REF!</definedName>
    <definedName name="NOMBRE" localSheetId="2">#REF!</definedName>
    <definedName name="NOMBRE">#REF!</definedName>
    <definedName name="NombreCoordinador" localSheetId="1">#REF!</definedName>
    <definedName name="NombreCoordinador" localSheetId="2">#REF!</definedName>
    <definedName name="NombreCoordinador">#REF!</definedName>
    <definedName name="NombreDependencia" localSheetId="1">#REF!</definedName>
    <definedName name="NombreDependencia" localSheetId="2">#REF!</definedName>
    <definedName name="NombreDependencia">#REF!</definedName>
    <definedName name="NombreProyecto" localSheetId="1">#REF!</definedName>
    <definedName name="NombreProyecto" localSheetId="2">#REF!</definedName>
    <definedName name="NombreProyecto">#REF!</definedName>
    <definedName name="NombreVicepresidencia" localSheetId="1">#REF!</definedName>
    <definedName name="NombreVicepresidencia" localSheetId="2">#REF!</definedName>
    <definedName name="NombreVicepresidencia">#REF!</definedName>
    <definedName name="Norte" localSheetId="1">#REF!</definedName>
    <definedName name="Norte" localSheetId="2">#REF!</definedName>
    <definedName name="Norte">#REF!</definedName>
    <definedName name="NPAGE" localSheetId="1">[2]STRSUMM0!#REF!</definedName>
    <definedName name="NPAGE" localSheetId="2">[2]STRSUMM0!#REF!</definedName>
    <definedName name="NPAGE">[2]STRSUMM0!#REF!</definedName>
    <definedName name="NUEVO" localSheetId="1">#REF!</definedName>
    <definedName name="NUEVO" localSheetId="2">#REF!</definedName>
    <definedName name="NUEVO">#REF!</definedName>
    <definedName name="Num_Pmt_Per_Year" localSheetId="1">#REF!</definedName>
    <definedName name="Num_Pmt_Per_Year" localSheetId="2">#REF!</definedName>
    <definedName name="Num_Pmt_Per_Year">#REF!</definedName>
    <definedName name="Number_of_Payments" localSheetId="1">MATCH(0.01,'AU CAIS'!End_Bal,-1)+1</definedName>
    <definedName name="Number_of_Payments" localSheetId="2">MATCH(0.01,'PRESUPUESTO CAI'!End_Bal,-1)+1</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1">#REF!</definedName>
    <definedName name="º1" localSheetId="2">#REF!</definedName>
    <definedName name="º1">#REF!</definedName>
    <definedName name="o9o9" localSheetId="1" hidden="1">{"via1",#N/A,TRUE,"general";"via2",#N/A,TRUE,"general";"via3",#N/A,TRUE,"general"}</definedName>
    <definedName name="o9o9" hidden="1">{"via1",#N/A,TRUE,"general";"via2",#N/A,TRUE,"general";"via3",#N/A,TRUE,"general"}</definedName>
    <definedName name="OBJ" localSheetId="1">[25]PRESUPUESTO!$C$10</definedName>
    <definedName name="OBJ">[25]PRESUPUESTO!$C$10</definedName>
    <definedName name="ObjetivoProyecto" localSheetId="1">#REF!</definedName>
    <definedName name="ObjetivoProyecto" localSheetId="2">#REF!</definedName>
    <definedName name="ObjetivoProyecto">#REF!</definedName>
    <definedName name="Obra" localSheetId="1">#REF!</definedName>
    <definedName name="Obra" localSheetId="2">#REF!</definedName>
    <definedName name="Obra">#REF!</definedName>
    <definedName name="obras" localSheetId="1" hidden="1">#REF!</definedName>
    <definedName name="obras" localSheetId="2" hidden="1">#REF!</definedName>
    <definedName name="obras" hidden="1">#REF!</definedName>
    <definedName name="obras1" localSheetId="1">DATE(YEAR([91]!Loan_Start),MONTH([91]!Loan_Start)+Payment_Number,DAY([91]!Loan_Start))</definedName>
    <definedName name="obras1" localSheetId="2">DATE(YEAR([91]!Loan_Start),MONTH([91]!Loan_Start)+Payment_Number,DAY([91]!Loan_Start))</definedName>
    <definedName name="obras1">DATE(YEAR([91]!Loan_Start),MONTH([91]!Loan_Start)+Payment_Number,DAY([91]!Loan_Start))</definedName>
    <definedName name="obras11" localSheetId="1" hidden="1">#REF!</definedName>
    <definedName name="obras11" localSheetId="2" hidden="1">#REF!</definedName>
    <definedName name="obras11" hidden="1">#REF!</definedName>
    <definedName name="obras111" localSheetId="1">DATE(YEAR([92]!Loan_Start),MONTH([92]!Loan_Start)+Payment_Number,DAY([92]!Loan_Start))</definedName>
    <definedName name="obras111" localSheetId="2">DATE(YEAR([92]!Loan_Start),MONTH([92]!Loan_Start)+Payment_Number,DAY([92]!Loan_Start))</definedName>
    <definedName name="obras111">DATE(YEAR([92]!Loan_Start),MONTH([92]!Loan_Start)+Payment_Number,DAY([92]!Loan_Start))</definedName>
    <definedName name="OCD" localSheetId="1">[12]Tablas!#REF!</definedName>
    <definedName name="OCD" localSheetId="2">[12]Tablas!#REF!</definedName>
    <definedName name="OCD">[12]Tablas!#REF!</definedName>
    <definedName name="OCD1_1" localSheetId="1">[12]Tablas!#REF!</definedName>
    <definedName name="OCD1_1" localSheetId="2">[12]Tablas!#REF!</definedName>
    <definedName name="OCD1_1">[12]Tablas!#REF!</definedName>
    <definedName name="OCD1_1_1" localSheetId="1">[12]Tablas!#REF!</definedName>
    <definedName name="OCD1_1_1" localSheetId="2">[12]Tablas!#REF!</definedName>
    <definedName name="OCD1_1_1">[12]Tablas!#REF!</definedName>
    <definedName name="OCI" localSheetId="1">[12]Tablas!#REF!</definedName>
    <definedName name="OCI" localSheetId="2">[12]Tablas!#REF!</definedName>
    <definedName name="OCI">[12]Tablas!#REF!</definedName>
    <definedName name="OCI1_1" localSheetId="1">[12]Tablas!#REF!</definedName>
    <definedName name="OCI1_1" localSheetId="2">[12]Tablas!#REF!</definedName>
    <definedName name="OCI1_1">[12]Tablas!#REF!</definedName>
    <definedName name="OCI1_1_1" localSheetId="1">[12]Tablas!#REF!</definedName>
    <definedName name="OCI1_1_1" localSheetId="2">[12]Tablas!#REF!</definedName>
    <definedName name="OCI1_1_1">[12]Tablas!#REF!</definedName>
    <definedName name="OCTUBRE" localSheetId="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 localSheetId="1">#REF!</definedName>
    <definedName name="OD" localSheetId="2">#REF!</definedName>
    <definedName name="OD">#REF!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 localSheetId="1">#REF!</definedName>
    <definedName name="OÑ" localSheetId="2">#REF!</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 localSheetId="1">#REF!</definedName>
    <definedName name="opcion" localSheetId="2">#REF!</definedName>
    <definedName name="opcion">#REF!</definedName>
    <definedName name="Operario" localSheetId="1">#REF!</definedName>
    <definedName name="Operario" localSheetId="2">#REF!</definedName>
    <definedName name="Operario">#REF!</definedName>
    <definedName name="OR" localSheetId="1">#REF!</definedName>
    <definedName name="OR" localSheetId="2">#REF!</definedName>
    <definedName name="OR">#REF!</definedName>
    <definedName name="ORIGEN" localSheetId="1">#REF!</definedName>
    <definedName name="ORIGEN" localSheetId="2">#REF!</definedName>
    <definedName name="ORIGEN">#REF!</definedName>
    <definedName name="ORIGINAL" localSheetId="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1" hidden="1">[7]INST!#REF!</definedName>
    <definedName name="OROZCO" localSheetId="2" hidden="1">[7]INST!#REF!</definedName>
    <definedName name="OROZCO" hidden="1">[7]INST!#REF!</definedName>
    <definedName name="otros" localSheetId="1">[68]otros!$A$6:$A$1235</definedName>
    <definedName name="otros">[68]otros!$A$6:$A$1235</definedName>
    <definedName name="OTROS1" localSheetId="1">#REF!</definedName>
    <definedName name="OTROS1" localSheetId="2">#REF!</definedName>
    <definedName name="OTROS1">#REF!</definedName>
    <definedName name="OUT" localSheetId="1">#REF!</definedName>
    <definedName name="OUT" localSheetId="2">#REF!</definedName>
    <definedName name="OUT">#REF!</definedName>
    <definedName name="P" localSheetId="1">#REF!</definedName>
    <definedName name="P" localSheetId="2">#REF!</definedName>
    <definedName name="P">#REF!</definedName>
    <definedName name="P_Yacimiento" localSheetId="1">#REF!</definedName>
    <definedName name="P_Yacimiento" localSheetId="2">#REF!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 localSheetId="1">#REF!</definedName>
    <definedName name="Page____1____of____2" localSheetId="2">#REF!</definedName>
    <definedName name="Page____1____of____2">#REF!</definedName>
    <definedName name="Parametro_Peso">[56]Tablas!$A$1:$A$65536</definedName>
    <definedName name="Pay_Date" localSheetId="1">#REF!</definedName>
    <definedName name="Pay_Date" localSheetId="2">#REF!</definedName>
    <definedName name="Pay_Date">#REF!</definedName>
    <definedName name="Pay_Num" localSheetId="1">#REF!</definedName>
    <definedName name="Pay_Num" localSheetId="2">#REF!</definedName>
    <definedName name="Pay_Num">#REF!</definedName>
    <definedName name="Payment_Date" localSheetId="1">DATE(YEAR('AU CAIS'!Loan_Start),MONTH('AU CAIS'!Loan_Start)+Payment_Number,DAY('AU CAIS'!Loan_Start))</definedName>
    <definedName name="Payment_Date" localSheetId="2">DATE(YEAR('PRESUPUESTO CAI'!Loan_Start),MONTH('PRESUPUESTO CAI'!Loan_Start)+Payment_Number,DAY('PRESUPUESTO CAI'!Loan_Start))</definedName>
    <definedName name="Payment_Date">DATE(YEAR(Loan_Start),MONTH(Loan_Start)+Payment_Number,DAY(Loan_Start))</definedName>
    <definedName name="Payment_Date1" localSheetId="1">DATE(YEAR([92]!Loan_Start),MONTH([92]!Loan_Start)+Payment_Number,DAY([92]!Loan_Start))</definedName>
    <definedName name="Payment_Date1" localSheetId="2">DATE(YEAR([92]!Loan_Start),MONTH([92]!Loan_Start)+Payment_Number,DAY([92]!Loan_Start))</definedName>
    <definedName name="Payment_Date1">DATE(YEAR([92]!Loan_Start),MONTH([92]!Loan_Start)+Payment_Number,DAY([92]!Loan_Start))</definedName>
    <definedName name="Payment_Needed">"Pago necesario"</definedName>
    <definedName name="Pb" localSheetId="1">#REF!</definedName>
    <definedName name="Pb" localSheetId="2">#REF!</definedName>
    <definedName name="Pb">#REF!</definedName>
    <definedName name="Pd" localSheetId="1">#REF!</definedName>
    <definedName name="Pd" localSheetId="2">#REF!</definedName>
    <definedName name="Pd">#REF!</definedName>
    <definedName name="PEPE" localSheetId="1">'AU CAIS'!ERR</definedName>
    <definedName name="PEPE">[0]!ERR</definedName>
    <definedName name="Periodo">[42]Hoja1!$C$1</definedName>
    <definedName name="PeriodoPago">'[40]LIQUIDA-NOMINA'!$C$4</definedName>
    <definedName name="PeriodoRepago" localSheetId="1">#REF!</definedName>
    <definedName name="PeriodoRepago" localSheetId="2">#REF!</definedName>
    <definedName name="PeriodoRepago">#REF!</definedName>
    <definedName name="PeriodoRepagoCCP" localSheetId="1">#REF!</definedName>
    <definedName name="PeriodoRepagoCCP" localSheetId="2">#REF!</definedName>
    <definedName name="PeriodoRepagoCCP">#REF!</definedName>
    <definedName name="phed">[54]Hoja1!$C$4</definedName>
    <definedName name="phen">[54]Hoja1!$C$5</definedName>
    <definedName name="Pindis" localSheetId="1">#REF!</definedName>
    <definedName name="Pindis" localSheetId="2">#REF!</definedName>
    <definedName name="Pindis">#REF!</definedName>
    <definedName name="pint" localSheetId="1">'[74]7422CW00'!#REF!</definedName>
    <definedName name="pint" localSheetId="2">'[74]7422CW00'!#REF!</definedName>
    <definedName name="pint">'[74]7422CW00'!#REF!</definedName>
    <definedName name="pintura" localSheetId="1">'[74]7422CW00'!#REF!</definedName>
    <definedName name="pintura" localSheetId="2">'[74]7422CW00'!#REF!</definedName>
    <definedName name="pintura">'[74]7422CW00'!#REF!</definedName>
    <definedName name="pintyura" localSheetId="1">[93]STRSUMM0!#REF!</definedName>
    <definedName name="pintyura" localSheetId="2">[93]STRSUMM0!#REF!</definedName>
    <definedName name="pintyura">[93]STRSUMM0!#REF!</definedName>
    <definedName name="PIP" localSheetId="1">#REF!</definedName>
    <definedName name="PIP" localSheetId="2">#REF!</definedName>
    <definedName name="PIP">#REF!</definedName>
    <definedName name="Piscinas" localSheetId="1">#REF!</definedName>
    <definedName name="Piscinas" localSheetId="2">#REF!</definedName>
    <definedName name="Piscina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 localSheetId="1">#REF!</definedName>
    <definedName name="pkwsem" localSheetId="2">#REF!</definedName>
    <definedName name="pkwsem">#REF!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 localSheetId="1">#REF!</definedName>
    <definedName name="Platinas" localSheetId="2">#REF!</definedName>
    <definedName name="Platinas">#REF!</definedName>
    <definedName name="Plazo">[34]BASES!$E$27</definedName>
    <definedName name="PlazoAIU" localSheetId="1">#REF!</definedName>
    <definedName name="PlazoAIU" localSheetId="2">#REF!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 localSheetId="1">#REF!</definedName>
    <definedName name="PMP" localSheetId="2">#REF!</definedName>
    <definedName name="PMP">#REF!</definedName>
    <definedName name="POCETAS" localSheetId="1">#REF!</definedName>
    <definedName name="POCETAS" localSheetId="2">#REF!</definedName>
    <definedName name="POCETA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 localSheetId="2">#REF!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 localSheetId="2">#REF!</definedName>
    <definedName name="porc">#REF!</definedName>
    <definedName name="PORCE">[35]BASES!$E$26</definedName>
    <definedName name="Porcentaje" localSheetId="1">#REF!</definedName>
    <definedName name="Porcentaje" localSheetId="2">#REF!</definedName>
    <definedName name="Porcentaje">#REF!</definedName>
    <definedName name="PORCENTAJE1" localSheetId="1">#REF!</definedName>
    <definedName name="PORCENTAJE1" localSheetId="2">#REF!</definedName>
    <definedName name="PORCENTAJE1">#REF!</definedName>
    <definedName name="PORTADA2" localSheetId="1">'[94]Hoja 1 '!#REF!</definedName>
    <definedName name="PORTADA2" localSheetId="2">'[94]Hoja 1 '!#REF!</definedName>
    <definedName name="PORTADA2">'[94]Hoja 1 '!#REF!</definedName>
    <definedName name="POSICION_PRESUP" localSheetId="1">[11]Tablas!#REF!</definedName>
    <definedName name="POSICION_PRESUP" localSheetId="2">[11]Tablas!#REF!</definedName>
    <definedName name="POSICION_PRESUP">[11]Tablas!#REF!</definedName>
    <definedName name="POSICIONES" localSheetId="1">#REF!</definedName>
    <definedName name="POSICIONES" localSheetId="2">#REF!</definedName>
    <definedName name="POSICIONES">#REF!</definedName>
    <definedName name="pouig" localSheetId="1" hidden="1">{"via1",#N/A,TRUE,"general";"via2",#N/A,TRUE,"general";"via3",#N/A,TRUE,"general"}</definedName>
    <definedName name="pouig" hidden="1">{"via1",#N/A,TRUE,"general";"via2",#N/A,TRUE,"general";"via3",#N/A,TRUE,"general"}</definedName>
    <definedName name="POZO">[56]Tablas!$C$1:$C$65536</definedName>
    <definedName name="PPPP" localSheetId="1"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 localSheetId="1">#REF!</definedName>
    <definedName name="PPtoNorte" localSheetId="2">#REF!</definedName>
    <definedName name="PPtoNorte">#REF!</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1">#REF!</definedName>
    <definedName name="PRE" localSheetId="2">#REF!</definedName>
    <definedName name="PRE">#REF!</definedName>
    <definedName name="Precio" localSheetId="1">#REF!</definedName>
    <definedName name="Precio" localSheetId="2">#REF!</definedName>
    <definedName name="Precio">#REF!</definedName>
    <definedName name="precio2" localSheetId="1">#REF!</definedName>
    <definedName name="precio2" localSheetId="2">#REF!</definedName>
    <definedName name="precio2">#REF!</definedName>
    <definedName name="PrecioS" localSheetId="1">#REF!</definedName>
    <definedName name="PrecioS" localSheetId="2">#REF!</definedName>
    <definedName name="PrecioS">#REF!</definedName>
    <definedName name="PREST" localSheetId="1">#REF!</definedName>
    <definedName name="PREST" localSheetId="2">#REF!</definedName>
    <definedName name="PREST">#REF!</definedName>
    <definedName name="PRIMER" localSheetId="1" hidden="1">{"via1",#N/A,TRUE,"general";"via2",#N/A,TRUE,"general";"via3",#N/A,TRUE,"general"}</definedName>
    <definedName name="PRIMER" hidden="1">{"via1",#N/A,TRUE,"general";"via2",#N/A,TRUE,"general";"via3",#N/A,TRUE,"general"}</definedName>
    <definedName name="PRIMERO">'[86]Informe Semanal 1'!$V$43:$W$43</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 localSheetId="1">#REF!</definedName>
    <definedName name="Princ" localSheetId="2">#REF!</definedName>
    <definedName name="Princ">#REF!</definedName>
    <definedName name="PRINT_AREA">#N/A</definedName>
    <definedName name="Print_Area_MI" localSheetId="1">#REF!</definedName>
    <definedName name="Print_Area_MI" localSheetId="2">#REF!</definedName>
    <definedName name="Print_Area_MI">#REF!</definedName>
    <definedName name="Print_Area_Reset" localSheetId="1">OFFSET('AU CAIS'!Full_Print,0,0,Last_Row)</definedName>
    <definedName name="Print_Area_Reset" localSheetId="2">OFFSET('PRESUPUESTO CAI'!Full_Print,0,0,[0]!Last_Row)</definedName>
    <definedName name="Print_Area_Reset">OFFSET(Full_Print,0,0,Last_Row)</definedName>
    <definedName name="PRINT_TITLES">#N/A</definedName>
    <definedName name="PRINT_TITLES_MI">#N/A</definedName>
    <definedName name="PRINT1" localSheetId="1">'[3]7422CW00'!#REF!</definedName>
    <definedName name="PRINT1" localSheetId="2">'[3]7422CW00'!#REF!</definedName>
    <definedName name="PRINT1">'[3]7422CW00'!#REF!</definedName>
    <definedName name="PRINT2" localSheetId="1">'[3]7422CW00'!#REF!</definedName>
    <definedName name="PRINT2" localSheetId="2">'[3]7422CW00'!#REF!</definedName>
    <definedName name="PRINT2">'[3]7422CW00'!#REF!</definedName>
    <definedName name="PRIVADO" localSheetId="1">#REF!</definedName>
    <definedName name="PRIVADO" localSheetId="2">#REF!</definedName>
    <definedName name="PRIVADO">#REF!</definedName>
    <definedName name="prn">[54]Hoja1!$C$3</definedName>
    <definedName name="prnf">[54]Hoja1!$C$6</definedName>
    <definedName name="ProbRange">0</definedName>
    <definedName name="ProbRangeMit">0</definedName>
    <definedName name="PROC" localSheetId="1">#REF!</definedName>
    <definedName name="PROC" localSheetId="2">#REF!</definedName>
    <definedName name="PROC">#REF!</definedName>
    <definedName name="PROCEDIM_SELECC" localSheetId="1">#REF!</definedName>
    <definedName name="PROCEDIM_SELECC" localSheetId="2">#REF!</definedName>
    <definedName name="PROCEDIM_SELECC">#REF!</definedName>
    <definedName name="PROCESO" localSheetId="1">#REF!</definedName>
    <definedName name="PROCESO" localSheetId="2">#REF!</definedName>
    <definedName name="PROCESO">#REF!</definedName>
    <definedName name="PRODUCTO" localSheetId="1">#REF!</definedName>
    <definedName name="PRODUCTO" localSheetId="2">#REF!</definedName>
    <definedName name="PRODUCTO">#REF!</definedName>
    <definedName name="PrOfic">[34]BASES!$B$31</definedName>
    <definedName name="PROGDES" localSheetId="1">#REF!</definedName>
    <definedName name="PROGDES" localSheetId="2">#REF!</definedName>
    <definedName name="PROGDES">#REF!</definedName>
    <definedName name="Programa" localSheetId="1">#REF!</definedName>
    <definedName name="Programa" localSheetId="2">#REF!</definedName>
    <definedName name="Programa">#REF!</definedName>
    <definedName name="programainv" localSheetId="1">'AU CAIS'!ERR</definedName>
    <definedName name="programainv">[0]!ERR</definedName>
    <definedName name="Proponente" localSheetId="1">#REF!</definedName>
    <definedName name="Proponente" localSheetId="2">#REF!</definedName>
    <definedName name="Proponente">#REF!</definedName>
    <definedName name="PRUEBA" localSheetId="1">[95]!absc</definedName>
    <definedName name="PRUEBA" localSheetId="2">[95]!absc</definedName>
    <definedName name="PRUEBA">[95]!absc</definedName>
    <definedName name="prueba1" localSheetId="1">[95]!absc</definedName>
    <definedName name="prueba1" localSheetId="2">[95]!absc</definedName>
    <definedName name="prueba1">[95]!absc</definedName>
    <definedName name="PRUEBA2" localSheetId="1">#REF!</definedName>
    <definedName name="PRUEBA2" localSheetId="2">#REF!</definedName>
    <definedName name="PRUEBA2">#REF!</definedName>
    <definedName name="ps" localSheetId="1">#REF!</definedName>
    <definedName name="ps" localSheetId="2">#REF!</definedName>
    <definedName name="ps">#REF!</definedName>
    <definedName name="PSTRESS_RELIEVI" localSheetId="1">#REF!</definedName>
    <definedName name="PSTRESS_RELIEVI" localSheetId="2">#REF!</definedName>
    <definedName name="PSTRESS_RELIEVI">#REF!</definedName>
    <definedName name="PTAR" localSheetId="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W" localSheetId="1">#REF!</definedName>
    <definedName name="PW" localSheetId="2">#REF!</definedName>
    <definedName name="PW">#REF!</definedName>
    <definedName name="Pwf">'[96]ORITO 02 '!$A$12</definedName>
    <definedName name="Pwf_actual">'[96]ORITO 02 '!$E$6</definedName>
    <definedName name="Pwf_i">[46]medelo!$A$66:$A$83</definedName>
    <definedName name="Pwf_min">'[96]ORITO 02 '!$E$8</definedName>
    <definedName name="Pwfd" localSheetId="1">#REF!</definedName>
    <definedName name="Pwfd" localSheetId="2">#REF!</definedName>
    <definedName name="Pwfd">#REF!</definedName>
    <definedName name="Q" localSheetId="1">#REF!</definedName>
    <definedName name="Q" localSheetId="2">#REF!</definedName>
    <definedName name="Q">#REF!</definedName>
    <definedName name="Q_actual">'[96]ORITO 02 '!$E$7</definedName>
    <definedName name="Q_BRUTO" localSheetId="1">#REF!</definedName>
    <definedName name="Q_BRUTO" localSheetId="2">#REF!</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 localSheetId="2">#REF!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hidden="1">{"via1",#N/A,TRUE,"general";"via2",#N/A,TRUE,"general";"via3",#N/A,TRUE,"general"}</definedName>
    <definedName name="QS" localSheetId="1">#REF!</definedName>
    <definedName name="QS" localSheetId="2">#REF!</definedName>
    <definedName name="QS">#REF!</definedName>
    <definedName name="Qt">'[96]ORITO 02 '!$E$9</definedName>
    <definedName name="QTIES" localSheetId="1">#REF!</definedName>
    <definedName name="QTIES" localSheetId="2">#REF!</definedName>
    <definedName name="QTIES">#REF!</definedName>
    <definedName name="QTY" localSheetId="1">#REF!</definedName>
    <definedName name="QTY" localSheetId="2">#REF!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 localSheetId="1">#REF!</definedName>
    <definedName name="QWE" localSheetId="2">#REF!</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'AU CAIS'!ERR</definedName>
    <definedName name="QWERTY">[0]!ERR</definedName>
    <definedName name="qwewertet" localSheetId="1" hidden="1">{#N/A,#N/A,TRUE,"1842CWN0"}</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 localSheetId="1">#REF!</definedName>
    <definedName name="R._SECO" localSheetId="2">#REF!</definedName>
    <definedName name="R._SECO">#REF!</definedName>
    <definedName name="R_2" localSheetId="1">#REF!</definedName>
    <definedName name="R_2" localSheetId="2">#REF!</definedName>
    <definedName name="R_2">#REF!</definedName>
    <definedName name="R_c" localSheetId="1">#REF!</definedName>
    <definedName name="R_c" localSheetId="2">#REF!</definedName>
    <definedName name="R_c">#REF!</definedName>
    <definedName name="RANGO_FECHA" localSheetId="1">#REF!</definedName>
    <definedName name="RANGO_FECHA" localSheetId="2">#REF!</definedName>
    <definedName name="RANGO_FECHA">#REF!</definedName>
    <definedName name="Rates" localSheetId="1">#REF!</definedName>
    <definedName name="Rates" localSheetId="2">#REF!</definedName>
    <definedName name="Rates">#REF!</definedName>
    <definedName name="RD" localSheetId="1">#REF!</definedName>
    <definedName name="RD" localSheetId="2">#REF!</definedName>
    <definedName name="RD">#REF!</definedName>
    <definedName name="rdq" localSheetId="1">#REF!</definedName>
    <definedName name="rdq" localSheetId="2">#REF!</definedName>
    <definedName name="rdq">#REF!</definedName>
    <definedName name="Reactores" localSheetId="1">#REF!</definedName>
    <definedName name="Reactores" localSheetId="2">#REF!</definedName>
    <definedName name="Reactores">#REF!</definedName>
    <definedName name="Recall_2" localSheetId="1">'[90] ASR+Nafta'!$E$9:$E$21</definedName>
    <definedName name="Recall_2">'[90] ASR+Nafta'!$E$9:$E$21</definedName>
    <definedName name="Recall_3" localSheetId="1">'[90]Todos+Nafta'!$E$9:$E$21</definedName>
    <definedName name="Recall_3">'[90]Todos+Nafta'!$E$9:$E$21</definedName>
    <definedName name="Recorder" localSheetId="1">#REF!</definedName>
    <definedName name="Recorder" localSheetId="2">#REF!</definedName>
    <definedName name="Recorder">#REF!</definedName>
    <definedName name="recursos">[97]RECURSOS!$A$8:$A$204</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[89]Tablas!$M$6:$M$8</definedName>
    <definedName name="REGIONAL">[89]Tablas!$I$6:$I$10</definedName>
    <definedName name="RegistroCoordinador" localSheetId="1">#REF!</definedName>
    <definedName name="RegistroCoordinador" localSheetId="2">#REF!</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'AU CAIS'!ERR</definedName>
    <definedName name="REICIO">[0]!ERR</definedName>
    <definedName name="Reimbursement">"Reembolso"</definedName>
    <definedName name="reinicio" localSheetId="1">'AU CAIS'!ERR</definedName>
    <definedName name="reinicio">[0]!ERR</definedName>
    <definedName name="REJHE" localSheetId="1" hidden="1">{"via1",#N/A,TRUE,"general";"via2",#N/A,TRUE,"general";"via3",#N/A,TRUE,"general"}</definedName>
    <definedName name="REJHE" hidden="1">{"via1",#N/A,TRUE,"general";"via2",#N/A,TRUE,"general";"via3",#N/A,TRUE,"general"}</definedName>
    <definedName name="rell" localSheetId="1">#REF!</definedName>
    <definedName name="rell" localSheetId="2">#REF!</definedName>
    <definedName name="rell">#REF!</definedName>
    <definedName name="remanentes">'[27]Reservas de Petróleo'!$A$2,'[27]Reservas de Petróleo'!$A$1,'[27]Reservas de Petróleo'!$D$4,'[27]Reservas de Petróleo'!$H$1:$H$65536</definedName>
    <definedName name="rendimiento" localSheetId="1">#REF!</definedName>
    <definedName name="rendimiento" localSheetId="2">#REF!</definedName>
    <definedName name="rendimiento">#REF!</definedName>
    <definedName name="RENDIMIENTO____CARGA" localSheetId="1">#REF!</definedName>
    <definedName name="RENDIMIENTO____CARGA" localSheetId="2">#REF!</definedName>
    <definedName name="RENDIMIENTO____CARGA">#REF!</definedName>
    <definedName name="REPXXX" localSheetId="1">#REF!</definedName>
    <definedName name="REPXXX" localSheetId="2">#REF!</definedName>
    <definedName name="REPXXX">#REF!</definedName>
    <definedName name="Requerimiento" localSheetId="1">#REF!</definedName>
    <definedName name="Requerimiento" localSheetId="2">#REF!</definedName>
    <definedName name="Requerimiento">#REF!</definedName>
    <definedName name="Requerimientos" localSheetId="1">#REF!</definedName>
    <definedName name="Requerimientos" localSheetId="2">#REF!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 localSheetId="1">#REF!</definedName>
    <definedName name="RES" localSheetId="2">#REF!</definedName>
    <definedName name="RES">#REF!</definedName>
    <definedName name="Resistividad" localSheetId="1">#REF!</definedName>
    <definedName name="Resistividad" localSheetId="2">#REF!</definedName>
    <definedName name="Resistividad">#REF!</definedName>
    <definedName name="RESU" localSheetId="1">#REF!</definedName>
    <definedName name="RESU" localSheetId="2">#REF!</definedName>
    <definedName name="RESU">#REF!</definedName>
    <definedName name="resu8" localSheetId="2">[9]!resu8</definedName>
    <definedName name="resu8">[9]!resu8</definedName>
    <definedName name="resufi" localSheetId="1">#REF!</definedName>
    <definedName name="resufi" localSheetId="2">#REF!</definedName>
    <definedName name="resufi">#REF!</definedName>
    <definedName name="resufi1" localSheetId="1">#REF!</definedName>
    <definedName name="resufi1" localSheetId="2">#REF!</definedName>
    <definedName name="resufi1">#REF!</definedName>
    <definedName name="resumen" localSheetId="1">#REF!</definedName>
    <definedName name="resumen" localSheetId="2">#REF!</definedName>
    <definedName name="resumen">#REF!</definedName>
    <definedName name="resumen_final" localSheetId="1">#REF!</definedName>
    <definedName name="resumen_final" localSheetId="2">#REF!</definedName>
    <definedName name="resumen_final">#REF!</definedName>
    <definedName name="resumen_final1" localSheetId="1">#REF!</definedName>
    <definedName name="resumen_final1" localSheetId="2">#REF!</definedName>
    <definedName name="resumen_final1">#REF!</definedName>
    <definedName name="Retenc">[34]BASES!$E$31</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 localSheetId="1">#REF!</definedName>
    <definedName name="RFV" localSheetId="2">#REF!</definedName>
    <definedName name="RFV">#REF!</definedName>
    <definedName name="RG" localSheetId="1">#REF!</definedName>
    <definedName name="RG" localSheetId="2">#REF!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 localSheetId="1">[98]Ingenieria!#REF!</definedName>
    <definedName name="RID" localSheetId="2">[98]Ingenieria!#REF!</definedName>
    <definedName name="RID">[98]Ingenieria!#REF!</definedName>
    <definedName name="RISP" localSheetId="2">'[3]7422CW00'!#REF!</definedName>
    <definedName name="RISP">'[3]7422CW00'!#REF!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[54]Datos!$D$12</definedName>
    <definedName name="Ro" localSheetId="1">#REF!,#REF!,#REF!</definedName>
    <definedName name="Ro" localSheetId="2">#REF!,#REF!,#REF!</definedName>
    <definedName name="Ro">#REF!,#REF!,#REF!</definedName>
    <definedName name="rr" localSheetId="1">'AU CAIS'!ERR</definedName>
    <definedName name="rr">[0]!ERR</definedName>
    <definedName name="rrr" localSheetId="1" hidden="1">{"via1",#N/A,TRUE,"general";"via2",#N/A,TRUE,"general";"via3",#N/A,TRUE,"general"}</definedName>
    <definedName name="rrr" hidden="1">{"via1",#N/A,TRUE,"general";"via2",#N/A,TRUE,"general";"via3",#N/A,TRUE,"general"}</definedName>
    <definedName name="rrrr" localSheetId="2">'[99]Form5 _Pág_ 1'!#REF!</definedName>
    <definedName name="rrrr">'[99]Form5 _Pág_ 1'!#REF!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 localSheetId="1">#REF!</definedName>
    <definedName name="Rs" localSheetId="2">#REF!</definedName>
    <definedName name="Rs">#REF!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 localSheetId="1">#REF!</definedName>
    <definedName name="RSS" localSheetId="2">#REF!</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 localSheetId="1">#REF!</definedName>
    <definedName name="RUT" localSheetId="2">#REF!</definedName>
    <definedName name="RUT">#REF!</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'AU CAIS'!ERR</definedName>
    <definedName name="s">[0]!ERR</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'AU CAIS'!ERR</definedName>
    <definedName name="salarios">[0]!ERR</definedName>
    <definedName name="SalConv">'[10]DATOS CONTRATO'!$G$14</definedName>
    <definedName name="SALID1" localSheetId="1">#REF!</definedName>
    <definedName name="SALID1" localSheetId="2">#REF!</definedName>
    <definedName name="SALID1">#REF!</definedName>
    <definedName name="SalMinimo">[34]BASES!$E$41</definedName>
    <definedName name="sbgfbgdr" localSheetId="1" hidden="1">{"via1",#N/A,TRUE,"general";"via2",#N/A,TRUE,"general";"via3",#N/A,TRUE,"general"}</definedName>
    <definedName name="sbgfbgdr" hidden="1">{"via1",#N/A,TRUE,"general";"via2",#N/A,TRUE,"general";"via3",#N/A,TRUE,"general"}</definedName>
    <definedName name="SBS" localSheetId="1">#REF!</definedName>
    <definedName name="SBS" localSheetId="2">#REF!</definedName>
    <definedName name="SBS">#REF!</definedName>
    <definedName name="Sched_Pay" localSheetId="1">#REF!</definedName>
    <definedName name="Sched_Pay" localSheetId="2">#REF!</definedName>
    <definedName name="Sched_Pay">#REF!</definedName>
    <definedName name="Scheduled_Extra_Payments" localSheetId="1">#REF!</definedName>
    <definedName name="Scheduled_Extra_Payments" localSheetId="2">#REF!</definedName>
    <definedName name="Scheduled_Extra_Payments">#REF!</definedName>
    <definedName name="Scheduled_Interest_Rate" localSheetId="1">#REF!</definedName>
    <definedName name="Scheduled_Interest_Rate" localSheetId="2">#REF!</definedName>
    <definedName name="Scheduled_Interest_Rate">#REF!</definedName>
    <definedName name="Scheduled_Monthly_Payment" localSheetId="1">#REF!</definedName>
    <definedName name="Scheduled_Monthly_Payment" localSheetId="2">#REF!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localSheetId="1" hidden="1">{#N/A,#N/A,TRUE,"1842CWN0"}</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localSheetId="1" hidden="1">{#N/A,#N/A,TRUE,"1842CWN0"}</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 localSheetId="1">#REF!</definedName>
    <definedName name="sdfsd" localSheetId="2">#REF!</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localSheetId="1" hidden="1">{#N/A,#N/A,TRUE,"INGENIERIA";#N/A,#N/A,TRUE,"COMPRAS";#N/A,#N/A,TRUE,"DIRECCION";#N/A,#N/A,TRUE,"RESUMEN"}</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localSheetId="1" hidden="1">{#N/A,#N/A,TRUE,"1842CWN0"}</definedName>
    <definedName name="sdsdfsdff" hidden="1">{#N/A,#N/A,TRUE,"1842CWN0"}</definedName>
    <definedName name="SECTOR" localSheetId="1">#REF!</definedName>
    <definedName name="SECTOR" localSheetId="2">#REF!</definedName>
    <definedName name="SECTOR">#REF!</definedName>
    <definedName name="SEMANA_C3" localSheetId="1">#REF!</definedName>
    <definedName name="SEMANA_C3" localSheetId="2">#REF!</definedName>
    <definedName name="SEMANA_C3">#REF!</definedName>
    <definedName name="sena">[54]Hoja1!$C$14</definedName>
    <definedName name="SERO" localSheetId="1">'AU CAIS'!ERR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[54]Hoja1!$C$12</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 localSheetId="2">[45]steel!#REF!</definedName>
    <definedName name="SHEE_INT">[45]steel!#REF!</definedName>
    <definedName name="SHEET" localSheetId="2">'[3]7422CW00'!#REF!</definedName>
    <definedName name="SHEET">'[3]7422CW00'!#REF!</definedName>
    <definedName name="SHEET_KP">[45]steel!$C$7:$L$47</definedName>
    <definedName name="SHEET_MR">[45]steel!$C$7:$J$47</definedName>
    <definedName name="SHEET1" localSheetId="1">#REF!</definedName>
    <definedName name="SHEET1" localSheetId="2">#REF!</definedName>
    <definedName name="SHEET1">#REF!</definedName>
    <definedName name="SHEET10" localSheetId="1">#REF!</definedName>
    <definedName name="SHEET10" localSheetId="2">#REF!</definedName>
    <definedName name="SHEET10">#REF!</definedName>
    <definedName name="SHEET11" localSheetId="1">#REF!</definedName>
    <definedName name="SHEET11" localSheetId="2">#REF!</definedName>
    <definedName name="SHEET11">#REF!</definedName>
    <definedName name="SHEET12" localSheetId="1">#REF!</definedName>
    <definedName name="SHEET12" localSheetId="2">#REF!</definedName>
    <definedName name="SHEET12">#REF!</definedName>
    <definedName name="SHEET13" localSheetId="1">#REF!</definedName>
    <definedName name="SHEET13" localSheetId="2">#REF!</definedName>
    <definedName name="SHEET13">#REF!</definedName>
    <definedName name="SHEET14" localSheetId="1">#REF!</definedName>
    <definedName name="SHEET14" localSheetId="2">#REF!</definedName>
    <definedName name="SHEET14">#REF!</definedName>
    <definedName name="SHEET15" localSheetId="1">#REF!</definedName>
    <definedName name="SHEET15" localSheetId="2">#REF!</definedName>
    <definedName name="SHEET15">#REF!</definedName>
    <definedName name="SHEET16" localSheetId="1">#REF!</definedName>
    <definedName name="SHEET16" localSheetId="2">#REF!</definedName>
    <definedName name="SHEET16">#REF!</definedName>
    <definedName name="SHEET17" localSheetId="1">#REF!</definedName>
    <definedName name="SHEET17" localSheetId="2">#REF!</definedName>
    <definedName name="SHEET17">#REF!</definedName>
    <definedName name="SHEET18" localSheetId="1">#REF!</definedName>
    <definedName name="SHEET18" localSheetId="2">#REF!</definedName>
    <definedName name="SHEET18">#REF!</definedName>
    <definedName name="SHEET19" localSheetId="1">#REF!</definedName>
    <definedName name="SHEET19" localSheetId="2">#REF!</definedName>
    <definedName name="SHEET19">#REF!</definedName>
    <definedName name="SHEET2" localSheetId="1">#REF!</definedName>
    <definedName name="SHEET2" localSheetId="2">#REF!</definedName>
    <definedName name="SHEET2">#REF!</definedName>
    <definedName name="SHEET20" localSheetId="1">#REF!</definedName>
    <definedName name="SHEET20" localSheetId="2">#REF!</definedName>
    <definedName name="SHEET20">#REF!</definedName>
    <definedName name="SHEET21" localSheetId="1">#REF!</definedName>
    <definedName name="SHEET21" localSheetId="2">#REF!</definedName>
    <definedName name="SHEET21">#REF!</definedName>
    <definedName name="SHEET22" localSheetId="1">#REF!</definedName>
    <definedName name="SHEET22" localSheetId="2">#REF!</definedName>
    <definedName name="SHEET22">#REF!</definedName>
    <definedName name="SHEET23" localSheetId="1">#REF!</definedName>
    <definedName name="SHEET23" localSheetId="2">#REF!</definedName>
    <definedName name="SHEET23">#REF!</definedName>
    <definedName name="SHEET24" localSheetId="1">#REF!</definedName>
    <definedName name="SHEET24" localSheetId="2">#REF!</definedName>
    <definedName name="SHEET24">#REF!</definedName>
    <definedName name="SHEET25" localSheetId="1">#REF!</definedName>
    <definedName name="SHEET25" localSheetId="2">#REF!</definedName>
    <definedName name="SHEET25">#REF!</definedName>
    <definedName name="SHEET26" localSheetId="1">#REF!</definedName>
    <definedName name="SHEET26" localSheetId="2">#REF!</definedName>
    <definedName name="SHEET26">#REF!</definedName>
    <definedName name="SHEET3" localSheetId="1">#REF!</definedName>
    <definedName name="SHEET3" localSheetId="2">#REF!</definedName>
    <definedName name="SHEET3">#REF!</definedName>
    <definedName name="SHEET4" localSheetId="1">#REF!</definedName>
    <definedName name="SHEET4" localSheetId="2">#REF!</definedName>
    <definedName name="SHEET4">#REF!</definedName>
    <definedName name="SHEET5" localSheetId="1">#REF!</definedName>
    <definedName name="SHEET5" localSheetId="2">#REF!</definedName>
    <definedName name="SHEET5">#REF!</definedName>
    <definedName name="SHEET6" localSheetId="1">#REF!</definedName>
    <definedName name="SHEET6" localSheetId="2">#REF!</definedName>
    <definedName name="SHEET6">#REF!</definedName>
    <definedName name="SHEET7" localSheetId="1">#REF!</definedName>
    <definedName name="SHEET7" localSheetId="2">#REF!</definedName>
    <definedName name="SHEET7">#REF!</definedName>
    <definedName name="SHEET8" localSheetId="1">#REF!</definedName>
    <definedName name="SHEET8" localSheetId="2">#REF!</definedName>
    <definedName name="SHEET8">#REF!</definedName>
    <definedName name="SHEET9" localSheetId="1">#REF!</definedName>
    <definedName name="SHEET9" localSheetId="2">#REF!</definedName>
    <definedName name="SHEET9">#REF!</definedName>
    <definedName name="SI" localSheetId="1">'AU CAIS'!ERR</definedName>
    <definedName name="SI">[0]!ERR</definedName>
    <definedName name="SINGOLO" localSheetId="1">'[3]7422CW00'!#REF!</definedName>
    <definedName name="SINGOLO" localSheetId="2">'[3]7422CW00'!#REF!</definedName>
    <definedName name="SINGOLO">'[3]7422CW00'!#REF!</definedName>
    <definedName name="SISISIS" localSheetId="1">'AU CAIS'!ERR</definedName>
    <definedName name="SISISIS">[0]!ERR</definedName>
    <definedName name="Smlv">'[10]DATOS CONTRATO'!$I$9</definedName>
    <definedName name="smlv01">[40]CONTRATO!$I$9</definedName>
    <definedName name="smlv2001">[40]CONTRATO!$H$9</definedName>
    <definedName name="SMML" localSheetId="1">'[64]ASPECTOS TECNICOS'!$O$12:$P$32</definedName>
    <definedName name="SMML">'[64]ASPECTOS TECNICOS'!$O$12:$P$32</definedName>
    <definedName name="SN">[10]EMPRESA!$G$29</definedName>
    <definedName name="SOLD._4_" localSheetId="1">#REF!</definedName>
    <definedName name="SOLD._4_" localSheetId="2">#REF!</definedName>
    <definedName name="SOLD._4_">#REF!</definedName>
    <definedName name="SOLD._6_" localSheetId="1">#REF!</definedName>
    <definedName name="SOLD._6_" localSheetId="2">#REF!</definedName>
    <definedName name="SOLD._6_">#REF!</definedName>
    <definedName name="SOLD._8_" localSheetId="1">#REF!</definedName>
    <definedName name="SOLD._8_" localSheetId="2">#REF!</definedName>
    <definedName name="SOLD._8_">#REF!</definedName>
    <definedName name="solver_adj" localSheetId="2" hidden="1">'PRESUPUESTO CAI'!#REF!</definedName>
    <definedName name="solver_cvg" localSheetId="2" hidden="1">0.0001</definedName>
    <definedName name="solver_drv" localSheetId="2" hidden="1">1</definedName>
    <definedName name="solver_est" localSheetId="2" hidden="1">1</definedName>
    <definedName name="solver_itr" localSheetId="2" hidden="1">100</definedName>
    <definedName name="solver_lhs1" localSheetId="2" hidden="1">'PRESUPUESTO CAI'!$K$491</definedName>
    <definedName name="solver_lin" localSheetId="2" hidden="1">2</definedName>
    <definedName name="solver_neg" localSheetId="2" hidden="1">2</definedName>
    <definedName name="solver_num" localSheetId="2" hidden="1">1</definedName>
    <definedName name="solver_nwt" localSheetId="2" hidden="1">1</definedName>
    <definedName name="solver_opt" localSheetId="2" hidden="1">'PRESUPUESTO CAI'!$K$491</definedName>
    <definedName name="solver_pre" localSheetId="2" hidden="1">0.000001</definedName>
    <definedName name="solver_rel1" localSheetId="2" hidden="1">2</definedName>
    <definedName name="solver_rhs1" localSheetId="2" hidden="1">'PRESUPUESTO CAI'!$K$492</definedName>
    <definedName name="solver_scl" localSheetId="2" hidden="1">2</definedName>
    <definedName name="solver_sho" localSheetId="2" hidden="1">2</definedName>
    <definedName name="solver_tim" localSheetId="2" hidden="1">100</definedName>
    <definedName name="solver_tol" localSheetId="2" hidden="1">0.05</definedName>
    <definedName name="solver_typ" localSheetId="2" hidden="1">3</definedName>
    <definedName name="solver_val" localSheetId="2" hidden="1">63899000000</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 localSheetId="2">#REF!</definedName>
    <definedName name="SS">#REF!</definedName>
    <definedName name="SS_AVG_SIZE" localSheetId="1">#REF!</definedName>
    <definedName name="SS_AVG_SIZE" localSheetId="2">#REF!</definedName>
    <definedName name="SS_AVG_SIZE">#REF!</definedName>
    <definedName name="SS_WELDING" localSheetId="1">#REF!</definedName>
    <definedName name="SS_WELDING" localSheetId="2">#REF!</definedName>
    <definedName name="SS_WELDING">#REF!</definedName>
    <definedName name="ssa">[54]Hoja1!$C$25</definedName>
    <definedName name="ssh">[54]Hoja1!$C$24</definedName>
    <definedName name="sss" localSheetId="1">MODULO10.auto_abrir</definedName>
    <definedName name="sss" localSheetId="2">MODULO10.auto_abrir</definedName>
    <definedName name="sss">MODULO10.auto_abrir</definedName>
    <definedName name="SSSS" localSheetId="1">'AU CAIS'!ERR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 localSheetId="1">#REF!</definedName>
    <definedName name="St" localSheetId="2">#REF!</definedName>
    <definedName name="St">#REF!</definedName>
    <definedName name="ST_BLDG" localSheetId="1">'[3]7422CW00'!#REF!</definedName>
    <definedName name="ST_BLDG" localSheetId="2">'[3]7422CW00'!#REF!</definedName>
    <definedName name="ST_BLDG">'[3]7422CW00'!#REF!</definedName>
    <definedName name="ST_CW" localSheetId="2">'[3]7422CW00'!#REF!</definedName>
    <definedName name="ST_CW">'[3]7422CW00'!#REF!</definedName>
    <definedName name="STALO1" localSheetId="2">'[3]7422CW00'!#REF!</definedName>
    <definedName name="STALO1">'[3]7422CW00'!#REF!</definedName>
    <definedName name="STAMPA" localSheetId="1">#REF!</definedName>
    <definedName name="STAMPA" localSheetId="2">#REF!</definedName>
    <definedName name="STAMPA">#REF!</definedName>
    <definedName name="STANU" localSheetId="1">'[3]7422CW00'!#REF!</definedName>
    <definedName name="STANU" localSheetId="2">'[3]7422CW00'!#REF!</definedName>
    <definedName name="STANU">'[3]7422CW00'!#REF!</definedName>
    <definedName name="START" localSheetId="1">#REF!</definedName>
    <definedName name="START" localSheetId="2">#REF!</definedName>
    <definedName name="START">#REF!</definedName>
    <definedName name="START1" localSheetId="1">'[3]7422CW00'!#REF!</definedName>
    <definedName name="START1" localSheetId="2">'[3]7422CW00'!#REF!</definedName>
    <definedName name="START1">'[3]7422CW00'!#REF!</definedName>
    <definedName name="STENU" localSheetId="1">'[3]7422CW00'!#REF!</definedName>
    <definedName name="STENU" localSheetId="2">'[3]7422CW00'!#REF!</definedName>
    <definedName name="STENU">'[3]7422CW00'!#REF!</definedName>
    <definedName name="Stock" localSheetId="2">'[100]PxQ Cantidades'!#REF!</definedName>
    <definedName name="Stock">'[100]PxQ Cantidades'!#REF!</definedName>
    <definedName name="STONU" localSheetId="2">'[3]7422CW00'!#REF!</definedName>
    <definedName name="STONU">'[3]7422CW00'!#REF!</definedName>
    <definedName name="STRESS_RELIEVIN" localSheetId="1">#REF!</definedName>
    <definedName name="STRESS_RELIEVIN" localSheetId="2">#REF!</definedName>
    <definedName name="STRESS_RELIEVIN">#REF!</definedName>
    <definedName name="STSUMM" localSheetId="1">'[3]7422CW00'!#REF!</definedName>
    <definedName name="STSUMM" localSheetId="2">'[3]7422CW00'!#REF!</definedName>
    <definedName name="STSUMM">'[3]7422CW00'!#REF!</definedName>
    <definedName name="stt" localSheetId="1" hidden="1">{"via1",#N/A,TRUE,"general";"via2",#N/A,TRUE,"general";"via3",#N/A,TRUE,"general"}</definedName>
    <definedName name="stt" hidden="1">{"via1",#N/A,TRUE,"general";"via2",#N/A,TRUE,"general";"via3",#N/A,TRUE,"general"}</definedName>
    <definedName name="SUBSUELO" localSheetId="1">#REF!</definedName>
    <definedName name="SUBSUELO" localSheetId="2">#REF!</definedName>
    <definedName name="SUBSUELO">#REF!</definedName>
    <definedName name="Subtotal" localSheetId="1">#REF!</definedName>
    <definedName name="Subtotal" localSheetId="2">#REF!</definedName>
    <definedName name="Subtotal">#REF!</definedName>
    <definedName name="SUELDO" localSheetId="1">#REF!</definedName>
    <definedName name="SUELDO" localSheetId="2">#REF!</definedName>
    <definedName name="SUELDO">#REF!</definedName>
    <definedName name="suma" localSheetId="1">[52]Hoja1!$F$60</definedName>
    <definedName name="suma">[52]Hoja1!$F$60</definedName>
    <definedName name="Summary" localSheetId="1">#REF!</definedName>
    <definedName name="Summary" localSheetId="2">#REF!</definedName>
    <definedName name="Summary">#REF!</definedName>
    <definedName name="SUP_ART" localSheetId="1">[45]steel!#REF!</definedName>
    <definedName name="SUP_ART" localSheetId="2">[45]steel!#REF!</definedName>
    <definedName name="SUP_ART">[45]steel!#REF!</definedName>
    <definedName name="SUP_VEX" localSheetId="1">#REF!</definedName>
    <definedName name="SUP_VEX" localSheetId="2">#REF!</definedName>
    <definedName name="SUP_VEX">#REF!</definedName>
    <definedName name="SUP_VPR" localSheetId="1">#REF!</definedName>
    <definedName name="SUP_VPR" localSheetId="2">#REF!</definedName>
    <definedName name="SUP_VPR">#REF!</definedName>
    <definedName name="SUP_VPR_GEC" localSheetId="1">#REF!</definedName>
    <definedName name="SUP_VPR_GEC" localSheetId="2">#REF!</definedName>
    <definedName name="SUP_VPR_GEC">#REF!</definedName>
    <definedName name="SUP_VPR_GMM" localSheetId="1">#REF!</definedName>
    <definedName name="SUP_VPR_GMM" localSheetId="2">#REF!</definedName>
    <definedName name="SUP_VPR_GMM">#REF!</definedName>
    <definedName name="SUP_VPR_GRC" localSheetId="1">#REF!</definedName>
    <definedName name="SUP_VPR_GRC" localSheetId="2">#REF!</definedName>
    <definedName name="SUP_VPR_GRC">#REF!</definedName>
    <definedName name="SUP_VPR_GRM" localSheetId="1">#REF!</definedName>
    <definedName name="SUP_VPR_GRM" localSheetId="2">#REF!</definedName>
    <definedName name="SUP_VPR_GRM">#REF!</definedName>
    <definedName name="SUP_VPR_GRN" localSheetId="1">#REF!</definedName>
    <definedName name="SUP_VPR_GRN" localSheetId="2">#REF!</definedName>
    <definedName name="SUP_VPR_GRN">#REF!</definedName>
    <definedName name="SUP_VPR_GRS" localSheetId="1">#REF!</definedName>
    <definedName name="SUP_VPR_GRS" localSheetId="2">#REF!</definedName>
    <definedName name="SUP_VPR_GRS">#REF!</definedName>
    <definedName name="SUP_VPR_GTP" localSheetId="1">[12]Tablas!#REF!</definedName>
    <definedName name="SUP_VPR_GTP" localSheetId="2">[12]Tablas!#REF!</definedName>
    <definedName name="SUP_VPR_GTP">[12]Tablas!#REF!</definedName>
    <definedName name="SUP_VPR_NA" localSheetId="1">#REF!</definedName>
    <definedName name="SUP_VPR_NA" localSheetId="2">#REF!</definedName>
    <definedName name="SUP_VPR_NA">#REF!</definedName>
    <definedName name="SUPER">[56]Tablas!$H$1:$H$65536</definedName>
    <definedName name="SUPERFICIE" localSheetId="1">#REF!</definedName>
    <definedName name="SUPERFICIE" localSheetId="2">#REF!</definedName>
    <definedName name="SUPERFICIE">#REF!</definedName>
    <definedName name="sw" localSheetId="1">'AU CAIS'!ERR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2">[21]!absc</definedName>
    <definedName name="t">[21]!absc</definedName>
    <definedName name="t_1" localSheetId="1">Scheduled_Payment+Extra_Payment</definedName>
    <definedName name="t_1" localSheetId="2">Scheduled_Payment+Extra_Payment</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[56]Tablas!$B$1:$B$65536</definedName>
    <definedName name="TABLA" localSheetId="1">#REF!</definedName>
    <definedName name="TABLA" localSheetId="2">#REF!</definedName>
    <definedName name="TABLA">#REF!</definedName>
    <definedName name="tabla1">[101]Hoja3!$B$4:$F$28</definedName>
    <definedName name="TABLEKP" localSheetId="1">'[3]7422CW00'!#REF!</definedName>
    <definedName name="TABLEKP" localSheetId="2">'[3]7422CW00'!#REF!</definedName>
    <definedName name="TABLEKP">'[3]7422CW00'!#REF!</definedName>
    <definedName name="TABLEPRI" localSheetId="1">#REF!</definedName>
    <definedName name="TABLEPRI" localSheetId="2">#REF!</definedName>
    <definedName name="TABLEPRI">#REF!</definedName>
    <definedName name="tales" localSheetId="1">[1]LIQUIDACION!#REF!</definedName>
    <definedName name="tales" localSheetId="2">[1]LIQUIDACION!#REF!</definedName>
    <definedName name="tales">[1]LIQUIDACION!#REF!</definedName>
    <definedName name="Tambores" localSheetId="1">#REF!</definedName>
    <definedName name="Tambores" localSheetId="2">#REF!</definedName>
    <definedName name="Tambores">#REF!</definedName>
    <definedName name="Tanques" localSheetId="1">#REF!</definedName>
    <definedName name="Tanques" localSheetId="2">#REF!</definedName>
    <definedName name="Tanques">#REF!</definedName>
    <definedName name="TAREAS_INICIALES" localSheetId="1">#REF!</definedName>
    <definedName name="TAREAS_INICIALES" localSheetId="2">#REF!</definedName>
    <definedName name="TAREAS_INICIALES">#REF!</definedName>
    <definedName name="TARIFA" localSheetId="1">#REF!</definedName>
    <definedName name="TARIFA" localSheetId="2">#REF!</definedName>
    <definedName name="TARIFA">#REF!</definedName>
    <definedName name="TarifaPension">[40]EMPRESA!$F$24</definedName>
    <definedName name="TARIFAS" localSheetId="1">[102]TARIFAS!$A$1:$F$52</definedName>
    <definedName name="TARIFAS">[102]TARIFAS!$A$1:$F$52</definedName>
    <definedName name="TarifaSalud">[40]EMPRESA!$F$26</definedName>
    <definedName name="Tasa" localSheetId="1">#REF!</definedName>
    <definedName name="Tasa" localSheetId="2">#REF!</definedName>
    <definedName name="Tasa">#REF!</definedName>
    <definedName name="TASA_DE_CAMBIO" localSheetId="1">#REF!</definedName>
    <definedName name="TASA_DE_CAMBIO" localSheetId="2">#REF!</definedName>
    <definedName name="TASA_DE_CAMBIO">#REF!</definedName>
    <definedName name="Tasa1">'[103]Bases 2A'!$C$20</definedName>
    <definedName name="TasaCCP" localSheetId="1">#REF!</definedName>
    <definedName name="TasaCCP" localSheetId="2">#REF!</definedName>
    <definedName name="TasaCCP">#REF!</definedName>
    <definedName name="Tax" localSheetId="1">#REF!</definedName>
    <definedName name="Tax" localSheetId="2">#REF!</definedName>
    <definedName name="Tax">#REF!</definedName>
    <definedName name="TB_EVENTOS_OTS_ANUAL" localSheetId="1">#REF!</definedName>
    <definedName name="TB_EVENTOS_OTS_ANUAL" localSheetId="2">#REF!</definedName>
    <definedName name="TB_EVENTOS_OTS_ANUAL">#REF!</definedName>
    <definedName name="tc" localSheetId="1">#REF!</definedName>
    <definedName name="tc" localSheetId="2">#REF!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 localSheetId="1">#REF!</definedName>
    <definedName name="TEMA1" localSheetId="2">#REF!</definedName>
    <definedName name="TEMA1">#REF!</definedName>
    <definedName name="TEMA10" localSheetId="1">#REF!</definedName>
    <definedName name="TEMA10" localSheetId="2">#REF!</definedName>
    <definedName name="TEMA10">#REF!</definedName>
    <definedName name="TEMA2" localSheetId="1">#REF!</definedName>
    <definedName name="TEMA2" localSheetId="2">#REF!</definedName>
    <definedName name="TEMA2">#REF!</definedName>
    <definedName name="TEMA3" localSheetId="1">#REF!</definedName>
    <definedName name="TEMA3" localSheetId="2">#REF!</definedName>
    <definedName name="TEMA3">#REF!</definedName>
    <definedName name="TEMA4" localSheetId="1">#REF!</definedName>
    <definedName name="TEMA4" localSheetId="2">#REF!</definedName>
    <definedName name="TEMA4">#REF!</definedName>
    <definedName name="TEMA5" localSheetId="1">#REF!</definedName>
    <definedName name="TEMA5" localSheetId="2">#REF!</definedName>
    <definedName name="TEMA5">#REF!</definedName>
    <definedName name="TEMA6" localSheetId="1">#REF!</definedName>
    <definedName name="TEMA6" localSheetId="2">#REF!</definedName>
    <definedName name="TEMA6">#REF!</definedName>
    <definedName name="TEMA7" localSheetId="1">#REF!</definedName>
    <definedName name="TEMA7" localSheetId="2">#REF!</definedName>
    <definedName name="TEMA7">#REF!</definedName>
    <definedName name="TEMA8" localSheetId="1">#REF!</definedName>
    <definedName name="TEMA8" localSheetId="2">#REF!</definedName>
    <definedName name="TEMA8">#REF!</definedName>
    <definedName name="TEMA9" localSheetId="1">#REF!</definedName>
    <definedName name="TEMA9" localSheetId="2">#REF!</definedName>
    <definedName name="TEMA9">#REF!</definedName>
    <definedName name="TEMAS_PACC" localSheetId="1">#REF!</definedName>
    <definedName name="TEMAS_PACC" localSheetId="2">#REF!</definedName>
    <definedName name="TEMAS_PACC">#REF!</definedName>
    <definedName name="TER" localSheetId="1">'AU CAIS'!ERR</definedName>
    <definedName name="TER">[0]!ERR</definedName>
    <definedName name="TERM" localSheetId="1">'AU CAIS'!ERR</definedName>
    <definedName name="TERM">[0]!ERR</definedName>
    <definedName name="TÉRMINOS" localSheetId="1">'AU CAIS'!ERR</definedName>
    <definedName name="TÉRMINOS">[0]!ERR</definedName>
    <definedName name="TERR" localSheetId="1">[25]PRESUPUESTO!$I$7</definedName>
    <definedName name="TERR">[25]PRESUPUESTO!$I$7</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 localSheetId="1">#REF!</definedName>
    <definedName name="TGB" localSheetId="2">#REF!</definedName>
    <definedName name="TGB">#REF!</definedName>
    <definedName name="TH" localSheetId="1">#REF!</definedName>
    <definedName name="TH" localSheetId="2">#REF!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 localSheetId="1">#REF!</definedName>
    <definedName name="THP" localSheetId="2">#REF!</definedName>
    <definedName name="THP">#REF!</definedName>
    <definedName name="thtj" localSheetId="1" hidden="1">{"via1",#N/A,TRUE,"general";"via2",#N/A,TRUE,"general";"via3",#N/A,TRUE,"general"}</definedName>
    <definedName name="thtj" hidden="1">{"via1",#N/A,TRUE,"general";"via2",#N/A,TRUE,"general";"via3",#N/A,TRUE,"general"}</definedName>
    <definedName name="TIEMPO">[35]BASES!$E$27</definedName>
    <definedName name="TIPO" localSheetId="1">#REF!</definedName>
    <definedName name="TIPO" localSheetId="2">#REF!</definedName>
    <definedName name="TIPO">#REF!</definedName>
    <definedName name="TIPO_GRUPO" localSheetId="1">#REF!</definedName>
    <definedName name="TIPO_GRUPO" localSheetId="2">#REF!</definedName>
    <definedName name="TIPO_GRUPO">#REF!</definedName>
    <definedName name="TipoGC">[89]Tablas!$U$6:$U$15</definedName>
    <definedName name="TipoNeces">[89]Tablas!$Q$6:$Q$8</definedName>
    <definedName name="TipoPro" localSheetId="1">#REF!</definedName>
    <definedName name="TipoPro" localSheetId="2">#REF!</definedName>
    <definedName name="TipoPro">#REF!</definedName>
    <definedName name="Tipoproceso" localSheetId="1">#REF!</definedName>
    <definedName name="Tipoproceso" localSheetId="2">#REF!</definedName>
    <definedName name="Tipoproceso">#REF!</definedName>
    <definedName name="TIR" localSheetId="1">#REF!</definedName>
    <definedName name="TIR" localSheetId="2">#REF!</definedName>
    <definedName name="TIR">#REF!</definedName>
    <definedName name="TITLE" localSheetId="1">#REF!</definedName>
    <definedName name="TITLE" localSheetId="2">#REF!</definedName>
    <definedName name="TITLE">#REF!</definedName>
    <definedName name="titu" localSheetId="1">#REF!</definedName>
    <definedName name="titu" localSheetId="2">#REF!</definedName>
    <definedName name="titu">#REF!</definedName>
    <definedName name="titu2" localSheetId="1">#REF!</definedName>
    <definedName name="titu2" localSheetId="2">#REF!</definedName>
    <definedName name="titu2">#REF!</definedName>
    <definedName name="TITULO" localSheetId="1">#REF!</definedName>
    <definedName name="TITULO" localSheetId="2">#REF!</definedName>
    <definedName name="TITULO">#REF!</definedName>
    <definedName name="_xlnm.Print_Titles">#N/A</definedName>
    <definedName name="Títulos_a_imprimir_IM" localSheetId="1">#REF!</definedName>
    <definedName name="Títulos_a_imprimir_IM" localSheetId="2">#REF!</definedName>
    <definedName name="Títulos_a_imprimir_IM">#REF!</definedName>
    <definedName name="tk">'[10]DATOS CONTRATO'!$E$18</definedName>
    <definedName name="TK_1" localSheetId="1" hidden="1">[22]INST!#REF!</definedName>
    <definedName name="TK_1" localSheetId="2" hidden="1">[22]INST!#REF!</definedName>
    <definedName name="TK_1" hidden="1">[22]INST!#REF!</definedName>
    <definedName name="TKSLCI07">[10]EMPRESA!$F$22</definedName>
    <definedName name="tld">[54]Datos!$D$14</definedName>
    <definedName name="TOPGENER" localSheetId="1">#REF!</definedName>
    <definedName name="TOPGENER" localSheetId="2">#REF!</definedName>
    <definedName name="TOPGENER">#REF!</definedName>
    <definedName name="TOPGENER1" localSheetId="1">#REF!</definedName>
    <definedName name="TOPGENER1" localSheetId="2">#REF!</definedName>
    <definedName name="TOPGENER1">#REF!</definedName>
    <definedName name="TOPMENU" localSheetId="1">#REF!</definedName>
    <definedName name="TOPMENU" localSheetId="2">#REF!</definedName>
    <definedName name="TOPMENU">#REF!</definedName>
    <definedName name="Torres" localSheetId="1">#REF!</definedName>
    <definedName name="Torres" localSheetId="2">#REF!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 localSheetId="1">#REF!</definedName>
    <definedName name="TOT" localSheetId="2">#REF!</definedName>
    <definedName name="TOT">#REF!</definedName>
    <definedName name="TOTAL" localSheetId="1">#REF!</definedName>
    <definedName name="TOTAL" localSheetId="2">#REF!</definedName>
    <definedName name="TOTAL">#REF!</definedName>
    <definedName name="Total_Interest" localSheetId="1">#REF!</definedName>
    <definedName name="Total_Interest" localSheetId="2">#REF!</definedName>
    <definedName name="Total_Interest">#REF!</definedName>
    <definedName name="Total_Pay" localSheetId="1">#REF!</definedName>
    <definedName name="Total_Pay" localSheetId="2">#REF!</definedName>
    <definedName name="Total_Pay">#REF!</definedName>
    <definedName name="Total_Payment" localSheetId="1">Scheduled_Payment+Extra_Payment</definedName>
    <definedName name="Total_Payment" localSheetId="2">Scheduled_Payment+Extra_Payment</definedName>
    <definedName name="Total_Payment">Scheduled_Payment+Extra_Payment</definedName>
    <definedName name="Total_Payment1" localSheetId="1">Scheduled_Payment+Extra_Payment</definedName>
    <definedName name="Total_Payment1" localSheetId="2">Scheduled_Payment+Extra_Payment</definedName>
    <definedName name="Total_Payment1">Scheduled_Payment+Extra_Payment</definedName>
    <definedName name="total1" localSheetId="1">#REF!</definedName>
    <definedName name="total1" localSheetId="2">#REF!</definedName>
    <definedName name="total1">#REF!</definedName>
    <definedName name="TotalCesantias">'[40]NOMINA 1'!$N$38</definedName>
    <definedName name="TOTALHH" localSheetId="1">#REF!</definedName>
    <definedName name="TOTALHH" localSheetId="2">#REF!</definedName>
    <definedName name="TOTALHH">#REF!</definedName>
    <definedName name="TOTALHH1" localSheetId="1">#REF!</definedName>
    <definedName name="TOTALHH1" localSheetId="2">#REF!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1">#REF!</definedName>
    <definedName name="TOTSHE1" localSheetId="2">#REF!</definedName>
    <definedName name="TOTSHE1">#REF!</definedName>
    <definedName name="TOTSHE10" localSheetId="1">#REF!</definedName>
    <definedName name="TOTSHE10" localSheetId="2">#REF!</definedName>
    <definedName name="TOTSHE10">#REF!</definedName>
    <definedName name="TOTSHE11" localSheetId="1">#REF!</definedName>
    <definedName name="TOTSHE11" localSheetId="2">#REF!</definedName>
    <definedName name="TOTSHE11">#REF!</definedName>
    <definedName name="TOTSHE12" localSheetId="1">#REF!</definedName>
    <definedName name="TOTSHE12" localSheetId="2">#REF!</definedName>
    <definedName name="TOTSHE12">#REF!</definedName>
    <definedName name="TOTSHE13" localSheetId="1">#REF!</definedName>
    <definedName name="TOTSHE13" localSheetId="2">#REF!</definedName>
    <definedName name="TOTSHE13">#REF!</definedName>
    <definedName name="TOTSHE14" localSheetId="1">#REF!</definedName>
    <definedName name="TOTSHE14" localSheetId="2">#REF!</definedName>
    <definedName name="TOTSHE14">#REF!</definedName>
    <definedName name="TOTSHE15" localSheetId="1">#REF!</definedName>
    <definedName name="TOTSHE15" localSheetId="2">#REF!</definedName>
    <definedName name="TOTSHE15">#REF!</definedName>
    <definedName name="TOTSHE16" localSheetId="1">#REF!</definedName>
    <definedName name="TOTSHE16" localSheetId="2">#REF!</definedName>
    <definedName name="TOTSHE16">#REF!</definedName>
    <definedName name="TOTSHE17" localSheetId="1">#REF!</definedName>
    <definedName name="TOTSHE17" localSheetId="2">#REF!</definedName>
    <definedName name="TOTSHE17">#REF!</definedName>
    <definedName name="TOTSHE18" localSheetId="1">#REF!</definedName>
    <definedName name="TOTSHE18" localSheetId="2">#REF!</definedName>
    <definedName name="TOTSHE18">#REF!</definedName>
    <definedName name="TOTSHE19" localSheetId="1">#REF!</definedName>
    <definedName name="TOTSHE19" localSheetId="2">#REF!</definedName>
    <definedName name="TOTSHE19">#REF!</definedName>
    <definedName name="TOTSHE2" localSheetId="1">#REF!</definedName>
    <definedName name="TOTSHE2" localSheetId="2">#REF!</definedName>
    <definedName name="TOTSHE2">#REF!</definedName>
    <definedName name="TOTSHE20" localSheetId="1">#REF!</definedName>
    <definedName name="TOTSHE20" localSheetId="2">#REF!</definedName>
    <definedName name="TOTSHE20">#REF!</definedName>
    <definedName name="TOTSHE21" localSheetId="1">#REF!</definedName>
    <definedName name="TOTSHE21" localSheetId="2">#REF!</definedName>
    <definedName name="TOTSHE21">#REF!</definedName>
    <definedName name="TOTSHE22" localSheetId="1">#REF!</definedName>
    <definedName name="TOTSHE22" localSheetId="2">#REF!</definedName>
    <definedName name="TOTSHE22">#REF!</definedName>
    <definedName name="TOTSHE23" localSheetId="1">#REF!</definedName>
    <definedName name="TOTSHE23" localSheetId="2">#REF!</definedName>
    <definedName name="TOTSHE23">#REF!</definedName>
    <definedName name="TOTSHE24" localSheetId="1">#REF!</definedName>
    <definedName name="TOTSHE24" localSheetId="2">#REF!</definedName>
    <definedName name="TOTSHE24">#REF!</definedName>
    <definedName name="TOTSHE25" localSheetId="1">#REF!</definedName>
    <definedName name="TOTSHE25" localSheetId="2">#REF!</definedName>
    <definedName name="TOTSHE25">#REF!</definedName>
    <definedName name="TOTSHE26" localSheetId="1">#REF!</definedName>
    <definedName name="TOTSHE26" localSheetId="2">#REF!</definedName>
    <definedName name="TOTSHE26">#REF!</definedName>
    <definedName name="TOTSHE3" localSheetId="1">#REF!</definedName>
    <definedName name="TOTSHE3" localSheetId="2">#REF!</definedName>
    <definedName name="TOTSHE3">#REF!</definedName>
    <definedName name="TOTSHE4" localSheetId="1">#REF!</definedName>
    <definedName name="TOTSHE4" localSheetId="2">#REF!</definedName>
    <definedName name="TOTSHE4">#REF!</definedName>
    <definedName name="TOTSHE5" localSheetId="1">#REF!</definedName>
    <definedName name="TOTSHE5" localSheetId="2">#REF!</definedName>
    <definedName name="TOTSHE5">#REF!</definedName>
    <definedName name="TOTSHE6" localSheetId="1">#REF!</definedName>
    <definedName name="TOTSHE6" localSheetId="2">#REF!</definedName>
    <definedName name="TOTSHE6">#REF!</definedName>
    <definedName name="TOTSHE7" localSheetId="1">#REF!</definedName>
    <definedName name="TOTSHE7" localSheetId="2">#REF!</definedName>
    <definedName name="TOTSHE7">#REF!</definedName>
    <definedName name="TOTSHE8" localSheetId="1">#REF!</definedName>
    <definedName name="TOTSHE8" localSheetId="2">#REF!</definedName>
    <definedName name="TOTSHE8">#REF!</definedName>
    <definedName name="TOTSHE9" localSheetId="1">#REF!</definedName>
    <definedName name="TOTSHE9" localSheetId="2">#REF!</definedName>
    <definedName name="TOTSHE9">#REF!</definedName>
    <definedName name="TotVac">'[10]NOMINA-1'!$N$36</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 localSheetId="1">#REF!</definedName>
    <definedName name="TrainSpec" localSheetId="2">#REF!</definedName>
    <definedName name="TrainSpec">#REF!</definedName>
    <definedName name="Transmisores" localSheetId="1">#REF!</definedName>
    <definedName name="Transmisores" localSheetId="2">#REF!</definedName>
    <definedName name="Transmisores">#REF!</definedName>
    <definedName name="Transporte">'[10]DATOS CONTRATO'!$E$16</definedName>
    <definedName name="TRAT">[104]desmonte!$E$48</definedName>
    <definedName name="TREM" localSheetId="1">#REF!</definedName>
    <definedName name="TREM" localSheetId="2">#REF!</definedName>
    <definedName name="TREM">#REF!</definedName>
    <definedName name="Trenes" localSheetId="1">#REF!</definedName>
    <definedName name="Trenes" localSheetId="2">#REF!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 localSheetId="1">#REF!</definedName>
    <definedName name="tri" localSheetId="2">#REF!</definedName>
    <definedName name="tri">#REF!</definedName>
    <definedName name="Trimestre1" localSheetId="1">#REF!</definedName>
    <definedName name="Trimestre1" localSheetId="2">#REF!</definedName>
    <definedName name="Trimestre1">#REF!</definedName>
    <definedName name="Trimestre2" localSheetId="1">#REF!</definedName>
    <definedName name="Trimestre2" localSheetId="2">#REF!</definedName>
    <definedName name="Trimestre2">#REF!</definedName>
    <definedName name="Trimestre3" localSheetId="1">#REF!</definedName>
    <definedName name="Trimestre3" localSheetId="2">#REF!</definedName>
    <definedName name="Trimestre3">#REF!</definedName>
    <definedName name="Trimestre4" localSheetId="1">#REF!</definedName>
    <definedName name="Trimestre4" localSheetId="2">#REF!</definedName>
    <definedName name="Trimestre4">#REF!</definedName>
    <definedName name="trjfgjh" localSheetId="1" hidden="1">{"via1",#N/A,TRUE,"general";"via2",#N/A,TRUE,"general";"via3",#N/A,TRUE,"general"}</definedName>
    <definedName name="trjfgjh" hidden="1">{"via1",#N/A,TRUE,"general";"via2",#N/A,TRUE,"general";"via3",#N/A,TRUE,"general"}</definedName>
    <definedName name="TRM">[105]Tablas!$B$2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 localSheetId="2">#REF!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localSheetId="1" hidden="1">#REF!</definedName>
    <definedName name="TUBERIA" localSheetId="2" hidden="1">#REF!</definedName>
    <definedName name="TUBERIA" hidden="1">#REF!</definedName>
    <definedName name="Tubería" localSheetId="1">#REF!</definedName>
    <definedName name="Tubería" localSheetId="2">#REF!</definedName>
    <definedName name="Tubería">#REF!</definedName>
    <definedName name="TUBERIA1" localSheetId="1" hidden="1">#REF!</definedName>
    <definedName name="TUBERIA1" localSheetId="2" hidden="1">#REF!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 localSheetId="1">'[88]CCP,LEYES, Y DEC.'!#REF!</definedName>
    <definedName name="tvmenor90min" localSheetId="2">'[88]CCP,LEYES, Y DEC.'!#REF!</definedName>
    <definedName name="tvmenor90min">'[88]CCP,LEYES, Y DEC.'!#REF!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 localSheetId="2">#REF!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 localSheetId="2">#REF!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 localSheetId="1">[12]Tablas!#REF!</definedName>
    <definedName name="UIC" localSheetId="2">[12]Tablas!#REF!</definedName>
    <definedName name="UIC">[12]Tablas!#REF!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 localSheetId="1">#REF!</definedName>
    <definedName name="UK" localSheetId="2">#REF!</definedName>
    <definedName name="UK">#REF!</definedName>
    <definedName name="UN_PRI" localSheetId="1">#REF!</definedName>
    <definedName name="UN_PRI" localSheetId="2">#REF!</definedName>
    <definedName name="UN_PRI">#REF!</definedName>
    <definedName name="UNIT">'[106]Lista APU'!$A$3:$D$479</definedName>
    <definedName name="UNITARIO">[107]Unitarios!$A$3:$D$13</definedName>
    <definedName name="Unitarios" localSheetId="1">#REF!</definedName>
    <definedName name="Unitarios" localSheetId="2">#REF!</definedName>
    <definedName name="Unitarios">#REF!</definedName>
    <definedName name="unj" localSheetId="1" hidden="1">[18]INST!#REF!</definedName>
    <definedName name="unj" localSheetId="2" hidden="1">[18]INST!#REF!</definedName>
    <definedName name="unj" hidden="1">[18]INST!#REF!</definedName>
    <definedName name="uno" localSheetId="1">'AU CAIS'!ERR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'AU CAIS'!ERR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 localSheetId="1">#REF!</definedName>
    <definedName name="USxCOL" localSheetId="2">#REF!</definedName>
    <definedName name="USxCOL">#REF!</definedName>
    <definedName name="ut" localSheetId="1">'[77]1'!$N$42</definedName>
    <definedName name="ut">'[77]1'!$N$42</definedName>
    <definedName name="UTL" localSheetId="1">[25]otros!$C$4</definedName>
    <definedName name="UTL">[25]otros!$C$4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 localSheetId="2">#REF!</definedName>
    <definedName name="VALDES">#REF!</definedName>
    <definedName name="valor1" localSheetId="1">#REF!</definedName>
    <definedName name="valor1" localSheetId="2">#REF!</definedName>
    <definedName name="valor1">#REF!</definedName>
    <definedName name="valor2" localSheetId="1">#REF!</definedName>
    <definedName name="valor2" localSheetId="2">#REF!</definedName>
    <definedName name="valor2">#REF!</definedName>
    <definedName name="VALOR3" localSheetId="1">#REF!</definedName>
    <definedName name="VALOR3" localSheetId="2">#REF!</definedName>
    <definedName name="VALOR3">#REF!</definedName>
    <definedName name="ValorCto">[108]CONTRATO!$E$9</definedName>
    <definedName name="ValorEjecutado" localSheetId="1">#REF!</definedName>
    <definedName name="ValorEjecutado" localSheetId="2">#REF!</definedName>
    <definedName name="ValorEjecutado">#REF!</definedName>
    <definedName name="ValorProyecto" localSheetId="1">#REF!</definedName>
    <definedName name="ValorProyecto" localSheetId="2">#REF!</definedName>
    <definedName name="ValorProyecto">#REF!</definedName>
    <definedName name="ValorRecursosComprometidos" localSheetId="1">#REF!</definedName>
    <definedName name="ValorRecursosComprometidos" localSheetId="2">#REF!</definedName>
    <definedName name="ValorRecursosComprometidos">#REF!</definedName>
    <definedName name="Values_Entered" localSheetId="1">IF('AU CAIS'!Loan_Amount*'AU CAIS'!Interest_Rate*'AU CAIS'!Loan_Years*'AU CAIS'!Loan_Start&gt;0,1,0)</definedName>
    <definedName name="Values_Entered" localSheetId="2">IF('PRESUPUESTO CAI'!Loan_Amount*'PRESUPUESTO CAI'!Interest_Rate*'PRESUPUESTO CAI'!Loan_Years*'PRESUPUESTO CAI'!Loan_Start&gt;0,1,0)</definedName>
    <definedName name="Values_Entered">IF(Loan_Amount*Interest_Rate*Loan_Years*Loan_Start&gt;0,1,0)</definedName>
    <definedName name="Válvulas" localSheetId="1">#REF!</definedName>
    <definedName name="Válvulas" localSheetId="2">#REF!</definedName>
    <definedName name="Válvulas">#REF!</definedName>
    <definedName name="Var">[20]Varios.!$E$1:$E$65536</definedName>
    <definedName name="VARIACION1" localSheetId="1">#REF!</definedName>
    <definedName name="VARIACION1" localSheetId="2">#REF!</definedName>
    <definedName name="VARIACION1">#REF!</definedName>
    <definedName name="Varios" localSheetId="1">#REF!</definedName>
    <definedName name="Varios" localSheetId="2">#REF!</definedName>
    <definedName name="Vario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 localSheetId="1">#REF!</definedName>
    <definedName name="vc" localSheetId="2">#REF!</definedName>
    <definedName name="vc">#REF!</definedName>
    <definedName name="vct" localSheetId="1">#REF!</definedName>
    <definedName name="vct" localSheetId="2">#REF!</definedName>
    <definedName name="vct">#REF!</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 localSheetId="2">#REF!</definedName>
    <definedName name="VentaAiu">#REF!</definedName>
    <definedName name="VEX" localSheetId="1">[12]Tablas!#REF!</definedName>
    <definedName name="VEX" localSheetId="2">[12]Tablas!#REF!</definedName>
    <definedName name="VEX">[12]Tablas!#REF!</definedName>
    <definedName name="VEX_ON" localSheetId="1">#REF!</definedName>
    <definedName name="VEX_ON" localSheetId="2">#REF!</definedName>
    <definedName name="VEX_ON">#REF!</definedName>
    <definedName name="VEX1_1" localSheetId="1">[12]Tablas!#REF!</definedName>
    <definedName name="VEX1_1" localSheetId="2">[12]Tablas!#REF!</definedName>
    <definedName name="VEX1_1">[12]Tablas!#REF!</definedName>
    <definedName name="VEX1_1_1" localSheetId="1">[12]Tablas!#REF!</definedName>
    <definedName name="VEX1_1_1" localSheetId="2">[12]Tablas!#REF!</definedName>
    <definedName name="VEX1_1_1">[12]Tablas!#REF!</definedName>
    <definedName name="VEX1_1_2" localSheetId="1">[12]Tablas!#REF!</definedName>
    <definedName name="VEX1_1_2" localSheetId="2">[12]Tablas!#REF!</definedName>
    <definedName name="VEX1_1_2">[12]Tablas!#REF!</definedName>
    <definedName name="VEX1_1_3" localSheetId="1">[12]Tablas!#REF!</definedName>
    <definedName name="VEX1_1_3" localSheetId="2">[12]Tablas!#REF!</definedName>
    <definedName name="VEX1_1_3">[12]Tablas!#REF!</definedName>
    <definedName name="VEX1_1_4" localSheetId="1">[12]Tablas!#REF!</definedName>
    <definedName name="VEX1_1_4" localSheetId="2">[12]Tablas!#REF!</definedName>
    <definedName name="VEX1_1_4">[12]Tablas!#REF!</definedName>
    <definedName name="VEX1_2" localSheetId="1">[12]Tablas!#REF!</definedName>
    <definedName name="VEX1_2" localSheetId="2">[12]Tablas!#REF!</definedName>
    <definedName name="VEX1_2">[12]Tablas!#REF!</definedName>
    <definedName name="VEX1_3" localSheetId="1">[12]Tablas!#REF!</definedName>
    <definedName name="VEX1_3" localSheetId="2">[12]Tablas!#REF!</definedName>
    <definedName name="VEX1_3">[12]Tablas!#REF!</definedName>
    <definedName name="VFA" localSheetId="1">[12]Tablas!#REF!</definedName>
    <definedName name="VFA" localSheetId="2">[12]Tablas!#REF!</definedName>
    <definedName name="VFA">[12]Tablas!#REF!</definedName>
    <definedName name="VFA1_1" localSheetId="1">[12]Tablas!#REF!</definedName>
    <definedName name="VFA1_1" localSheetId="2">[12]Tablas!#REF!</definedName>
    <definedName name="VFA1_1">[12]Tablas!#REF!</definedName>
    <definedName name="VFA1_1_1" localSheetId="1">[12]Tablas!#REF!</definedName>
    <definedName name="VFA1_1_1" localSheetId="2">[12]Tablas!#REF!</definedName>
    <definedName name="VFA1_1_1">[12]Tablas!#REF!</definedName>
    <definedName name="VFA1_1_2" localSheetId="1">[12]Tablas!#REF!</definedName>
    <definedName name="VFA1_1_2" localSheetId="2">[12]Tablas!#REF!</definedName>
    <definedName name="VFA1_1_2">[12]Tablas!#REF!</definedName>
    <definedName name="VFA1_1_3" localSheetId="1">[12]Tablas!#REF!</definedName>
    <definedName name="VFA1_1_3" localSheetId="2">[12]Tablas!#REF!</definedName>
    <definedName name="VFA1_1_3">[12]Tablas!#REF!</definedName>
    <definedName name="VFA1_1_4" localSheetId="1">[12]Tablas!#REF!</definedName>
    <definedName name="VFA1_1_4" localSheetId="2">[12]Tablas!#REF!</definedName>
    <definedName name="VFA1_1_4">[12]Tablas!#REF!</definedName>
    <definedName name="VFA1_1_5" localSheetId="1">[12]Tablas!#REF!</definedName>
    <definedName name="VFA1_1_5" localSheetId="2">[12]Tablas!#REF!</definedName>
    <definedName name="VFA1_1_5">[12]Tablas!#REF!</definedName>
    <definedName name="VFA1_1_6" localSheetId="1">[12]Tablas!#REF!</definedName>
    <definedName name="VFA1_1_6" localSheetId="2">[12]Tablas!#REF!</definedName>
    <definedName name="VFA1_1_6">[12]Tablas!#REF!</definedName>
    <definedName name="VFA1_2" localSheetId="1">[12]Tablas!#REF!</definedName>
    <definedName name="VFA1_2" localSheetId="2">[12]Tablas!#REF!</definedName>
    <definedName name="VFA1_2">[12]Tablas!#REF!</definedName>
    <definedName name="VFA1_3" localSheetId="1">[12]Tablas!#REF!</definedName>
    <definedName name="VFA1_3" localSheetId="2">[12]Tablas!#REF!</definedName>
    <definedName name="VFA1_3">[12]Tablas!#REF!</definedName>
    <definedName name="vfbgnhyt" localSheetId="1" hidden="1">{"via1",#N/A,TRUE,"general";"via2",#N/A,TRUE,"general";"via3",#N/A,TRUE,"general"}</definedName>
    <definedName name="vfbgnhyt" hidden="1">{"via1",#N/A,TRUE,"general";"via2",#N/A,TRUE,"general";"via3",#N/A,TRUE,"general"}</definedName>
    <definedName name="vfh" localSheetId="1">'[74]7422CW00'!#REF!</definedName>
    <definedName name="vfh" localSheetId="2">'[74]7422CW00'!#REF!</definedName>
    <definedName name="vfh">'[74]7422CW00'!#REF!</definedName>
    <definedName name="VFR" localSheetId="1">#REF!</definedName>
    <definedName name="VFR" localSheetId="2">#REF!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1">#REF!</definedName>
    <definedName name="VIA" localSheetId="2">#REF!</definedName>
    <definedName name="VIA">#REF!</definedName>
    <definedName name="VICEP_DIRECC">[89]Tablas!$A$6:$A$26</definedName>
    <definedName name="VigenciaDolares" localSheetId="1">#REF!</definedName>
    <definedName name="VigenciaDolares" localSheetId="2">#REF!</definedName>
    <definedName name="VigenciaDolares">#REF!</definedName>
    <definedName name="VigenciaPesos" localSheetId="1">#REF!</definedName>
    <definedName name="VigenciaPesos" localSheetId="2">#REF!</definedName>
    <definedName name="VigenciaPesos">#REF!</definedName>
    <definedName name="VIGFUTURA">[89]Tablas!$J$6:$J$8</definedName>
    <definedName name="VIT" localSheetId="1">[12]Tablas!#REF!</definedName>
    <definedName name="VIT" localSheetId="2">[12]Tablas!#REF!</definedName>
    <definedName name="VIT">[12]Tablas!#REF!</definedName>
    <definedName name="VIT1_1" localSheetId="1">[12]Tablas!#REF!</definedName>
    <definedName name="VIT1_1" localSheetId="2">[12]Tablas!#REF!</definedName>
    <definedName name="VIT1_1">[12]Tablas!#REF!</definedName>
    <definedName name="VIT1_1_1" localSheetId="1">[12]Tablas!#REF!</definedName>
    <definedName name="VIT1_1_1" localSheetId="2">[12]Tablas!#REF!</definedName>
    <definedName name="VIT1_1_1">[12]Tablas!#REF!</definedName>
    <definedName name="VIT1_1_10" localSheetId="1">[12]Tablas!#REF!</definedName>
    <definedName name="VIT1_1_10" localSheetId="2">[12]Tablas!#REF!</definedName>
    <definedName name="VIT1_1_10">[12]Tablas!#REF!</definedName>
    <definedName name="VIT1_1_11" localSheetId="1">[12]Tablas!#REF!</definedName>
    <definedName name="VIT1_1_11" localSheetId="2">[12]Tablas!#REF!</definedName>
    <definedName name="VIT1_1_11">[12]Tablas!#REF!</definedName>
    <definedName name="VIT1_1_12" localSheetId="1">[12]Tablas!#REF!</definedName>
    <definedName name="VIT1_1_12" localSheetId="2">[12]Tablas!#REF!</definedName>
    <definedName name="VIT1_1_12">[12]Tablas!#REF!</definedName>
    <definedName name="VIT1_1_13" localSheetId="1">[12]Tablas!#REF!</definedName>
    <definedName name="VIT1_1_13" localSheetId="2">[12]Tablas!#REF!</definedName>
    <definedName name="VIT1_1_13">[12]Tablas!#REF!</definedName>
    <definedName name="VIT1_1_14" localSheetId="1">[12]Tablas!#REF!</definedName>
    <definedName name="VIT1_1_14" localSheetId="2">[12]Tablas!#REF!</definedName>
    <definedName name="VIT1_1_14">[12]Tablas!#REF!</definedName>
    <definedName name="VIT1_1_15" localSheetId="1">[12]Tablas!#REF!</definedName>
    <definedName name="VIT1_1_15" localSheetId="2">[12]Tablas!#REF!</definedName>
    <definedName name="VIT1_1_15">[12]Tablas!#REF!</definedName>
    <definedName name="VIT1_1_16" localSheetId="1">[12]Tablas!#REF!</definedName>
    <definedName name="VIT1_1_16" localSheetId="2">[12]Tablas!#REF!</definedName>
    <definedName name="VIT1_1_16">[12]Tablas!#REF!</definedName>
    <definedName name="VIt1_1_17" localSheetId="1">[12]Tablas!#REF!</definedName>
    <definedName name="VIt1_1_17" localSheetId="2">[12]Tablas!#REF!</definedName>
    <definedName name="VIt1_1_17">[12]Tablas!#REF!</definedName>
    <definedName name="VIT1_1_18" localSheetId="1">[12]Tablas!#REF!</definedName>
    <definedName name="VIT1_1_18" localSheetId="2">[12]Tablas!#REF!</definedName>
    <definedName name="VIT1_1_18">[12]Tablas!#REF!</definedName>
    <definedName name="VIt1_1_19" localSheetId="1">[12]Tablas!#REF!</definedName>
    <definedName name="VIt1_1_19" localSheetId="2">[12]Tablas!#REF!</definedName>
    <definedName name="VIt1_1_19">[12]Tablas!#REF!</definedName>
    <definedName name="VIT1_1_2" localSheetId="1">[12]Tablas!#REF!</definedName>
    <definedName name="VIT1_1_2" localSheetId="2">[12]Tablas!#REF!</definedName>
    <definedName name="VIT1_1_2">[12]Tablas!#REF!</definedName>
    <definedName name="VIT1_1_20" localSheetId="1">[12]Tablas!#REF!</definedName>
    <definedName name="VIT1_1_20" localSheetId="2">[12]Tablas!#REF!</definedName>
    <definedName name="VIT1_1_20">[12]Tablas!#REF!</definedName>
    <definedName name="VIT1_1_3" localSheetId="1">[12]Tablas!#REF!</definedName>
    <definedName name="VIT1_1_3" localSheetId="2">[12]Tablas!#REF!</definedName>
    <definedName name="VIT1_1_3">[12]Tablas!#REF!</definedName>
    <definedName name="VIT1_1_4" localSheetId="1">[12]Tablas!#REF!</definedName>
    <definedName name="VIT1_1_4" localSheetId="2">[12]Tablas!#REF!</definedName>
    <definedName name="VIT1_1_4">[12]Tablas!#REF!</definedName>
    <definedName name="VIT1_1_5" localSheetId="1">[12]Tablas!#REF!</definedName>
    <definedName name="VIT1_1_5" localSheetId="2">[12]Tablas!#REF!</definedName>
    <definedName name="VIT1_1_5">[12]Tablas!#REF!</definedName>
    <definedName name="VIT1_1_6" localSheetId="1">[12]Tablas!#REF!</definedName>
    <definedName name="VIT1_1_6" localSheetId="2">[12]Tablas!#REF!</definedName>
    <definedName name="VIT1_1_6">[12]Tablas!#REF!</definedName>
    <definedName name="VIT1_1_7" localSheetId="1">[12]Tablas!#REF!</definedName>
    <definedName name="VIT1_1_7" localSheetId="2">[12]Tablas!#REF!</definedName>
    <definedName name="VIT1_1_7">[12]Tablas!#REF!</definedName>
    <definedName name="VIT1_1_8" localSheetId="1">[12]Tablas!#REF!</definedName>
    <definedName name="VIT1_1_8" localSheetId="2">[12]Tablas!#REF!</definedName>
    <definedName name="VIT1_1_8">[12]Tablas!#REF!</definedName>
    <definedName name="VIT1_1_9" localSheetId="1">[12]Tablas!#REF!</definedName>
    <definedName name="VIT1_1_9" localSheetId="2">[12]Tablas!#REF!</definedName>
    <definedName name="VIT1_1_9">[12]Tablas!#REF!</definedName>
    <definedName name="VIT1_2" localSheetId="1">[12]Tablas!#REF!</definedName>
    <definedName name="VIT1_2" localSheetId="2">[12]Tablas!#REF!</definedName>
    <definedName name="VIT1_2">[12]Tablas!#REF!</definedName>
    <definedName name="VIT1_3" localSheetId="1">[12]Tablas!#REF!</definedName>
    <definedName name="VIT1_3" localSheetId="2">[12]Tablas!#REF!</definedName>
    <definedName name="VIT1_3">[12]Tablas!#REF!</definedName>
    <definedName name="VIT1_4" localSheetId="1">[12]Tablas!#REF!</definedName>
    <definedName name="VIT1_4" localSheetId="2">[12]Tablas!#REF!</definedName>
    <definedName name="VIT1_4">[12]Tablas!#REF!</definedName>
    <definedName name="VIT1_5" localSheetId="1">[12]Tablas!#REF!</definedName>
    <definedName name="VIT1_5" localSheetId="2">[12]Tablas!#REF!</definedName>
    <definedName name="VIT1_5">[12]Tablas!#REF!</definedName>
    <definedName name="VIT1_6" localSheetId="1">[12]Tablas!#REF!</definedName>
    <definedName name="VIT1_6" localSheetId="2">[12]Tablas!#REF!</definedName>
    <definedName name="VIT1_6">[12]Tablas!#REF!</definedName>
    <definedName name="vital5">[50]Personalizar!$E$15</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 localSheetId="1">#REF!</definedName>
    <definedName name="vp" localSheetId="2">#REF!</definedName>
    <definedName name="vp">#REF!</definedName>
    <definedName name="VPN" localSheetId="1">#REF!</definedName>
    <definedName name="VPN" localSheetId="2">#REF!</definedName>
    <definedName name="VPN">#REF!</definedName>
    <definedName name="VPNCCP" localSheetId="1">#REF!</definedName>
    <definedName name="VPNCCP" localSheetId="2">#REF!</definedName>
    <definedName name="VPNCCP">#REF!</definedName>
    <definedName name="VPNInversion" localSheetId="1">#REF!</definedName>
    <definedName name="VPNInversion" localSheetId="2">#REF!</definedName>
    <definedName name="VPNInversion">#REF!</definedName>
    <definedName name="VPNInversionCCP" localSheetId="1">#REF!</definedName>
    <definedName name="VPNInversionCCP" localSheetId="2">#REF!</definedName>
    <definedName name="VPNInversionCCP">#REF!</definedName>
    <definedName name="VPR" localSheetId="1">#REF!</definedName>
    <definedName name="VPR" localSheetId="2">#REF!</definedName>
    <definedName name="VPR">#REF!</definedName>
    <definedName name="VPR_COMBUS" localSheetId="1">#REF!</definedName>
    <definedName name="VPR_COMBUS" localSheetId="2">#REF!</definedName>
    <definedName name="VPR_COMBUS">#REF!</definedName>
    <definedName name="VPR_CRUDO" localSheetId="1">#REF!</definedName>
    <definedName name="VPR_CRUDO" localSheetId="2">#REF!</definedName>
    <definedName name="VPR_CRUDO">#REF!</definedName>
    <definedName name="VPR_GAS" localSheetId="1">#REF!</definedName>
    <definedName name="VPR_GAS" localSheetId="2">#REF!</definedName>
    <definedName name="VPR_GAS">#REF!</definedName>
    <definedName name="VPR_ON" localSheetId="1">#REF!</definedName>
    <definedName name="VPR_ON" localSheetId="2">#REF!</definedName>
    <definedName name="VPR_ON">#REF!</definedName>
    <definedName name="VPR1_1" localSheetId="1">[12]Tablas!#REF!</definedName>
    <definedName name="VPR1_1" localSheetId="2">[12]Tablas!#REF!</definedName>
    <definedName name="VPR1_1">[12]Tablas!#REF!</definedName>
    <definedName name="VPR1_1_1" localSheetId="1">[12]Tablas!#REF!</definedName>
    <definedName name="VPR1_1_1" localSheetId="2">[12]Tablas!#REF!</definedName>
    <definedName name="VPR1_1_1">[12]Tablas!#REF!</definedName>
    <definedName name="VPR1_1_10" localSheetId="1">[12]Tablas!#REF!</definedName>
    <definedName name="VPR1_1_10" localSheetId="2">[12]Tablas!#REF!</definedName>
    <definedName name="VPR1_1_10">[12]Tablas!#REF!</definedName>
    <definedName name="VPR1_1_11" localSheetId="1">[12]Tablas!#REF!</definedName>
    <definedName name="VPR1_1_11" localSheetId="2">[12]Tablas!#REF!</definedName>
    <definedName name="VPR1_1_11">[12]Tablas!#REF!</definedName>
    <definedName name="VPR1_1_12" localSheetId="1">[12]Tablas!#REF!</definedName>
    <definedName name="VPR1_1_12" localSheetId="2">[12]Tablas!#REF!</definedName>
    <definedName name="VPR1_1_12">[12]Tablas!#REF!</definedName>
    <definedName name="VPR1_1_13" localSheetId="1">[12]Tablas!#REF!</definedName>
    <definedName name="VPR1_1_13" localSheetId="2">[12]Tablas!#REF!</definedName>
    <definedName name="VPR1_1_13">[12]Tablas!#REF!</definedName>
    <definedName name="VPR1_1_14" localSheetId="1">[12]Tablas!#REF!</definedName>
    <definedName name="VPR1_1_14" localSheetId="2">[12]Tablas!#REF!</definedName>
    <definedName name="VPR1_1_14">[12]Tablas!#REF!</definedName>
    <definedName name="VPR1_1_15" localSheetId="1">[12]Tablas!#REF!</definedName>
    <definedName name="VPR1_1_15" localSheetId="2">[12]Tablas!#REF!</definedName>
    <definedName name="VPR1_1_15">[12]Tablas!#REF!</definedName>
    <definedName name="VPR1_1_16" localSheetId="1">[12]Tablas!#REF!</definedName>
    <definedName name="VPR1_1_16" localSheetId="2">[12]Tablas!#REF!</definedName>
    <definedName name="VPR1_1_16">[12]Tablas!#REF!</definedName>
    <definedName name="VPR1_1_17" localSheetId="1">[12]Tablas!#REF!</definedName>
    <definedName name="VPR1_1_17" localSheetId="2">[12]Tablas!#REF!</definedName>
    <definedName name="VPR1_1_17">[12]Tablas!#REF!</definedName>
    <definedName name="VPR1_1_18" localSheetId="1">[12]Tablas!#REF!</definedName>
    <definedName name="VPR1_1_18" localSheetId="2">[12]Tablas!#REF!</definedName>
    <definedName name="VPR1_1_18">[12]Tablas!#REF!</definedName>
    <definedName name="VPR1_1_19" localSheetId="1">[12]Tablas!#REF!</definedName>
    <definedName name="VPR1_1_19" localSheetId="2">[12]Tablas!#REF!</definedName>
    <definedName name="VPR1_1_19">[12]Tablas!#REF!</definedName>
    <definedName name="VPR1_1_2" localSheetId="1">[12]Tablas!#REF!</definedName>
    <definedName name="VPR1_1_2" localSheetId="2">[12]Tablas!#REF!</definedName>
    <definedName name="VPR1_1_2">[12]Tablas!#REF!</definedName>
    <definedName name="VPR1_1_20" localSheetId="1">[12]Tablas!#REF!</definedName>
    <definedName name="VPR1_1_20" localSheetId="2">[12]Tablas!#REF!</definedName>
    <definedName name="VPR1_1_20">[12]Tablas!#REF!</definedName>
    <definedName name="VPR1_1_21" localSheetId="1">[12]Tablas!#REF!</definedName>
    <definedName name="VPR1_1_21" localSheetId="2">[12]Tablas!#REF!</definedName>
    <definedName name="VPR1_1_21">[12]Tablas!#REF!</definedName>
    <definedName name="VPR1_1_22" localSheetId="1">[12]Tablas!#REF!</definedName>
    <definedName name="VPR1_1_22" localSheetId="2">[12]Tablas!#REF!</definedName>
    <definedName name="VPR1_1_22">[12]Tablas!#REF!</definedName>
    <definedName name="VPR1_1_23" localSheetId="1">[12]Tablas!#REF!</definedName>
    <definedName name="VPR1_1_23" localSheetId="2">[12]Tablas!#REF!</definedName>
    <definedName name="VPR1_1_23">[12]Tablas!#REF!</definedName>
    <definedName name="VPR1_1_24" localSheetId="1">[12]Tablas!#REF!</definedName>
    <definedName name="VPR1_1_24" localSheetId="2">[12]Tablas!#REF!</definedName>
    <definedName name="VPR1_1_24">[12]Tablas!#REF!</definedName>
    <definedName name="VPR1_1_25" localSheetId="1">[12]Tablas!#REF!</definedName>
    <definedName name="VPR1_1_25" localSheetId="2">[12]Tablas!#REF!</definedName>
    <definedName name="VPR1_1_25">[12]Tablas!#REF!</definedName>
    <definedName name="VPR1_1_26" localSheetId="1">[12]Tablas!#REF!</definedName>
    <definedName name="VPR1_1_26" localSheetId="2">[12]Tablas!#REF!</definedName>
    <definedName name="VPR1_1_26">[12]Tablas!#REF!</definedName>
    <definedName name="VPR1_1_27" localSheetId="1">[12]Tablas!#REF!</definedName>
    <definedName name="VPR1_1_27" localSheetId="2">[12]Tablas!#REF!</definedName>
    <definedName name="VPR1_1_27">[12]Tablas!#REF!</definedName>
    <definedName name="VPR1_1_28" localSheetId="1">[12]Tablas!#REF!</definedName>
    <definedName name="VPR1_1_28" localSheetId="2">[12]Tablas!#REF!</definedName>
    <definedName name="VPR1_1_28">[12]Tablas!#REF!</definedName>
    <definedName name="VPR1_1_29" localSheetId="1">[12]Tablas!#REF!</definedName>
    <definedName name="VPR1_1_29" localSheetId="2">[12]Tablas!#REF!</definedName>
    <definedName name="VPR1_1_29">[12]Tablas!#REF!</definedName>
    <definedName name="VPR1_1_3" localSheetId="1">[12]Tablas!#REF!</definedName>
    <definedName name="VPR1_1_3" localSheetId="2">[12]Tablas!#REF!</definedName>
    <definedName name="VPR1_1_3">[12]Tablas!#REF!</definedName>
    <definedName name="VPR1_1_30" localSheetId="1">[12]Tablas!#REF!</definedName>
    <definedName name="VPR1_1_30" localSheetId="2">[12]Tablas!#REF!</definedName>
    <definedName name="VPR1_1_30">[12]Tablas!#REF!</definedName>
    <definedName name="VPR1_1_31" localSheetId="1">[12]Tablas!#REF!</definedName>
    <definedName name="VPR1_1_31" localSheetId="2">[12]Tablas!#REF!</definedName>
    <definedName name="VPR1_1_31">[12]Tablas!#REF!</definedName>
    <definedName name="VPR1_1_32" localSheetId="1">[12]Tablas!#REF!</definedName>
    <definedName name="VPR1_1_32" localSheetId="2">[12]Tablas!#REF!</definedName>
    <definedName name="VPR1_1_32">[12]Tablas!#REF!</definedName>
    <definedName name="VPR1_1_4" localSheetId="1">[12]Tablas!#REF!</definedName>
    <definedName name="VPR1_1_4" localSheetId="2">[12]Tablas!#REF!</definedName>
    <definedName name="VPR1_1_4">[12]Tablas!#REF!</definedName>
    <definedName name="VPR1_1_5" localSheetId="1">[12]Tablas!#REF!</definedName>
    <definedName name="VPR1_1_5" localSheetId="2">[12]Tablas!#REF!</definedName>
    <definedName name="VPR1_1_5">[12]Tablas!#REF!</definedName>
    <definedName name="VPR1_1_6" localSheetId="1">[12]Tablas!#REF!</definedName>
    <definedName name="VPR1_1_6" localSheetId="2">[12]Tablas!#REF!</definedName>
    <definedName name="VPR1_1_6">[12]Tablas!#REF!</definedName>
    <definedName name="VPR1_1_7" localSheetId="1">[12]Tablas!#REF!</definedName>
    <definedName name="VPR1_1_7" localSheetId="2">[12]Tablas!#REF!</definedName>
    <definedName name="VPR1_1_7">[12]Tablas!#REF!</definedName>
    <definedName name="VPR1_1_8" localSheetId="1">[12]Tablas!#REF!</definedName>
    <definedName name="VPR1_1_8" localSheetId="2">[12]Tablas!#REF!</definedName>
    <definedName name="VPR1_1_8">[12]Tablas!#REF!</definedName>
    <definedName name="VPR1_1_9" localSheetId="1">[12]Tablas!#REF!</definedName>
    <definedName name="VPR1_1_9" localSheetId="2">[12]Tablas!#REF!</definedName>
    <definedName name="VPR1_1_9">[12]Tablas!#REF!</definedName>
    <definedName name="VPR1_2" localSheetId="1">[12]Tablas!#REF!</definedName>
    <definedName name="VPR1_2" localSheetId="2">[12]Tablas!#REF!</definedName>
    <definedName name="VPR1_2">[12]Tablas!#REF!</definedName>
    <definedName name="VPR1_3" localSheetId="1">[12]Tablas!#REF!</definedName>
    <definedName name="VPR1_3" localSheetId="2">[12]Tablas!#REF!</definedName>
    <definedName name="VPR1_3">[12]Tablas!#REF!</definedName>
    <definedName name="VPR1_4" localSheetId="1">[12]Tablas!#REF!</definedName>
    <definedName name="VPR1_4" localSheetId="2">[12]Tablas!#REF!</definedName>
    <definedName name="VPR1_4">[12]Tablas!#REF!</definedName>
    <definedName name="VPR1_5" localSheetId="1">[12]Tablas!#REF!</definedName>
    <definedName name="VPR1_5" localSheetId="2">[12]Tablas!#REF!</definedName>
    <definedName name="VPR1_5">[12]Tablas!#REF!</definedName>
    <definedName name="VPR1_6" localSheetId="1">[12]Tablas!#REF!</definedName>
    <definedName name="VPR1_6" localSheetId="2">[12]Tablas!#REF!</definedName>
    <definedName name="VPR1_6">[12]Tablas!#REF!</definedName>
    <definedName name="vpt" localSheetId="1">#REF!</definedName>
    <definedName name="vpt" localSheetId="2">#REF!</definedName>
    <definedName name="vpt">#REF!</definedName>
    <definedName name="VRP" localSheetId="1">[12]Tablas!#REF!</definedName>
    <definedName name="VRP" localSheetId="2">[12]Tablas!#REF!</definedName>
    <definedName name="VRP">[12]Tablas!#REF!</definedName>
    <definedName name="VRP_PETROQ" localSheetId="1">#REF!</definedName>
    <definedName name="VRP_PETROQ" localSheetId="2">#REF!</definedName>
    <definedName name="VRP_PETROQ">#REF!</definedName>
    <definedName name="VRP1_1" localSheetId="1">[12]Tablas!#REF!</definedName>
    <definedName name="VRP1_1" localSheetId="2">[12]Tablas!#REF!</definedName>
    <definedName name="VRP1_1">[12]Tablas!#REF!</definedName>
    <definedName name="VRP1_1_1" localSheetId="1">[12]Tablas!#REF!</definedName>
    <definedName name="VRP1_1_1" localSheetId="2">[12]Tablas!#REF!</definedName>
    <definedName name="VRP1_1_1">[12]Tablas!#REF!</definedName>
    <definedName name="VRP1_1_10" localSheetId="1">[12]Tablas!#REF!</definedName>
    <definedName name="VRP1_1_10" localSheetId="2">[12]Tablas!#REF!</definedName>
    <definedName name="VRP1_1_10">[12]Tablas!#REF!</definedName>
    <definedName name="VRP1_1_11" localSheetId="1">[12]Tablas!#REF!</definedName>
    <definedName name="VRP1_1_11" localSheetId="2">[12]Tablas!#REF!</definedName>
    <definedName name="VRP1_1_11">[12]Tablas!#REF!</definedName>
    <definedName name="VRP1_1_12" localSheetId="1">[12]Tablas!#REF!</definedName>
    <definedName name="VRP1_1_12" localSheetId="2">[12]Tablas!#REF!</definedName>
    <definedName name="VRP1_1_12">[12]Tablas!#REF!</definedName>
    <definedName name="VRP1_1_13" localSheetId="1">[12]Tablas!#REF!</definedName>
    <definedName name="VRP1_1_13" localSheetId="2">[12]Tablas!#REF!</definedName>
    <definedName name="VRP1_1_13">[12]Tablas!#REF!</definedName>
    <definedName name="VRP1_1_14" localSheetId="1">[12]Tablas!#REF!</definedName>
    <definedName name="VRP1_1_14" localSheetId="2">[12]Tablas!#REF!</definedName>
    <definedName name="VRP1_1_14">[12]Tablas!#REF!</definedName>
    <definedName name="VRP1_1_15" localSheetId="1">[12]Tablas!#REF!</definedName>
    <definedName name="VRP1_1_15" localSheetId="2">[12]Tablas!#REF!</definedName>
    <definedName name="VRP1_1_15">[12]Tablas!#REF!</definedName>
    <definedName name="VRP1_1_16" localSheetId="1">[12]Tablas!#REF!</definedName>
    <definedName name="VRP1_1_16" localSheetId="2">[12]Tablas!#REF!</definedName>
    <definedName name="VRP1_1_16">[12]Tablas!#REF!</definedName>
    <definedName name="VRP1_1_17" localSheetId="1">[12]Tablas!#REF!</definedName>
    <definedName name="VRP1_1_17" localSheetId="2">[12]Tablas!#REF!</definedName>
    <definedName name="VRP1_1_17">[12]Tablas!#REF!</definedName>
    <definedName name="VRP1_1_18" localSheetId="1">[12]Tablas!#REF!</definedName>
    <definedName name="VRP1_1_18" localSheetId="2">[12]Tablas!#REF!</definedName>
    <definedName name="VRP1_1_18">[12]Tablas!#REF!</definedName>
    <definedName name="VRP1_1_19" localSheetId="1">[12]Tablas!#REF!</definedName>
    <definedName name="VRP1_1_19" localSheetId="2">[12]Tablas!#REF!</definedName>
    <definedName name="VRP1_1_19">[12]Tablas!#REF!</definedName>
    <definedName name="VRP1_1_2" localSheetId="1">[12]Tablas!#REF!</definedName>
    <definedName name="VRP1_1_2" localSheetId="2">[12]Tablas!#REF!</definedName>
    <definedName name="VRP1_1_2">[12]Tablas!#REF!</definedName>
    <definedName name="VRP1_1_20" localSheetId="1">[12]Tablas!#REF!</definedName>
    <definedName name="VRP1_1_20" localSheetId="2">[12]Tablas!#REF!</definedName>
    <definedName name="VRP1_1_20">[12]Tablas!#REF!</definedName>
    <definedName name="VRP1_1_21" localSheetId="1">[12]Tablas!#REF!</definedName>
    <definedName name="VRP1_1_21" localSheetId="2">[12]Tablas!#REF!</definedName>
    <definedName name="VRP1_1_21">[12]Tablas!#REF!</definedName>
    <definedName name="VRP1_1_22" localSheetId="1">[12]Tablas!#REF!</definedName>
    <definedName name="VRP1_1_22" localSheetId="2">[12]Tablas!#REF!</definedName>
    <definedName name="VRP1_1_22">[12]Tablas!#REF!</definedName>
    <definedName name="VRP1_1_23" localSheetId="1">[12]Tablas!#REF!</definedName>
    <definedName name="VRP1_1_23" localSheetId="2">[12]Tablas!#REF!</definedName>
    <definedName name="VRP1_1_23">[12]Tablas!#REF!</definedName>
    <definedName name="VRP1_1_3" localSheetId="1">[12]Tablas!#REF!</definedName>
    <definedName name="VRP1_1_3" localSheetId="2">[12]Tablas!#REF!</definedName>
    <definedName name="VRP1_1_3">[12]Tablas!#REF!</definedName>
    <definedName name="VRP1_1_4" localSheetId="1">[12]Tablas!#REF!</definedName>
    <definedName name="VRP1_1_4" localSheetId="2">[12]Tablas!#REF!</definedName>
    <definedName name="VRP1_1_4">[12]Tablas!#REF!</definedName>
    <definedName name="VRP1_1_5" localSheetId="1">[12]Tablas!#REF!</definedName>
    <definedName name="VRP1_1_5" localSheetId="2">[12]Tablas!#REF!</definedName>
    <definedName name="VRP1_1_5">[12]Tablas!#REF!</definedName>
    <definedName name="VRP1_1_6" localSheetId="1">[12]Tablas!#REF!</definedName>
    <definedName name="VRP1_1_6" localSheetId="2">[12]Tablas!#REF!</definedName>
    <definedName name="VRP1_1_6">[12]Tablas!#REF!</definedName>
    <definedName name="VRP1_1_7" localSheetId="1">[12]Tablas!#REF!</definedName>
    <definedName name="VRP1_1_7" localSheetId="2">[12]Tablas!#REF!</definedName>
    <definedName name="VRP1_1_7">[12]Tablas!#REF!</definedName>
    <definedName name="VRP1_1_8" localSheetId="1">[12]Tablas!#REF!</definedName>
    <definedName name="VRP1_1_8" localSheetId="2">[12]Tablas!#REF!</definedName>
    <definedName name="VRP1_1_8">[12]Tablas!#REF!</definedName>
    <definedName name="VRP1_1_9" localSheetId="1">[12]Tablas!#REF!</definedName>
    <definedName name="VRP1_1_9" localSheetId="2">[12]Tablas!#REF!</definedName>
    <definedName name="VRP1_1_9">[12]Tablas!#REF!</definedName>
    <definedName name="VRP1_2" localSheetId="1">[12]Tablas!#REF!</definedName>
    <definedName name="VRP1_2" localSheetId="2">[12]Tablas!#REF!</definedName>
    <definedName name="VRP1_2">[12]Tablas!#REF!</definedName>
    <definedName name="VRP1_3" localSheetId="1">[12]Tablas!#REF!</definedName>
    <definedName name="VRP1_3" localSheetId="2">[12]Tablas!#REF!</definedName>
    <definedName name="VRP1_3">[12]Tablas!#REF!</definedName>
    <definedName name="VRP1_4" localSheetId="1">[12]Tablas!#REF!</definedName>
    <definedName name="VRP1_4" localSheetId="2">[12]Tablas!#REF!</definedName>
    <definedName name="VRP1_4">[12]Tablas!#REF!</definedName>
    <definedName name="vsdfj" localSheetId="1" hidden="1">{"via1",#N/A,TRUE,"general";"via2",#N/A,TRUE,"general";"via3",#N/A,TRUE,"general"}</definedName>
    <definedName name="vsdfj" hidden="1">{"via1",#N/A,TRUE,"general";"via2",#N/A,TRUE,"general";"via3",#N/A,TRUE,"general"}</definedName>
    <definedName name="VSM" localSheetId="1">[12]Tablas!#REF!</definedName>
    <definedName name="VSM" localSheetId="2">[12]Tablas!#REF!</definedName>
    <definedName name="VSM">[12]Tablas!#REF!</definedName>
    <definedName name="VSM1_1" localSheetId="1">[12]Tablas!#REF!</definedName>
    <definedName name="VSM1_1" localSheetId="2">[12]Tablas!#REF!</definedName>
    <definedName name="VSM1_1">[12]Tablas!#REF!</definedName>
    <definedName name="VSM1_1_1" localSheetId="1">[12]Tablas!#REF!</definedName>
    <definedName name="VSM1_1_1" localSheetId="2">[12]Tablas!#REF!</definedName>
    <definedName name="VSM1_1_1">[12]Tablas!#REF!</definedName>
    <definedName name="VSM1_1_2" localSheetId="1">[12]Tablas!#REF!</definedName>
    <definedName name="VSM1_1_2" localSheetId="2">[12]Tablas!#REF!</definedName>
    <definedName name="VSM1_1_2">[12]Tablas!#REF!</definedName>
    <definedName name="VSM1_1_3" localSheetId="1">[12]Tablas!#REF!</definedName>
    <definedName name="VSM1_1_3" localSheetId="2">[12]Tablas!#REF!</definedName>
    <definedName name="VSM1_1_3">[12]Tablas!#REF!</definedName>
    <definedName name="VSM1_1_4" localSheetId="1">[12]Tablas!#REF!</definedName>
    <definedName name="VSM1_1_4" localSheetId="2">[12]Tablas!#REF!</definedName>
    <definedName name="VSM1_1_4">[12]Tablas!#REF!</definedName>
    <definedName name="VSM1_1_5" localSheetId="1">[12]Tablas!#REF!</definedName>
    <definedName name="VSM1_1_5" localSheetId="2">[12]Tablas!#REF!</definedName>
    <definedName name="VSM1_1_5">[12]Tablas!#REF!</definedName>
    <definedName name="VSM1_2" localSheetId="1">[12]Tablas!#REF!</definedName>
    <definedName name="VSM1_2" localSheetId="2">[12]Tablas!#REF!</definedName>
    <definedName name="VSM1_2">[12]Tablas!#REF!</definedName>
    <definedName name="VSM1_3" localSheetId="1">[12]Tablas!#REF!</definedName>
    <definedName name="VSM1_3" localSheetId="2">[12]Tablas!#REF!</definedName>
    <definedName name="VSM1_3">[12]Tablas!#REF!</definedName>
    <definedName name="VSM1_4" localSheetId="1">[12]Tablas!#REF!</definedName>
    <definedName name="VSM1_4" localSheetId="2">[12]Tablas!#REF!</definedName>
    <definedName name="VSM1_4">[12]Tablas!#REF!</definedName>
    <definedName name="VSM1_5" localSheetId="1">[12]Tablas!#REF!</definedName>
    <definedName name="VSM1_5" localSheetId="2">[12]Tablas!#REF!</definedName>
    <definedName name="VSM1_5">[12]Tablas!#REF!</definedName>
    <definedName name="vsp" localSheetId="1">#REF!</definedName>
    <definedName name="vsp" localSheetId="2">#REF!</definedName>
    <definedName name="vsp">#REF!</definedName>
    <definedName name="vt" localSheetId="1" hidden="1">{"via1",#N/A,TRUE,"general";"via2",#N/A,TRUE,"general";"via3",#N/A,TRUE,"general"}</definedName>
    <definedName name="vt" hidden="1">{"via1",#N/A,TRUE,"general";"via2",#N/A,TRUE,"general";"via3",#N/A,TRUE,"general"}</definedName>
    <definedName name="vutil" localSheetId="1">#REF!</definedName>
    <definedName name="vutil" localSheetId="2">#REF!</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 localSheetId="1">#REF!</definedName>
    <definedName name="Vvkmh" localSheetId="2">#REF!</definedName>
    <definedName name="Vvkmh">#REF!</definedName>
    <definedName name="Vvmph" localSheetId="1">#REF!</definedName>
    <definedName name="Vvmph" localSheetId="2">#REF!</definedName>
    <definedName name="Vvmph">#REF!</definedName>
    <definedName name="VVV" localSheetId="1">#REF!</definedName>
    <definedName name="VVV" localSheetId="2">#REF!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GE_RATE" localSheetId="1">#REF!</definedName>
    <definedName name="WAGE_RATE" localSheetId="2">#REF!</definedName>
    <definedName name="WAGE_RATE">#REF!</definedName>
    <definedName name="Wage0100" localSheetId="1">#REF!</definedName>
    <definedName name="Wage0100" localSheetId="2">#REF!</definedName>
    <definedName name="Wage0100">#REF!</definedName>
    <definedName name="Wage0200" localSheetId="1">#REF!</definedName>
    <definedName name="Wage0200" localSheetId="2">#REF!</definedName>
    <definedName name="Wage0200">#REF!</definedName>
    <definedName name="WBS" localSheetId="1">'[109]2004'!#REF!</definedName>
    <definedName name="WBS" localSheetId="2">'[109]2004'!#REF!</definedName>
    <definedName name="WBS">'[109]2004'!#REF!</definedName>
    <definedName name="Wcut" localSheetId="1">#REF!</definedName>
    <definedName name="Wcut" localSheetId="2">#REF!</definedName>
    <definedName name="Wcut">#REF!</definedName>
    <definedName name="WD" localSheetId="1">#REF!</definedName>
    <definedName name="WD" localSheetId="2">#REF!</definedName>
    <definedName name="WD">#REF!</definedName>
    <definedName name="WDD" localSheetId="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'[36]Res-Accide-10'!#REF!</definedName>
    <definedName name="WDFSDF">'[36]Res-Accide-10'!#REF!</definedName>
    <definedName name="wedw" localSheetId="1">#REF!</definedName>
    <definedName name="wedw" localSheetId="2">#REF!</definedName>
    <definedName name="wedw">#REF!</definedName>
    <definedName name="WEFWE" localSheetId="1">'[36]Res-Accide-10'!#REF!</definedName>
    <definedName name="WEFWE" localSheetId="2">'[36]Res-Accide-10'!#REF!</definedName>
    <definedName name="WEFWE">'[36]Res-Accide-10'!#REF!</definedName>
    <definedName name="WER">'[36]Res-Accide-10'!$S$2:$S$7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2">'[36]Res-Accide-10'!#REF!</definedName>
    <definedName name="WILSON">'[36]Res-Accide-10'!#REF!</definedName>
    <definedName name="WQ" localSheetId="1">#REF!</definedName>
    <definedName name="WQ" localSheetId="2">#REF!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localSheetId="1" hidden="1">{#N/A,#N/A,TRUE,"1842CWN0"}</definedName>
    <definedName name="wrn.civil._.works." hidden="1">{#N/A,#N/A,TRUE,"1842CWN0"}</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localSheetId="1" hidden="1">{#N/A,#N/A,TRUE,"INGENIERIA";#N/A,#N/A,TRUE,"COMPRAS";#N/A,#N/A,TRUE,"DIRECCION";#N/A,#N/A,TRUE,"RESUMEN"}</definedName>
    <definedName name="wrn.GERENCIA." hidden="1">{#N/A,#N/A,TRUE,"INGENIERIA";#N/A,#N/A,TRUE,"COMPRAS";#N/A,#N/A,TRUE,"DIRECCION";#N/A,#N/A,TRUE,"RESUMEN"}</definedName>
    <definedName name="wrn.OPERADORES." localSheetId="1" hidden="1">{#N/A,#N/A,TRUE,"T1"}</definedName>
    <definedName name="wrn.OPERADORES." hidden="1">{#N/A,#N/A,TRUE,"T1"}</definedName>
    <definedName name="wrn.res7" localSheetId="1" hidden="1">{#N/A,#N/A,FALSE,"Hoja1";#N/A,#N/A,FALSE,"Hoja2"}</definedName>
    <definedName name="wrn.res7" hidden="1">{#N/A,#N/A,FALSE,"Hoja1";#N/A,#N/A,FALSE,"Hoja2"}</definedName>
    <definedName name="wrn.Resumen." localSheetId="1" hidden="1">{#N/A,#N/A,FALSE,"Hoja1";#N/A,#N/A,FALSE,"Hoja2"}</definedName>
    <definedName name="wrn.Resumen." hidden="1">{#N/A,#N/A,FALSE,"Hoja1";#N/A,#N/A,FALSE,"Hoja2"}</definedName>
    <definedName name="wrn.TRABFENO." localSheetId="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 localSheetId="1">#REF!</definedName>
    <definedName name="WSX" localSheetId="2">#REF!</definedName>
    <definedName name="WSX">#REF!</definedName>
    <definedName name="Wtot" localSheetId="1">#REF!</definedName>
    <definedName name="Wtot" localSheetId="2">#REF!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 localSheetId="1">[1]LIQUIDACION!#REF!</definedName>
    <definedName name="WW" localSheetId="2">[1]LIQUIDACION!#REF!</definedName>
    <definedName name="WW">[1]LIQUIDACION!#REF!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 localSheetId="1">#REF!</definedName>
    <definedName name="x" localSheetId="2">#REF!</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 localSheetId="1">#REF!</definedName>
    <definedName name="XD" localSheetId="2">#REF!</definedName>
    <definedName name="XD">#REF!</definedName>
    <definedName name="XSW" localSheetId="1" hidden="1">{#N/A,#N/A,TRUE,"1842CWN0"}</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 localSheetId="2">#REF!</definedName>
    <definedName name="XX">#REF!</definedName>
    <definedName name="xxfg" localSheetId="1" hidden="1">{"via1",#N/A,TRUE,"general";"via2",#N/A,TRUE,"general";"via3",#N/A,TRUE,"general"}</definedName>
    <definedName name="xxfg" hidden="1">{"via1",#N/A,TRUE,"general";"via2",#N/A,TRUE,"general";"via3",#N/A,TRUE,"general"}</definedName>
    <definedName name="XXXX" localSheetId="1" hidden="1">#REF!</definedName>
    <definedName name="XXXX" localSheetId="2" hidden="1">#REF!</definedName>
    <definedName name="XXXX" hidden="1">#REF!</definedName>
    <definedName name="xxxxx" localSheetId="1">[110]!absc</definedName>
    <definedName name="xxxxx" localSheetId="2">[110]!absc</definedName>
    <definedName name="xxxxx">[110]!absc</definedName>
    <definedName name="xxxxxds" localSheetId="1" hidden="1">{"via1",#N/A,TRUE,"general";"via2",#N/A,TRUE,"general";"via3",#N/A,TRUE,"general"}</definedName>
    <definedName name="xxxxxds" hidden="1">{"via1",#N/A,TRUE,"general";"via2",#N/A,TRUE,"general";"via3",#N/A,TRUE,"general"}</definedName>
    <definedName name="XXXXXX" localSheetId="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1">#REF!</definedName>
    <definedName name="XXXXXXXXXX" localSheetId="2">#REF!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 localSheetId="2">#REF!</definedName>
    <definedName name="XXXXXXXXXXXX">#REF!</definedName>
    <definedName name="XZS" localSheetId="1" hidden="1">#REF!</definedName>
    <definedName name="XZS" localSheetId="2" hidden="1">#REF!</definedName>
    <definedName name="XZS" hidden="1">#REF!</definedName>
    <definedName name="XZXZV" localSheetId="1" hidden="1">{"via1",#N/A,TRUE,"general";"via2",#N/A,TRUE,"general";"via3",#N/A,TRUE,"general"}</definedName>
    <definedName name="XZXZV" hidden="1">{"via1",#N/A,TRUE,"general";"via2",#N/A,TRUE,"general";"via3",#N/A,TRUE,"general"}</definedName>
    <definedName name="Y" localSheetId="1">[26]!absc</definedName>
    <definedName name="Y" localSheetId="2">[26]!absc</definedName>
    <definedName name="Y">[26]!absc</definedName>
    <definedName name="y6y6" localSheetId="1" hidden="1">{"via1",#N/A,TRUE,"general";"via2",#N/A,TRUE,"general";"via3",#N/A,TRUE,"general"}</definedName>
    <definedName name="y6y6" hidden="1">{"via1",#N/A,TRUE,"general";"via2",#N/A,TRUE,"general";"via3",#N/A,TRUE,"general"}</definedName>
    <definedName name="YA" localSheetId="1">#REF!</definedName>
    <definedName name="YA" localSheetId="2">#REF!</definedName>
    <definedName name="YA">#REF!</definedName>
    <definedName name="yery" localSheetId="1" hidden="1">{"via1",#N/A,TRUE,"general";"via2",#N/A,TRUE,"general";"via3",#N/A,TRUE,"general"}</definedName>
    <definedName name="yery" hidden="1">{"via1",#N/A,TRUE,"general";"via2",#N/A,TRUE,"general";"via3",#N/A,TRUE,"general"}</definedName>
    <definedName name="YHN" localSheetId="1">#REF!</definedName>
    <definedName name="YHN" localSheetId="2">#REF!</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 localSheetId="1">#REF!</definedName>
    <definedName name="YJ" localSheetId="2">#REF!</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 localSheetId="1">'[111]AISLAMIENTO CATEGORIAS II Y III'!$G$1:$I$65536</definedName>
    <definedName name="YOYO">'[111]AISLAMIENTO CATEGORIAS II Y III'!$G$1:$I$65536</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 localSheetId="1">#REF!</definedName>
    <definedName name="YT" localSheetId="2">#REF!</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AQ" localSheetId="1" hidden="1">{#N/A,#N/A,TRUE,"INGENIERIA";#N/A,#N/A,TRUE,"COMPRAS";#N/A,#N/A,TRUE,"DIRECCION";#N/A,#N/A,TRUE,"RESUMEN"}</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 localSheetId="2">#REF!</definedName>
    <definedName name="ZDF">#REF!</definedName>
    <definedName name="ZONA1" localSheetId="1">#REF!</definedName>
    <definedName name="ZONA1" localSheetId="2">#REF!</definedName>
    <definedName name="ZONA1">#REF!</definedName>
    <definedName name="ZONA3" localSheetId="1">#REF!</definedName>
    <definedName name="ZONA3" localSheetId="2">#REF!</definedName>
    <definedName name="ZONA3">#REF!</definedName>
    <definedName name="ZONA4" localSheetId="1">#REF!</definedName>
    <definedName name="ZONA4" localSheetId="2">#REF!</definedName>
    <definedName name="ZONA4">#REF!</definedName>
    <definedName name="zx" localSheetId="1">'AU CAIS'!ERR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G747" i="14" l="1"/>
  <c r="H747" i="14" s="1"/>
  <c r="H746" i="14"/>
  <c r="G745" i="14"/>
  <c r="H745" i="14" s="1"/>
  <c r="G744" i="14"/>
  <c r="H744" i="14" s="1"/>
  <c r="G743" i="14"/>
  <c r="H743" i="14" s="1"/>
  <c r="G742" i="14"/>
  <c r="H742" i="14" s="1"/>
  <c r="G741" i="14"/>
  <c r="H741" i="14" s="1"/>
  <c r="H740" i="14" l="1"/>
  <c r="G736" i="14"/>
  <c r="H736" i="14" s="1"/>
  <c r="G735" i="14"/>
  <c r="H735" i="14" s="1"/>
  <c r="G734" i="14"/>
  <c r="H734" i="14" s="1"/>
  <c r="G733" i="14"/>
  <c r="H733" i="14" s="1"/>
  <c r="G732" i="14"/>
  <c r="H732" i="14" s="1"/>
  <c r="G731" i="14"/>
  <c r="H731" i="14" s="1"/>
  <c r="G730" i="14"/>
  <c r="H730" i="14" s="1"/>
  <c r="G729" i="14"/>
  <c r="H729" i="14" s="1"/>
  <c r="G728" i="14"/>
  <c r="H728" i="14" s="1"/>
  <c r="G727" i="14"/>
  <c r="H727" i="14" s="1"/>
  <c r="G726" i="14"/>
  <c r="H726" i="14" s="1"/>
  <c r="G723" i="14"/>
  <c r="H723" i="14" s="1"/>
  <c r="G722" i="14"/>
  <c r="H722" i="14" s="1"/>
  <c r="G721" i="14"/>
  <c r="H721" i="14" s="1"/>
  <c r="G720" i="14"/>
  <c r="H720" i="14" s="1"/>
  <c r="G719" i="14"/>
  <c r="H719" i="14" s="1"/>
  <c r="G718" i="14"/>
  <c r="H718" i="14" s="1"/>
  <c r="G717" i="14"/>
  <c r="H717" i="14" s="1"/>
  <c r="G716" i="14"/>
  <c r="H716" i="14" s="1"/>
  <c r="G715" i="14"/>
  <c r="H715" i="14" s="1"/>
  <c r="G714" i="14"/>
  <c r="H714" i="14" s="1"/>
  <c r="G711" i="14"/>
  <c r="H711" i="14" s="1"/>
  <c r="G710" i="14"/>
  <c r="H710" i="14" s="1"/>
  <c r="G709" i="14"/>
  <c r="H709" i="14" s="1"/>
  <c r="G708" i="14"/>
  <c r="H708" i="14" s="1"/>
  <c r="G707" i="14"/>
  <c r="H707" i="14" s="1"/>
  <c r="G706" i="14"/>
  <c r="H706" i="14" s="1"/>
  <c r="G705" i="14"/>
  <c r="H705" i="14" s="1"/>
  <c r="G704" i="14"/>
  <c r="H704" i="14" s="1"/>
  <c r="G703" i="14"/>
  <c r="H703" i="14" s="1"/>
  <c r="G702" i="14"/>
  <c r="H702" i="14" s="1"/>
  <c r="G701" i="14"/>
  <c r="H701" i="14" s="1"/>
  <c r="G700" i="14"/>
  <c r="H700" i="14" s="1"/>
  <c r="G699" i="14"/>
  <c r="H699" i="14" s="1"/>
  <c r="G696" i="14"/>
  <c r="H696" i="14" s="1"/>
  <c r="G695" i="14"/>
  <c r="H695" i="14" s="1"/>
  <c r="G694" i="14"/>
  <c r="H694" i="14" s="1"/>
  <c r="G693" i="14"/>
  <c r="H693" i="14" s="1"/>
  <c r="G692" i="14"/>
  <c r="H692" i="14" s="1"/>
  <c r="G691" i="14"/>
  <c r="H691" i="14" s="1"/>
  <c r="G684" i="14"/>
  <c r="H684" i="14" s="1"/>
  <c r="G685" i="14"/>
  <c r="H685" i="14" s="1"/>
  <c r="G686" i="14"/>
  <c r="H686" i="14" s="1"/>
  <c r="G687" i="14"/>
  <c r="H687" i="14" s="1"/>
  <c r="G688" i="14"/>
  <c r="H688" i="14" s="1"/>
  <c r="G681" i="14"/>
  <c r="H681" i="14" s="1"/>
  <c r="G680" i="14"/>
  <c r="H680" i="14" s="1"/>
  <c r="G679" i="14"/>
  <c r="H679" i="14" s="1"/>
  <c r="G678" i="14"/>
  <c r="H678" i="14" s="1"/>
  <c r="G677" i="14"/>
  <c r="H677" i="14" s="1"/>
  <c r="G674" i="14"/>
  <c r="H674" i="14" s="1"/>
  <c r="G673" i="14"/>
  <c r="H673" i="14" s="1"/>
  <c r="G672" i="14"/>
  <c r="H672" i="14" s="1"/>
  <c r="G669" i="14"/>
  <c r="H669" i="14" s="1"/>
  <c r="G668" i="14"/>
  <c r="H668" i="14" s="1"/>
  <c r="G667" i="14"/>
  <c r="H667" i="14" s="1"/>
  <c r="G666" i="14"/>
  <c r="H666" i="14" s="1"/>
  <c r="G665" i="14"/>
  <c r="H665" i="14" s="1"/>
  <c r="G664" i="14"/>
  <c r="H664" i="14" s="1"/>
  <c r="G663" i="14"/>
  <c r="H663" i="14" s="1"/>
  <c r="G662" i="14"/>
  <c r="H662" i="14" s="1"/>
  <c r="G659" i="14"/>
  <c r="H659" i="14" s="1"/>
  <c r="G658" i="14"/>
  <c r="H658" i="14" s="1"/>
  <c r="G657" i="14"/>
  <c r="H657" i="14" s="1"/>
  <c r="G656" i="14"/>
  <c r="H656" i="14" s="1"/>
  <c r="G655" i="14"/>
  <c r="H655" i="14" s="1"/>
  <c r="G654" i="14"/>
  <c r="H654" i="14" s="1"/>
  <c r="G653" i="14"/>
  <c r="H653" i="14" s="1"/>
  <c r="G652" i="14"/>
  <c r="H652" i="14" s="1"/>
  <c r="G651" i="14"/>
  <c r="H651" i="14" s="1"/>
  <c r="G650" i="14"/>
  <c r="H650" i="14" s="1"/>
  <c r="G647" i="14"/>
  <c r="H647" i="14" s="1"/>
  <c r="G646" i="14"/>
  <c r="H646" i="14" s="1"/>
  <c r="G645" i="14"/>
  <c r="H645" i="14" s="1"/>
  <c r="G644" i="14"/>
  <c r="H644" i="14" s="1"/>
  <c r="G643" i="14"/>
  <c r="H643" i="14" s="1"/>
  <c r="G642" i="14"/>
  <c r="H642" i="14" s="1"/>
  <c r="G641" i="14"/>
  <c r="H641" i="14" s="1"/>
  <c r="G640" i="14"/>
  <c r="H640" i="14" s="1"/>
  <c r="G639" i="14"/>
  <c r="H639" i="14" s="1"/>
  <c r="G636" i="14"/>
  <c r="H636" i="14" s="1"/>
  <c r="G635" i="14"/>
  <c r="H635" i="14" s="1"/>
  <c r="G634" i="14"/>
  <c r="H634" i="14" s="1"/>
  <c r="G633" i="14"/>
  <c r="H633" i="14" s="1"/>
  <c r="G632" i="14"/>
  <c r="H632" i="14" s="1"/>
  <c r="G631" i="14"/>
  <c r="H631" i="14" s="1"/>
  <c r="G630" i="14"/>
  <c r="H630" i="14" s="1"/>
  <c r="G627" i="14"/>
  <c r="H627" i="14" s="1"/>
  <c r="G626" i="14"/>
  <c r="H626" i="14" s="1"/>
  <c r="G623" i="14" l="1"/>
  <c r="H623" i="14" s="1"/>
  <c r="G620" i="14"/>
  <c r="H620" i="14" s="1"/>
  <c r="G617" i="14"/>
  <c r="H617" i="14" s="1"/>
  <c r="G614" i="14"/>
  <c r="H614" i="14" s="1"/>
  <c r="G613" i="14"/>
  <c r="H613" i="14" s="1"/>
  <c r="G612" i="14"/>
  <c r="H612" i="14" s="1"/>
  <c r="G611" i="14"/>
  <c r="H611" i="14" s="1"/>
  <c r="G610" i="14"/>
  <c r="H610" i="14" s="1"/>
  <c r="G607" i="14"/>
  <c r="H607" i="14" s="1"/>
  <c r="G606" i="14"/>
  <c r="H606" i="14" s="1"/>
  <c r="G605" i="14"/>
  <c r="H605" i="14" s="1"/>
  <c r="G604" i="14"/>
  <c r="H604" i="14" s="1"/>
  <c r="G603" i="14"/>
  <c r="H603" i="14" s="1"/>
  <c r="G602" i="14"/>
  <c r="H602" i="14" s="1"/>
  <c r="G601" i="14"/>
  <c r="H601" i="14" s="1"/>
  <c r="G600" i="14"/>
  <c r="H600" i="14" s="1"/>
  <c r="G599" i="14"/>
  <c r="H599" i="14" s="1"/>
  <c r="G596" i="14"/>
  <c r="H596" i="14" s="1"/>
  <c r="G595" i="14"/>
  <c r="H595" i="14" s="1"/>
  <c r="G594" i="14"/>
  <c r="H594" i="14" s="1"/>
  <c r="G593" i="14"/>
  <c r="H593" i="14" s="1"/>
  <c r="G592" i="14"/>
  <c r="H592" i="14" s="1"/>
  <c r="G591" i="14"/>
  <c r="H591" i="14" s="1"/>
  <c r="G588" i="14"/>
  <c r="H588" i="14" s="1"/>
  <c r="G587" i="14"/>
  <c r="H587" i="14" s="1"/>
  <c r="G586" i="14"/>
  <c r="H586" i="14" s="1"/>
  <c r="G585" i="14"/>
  <c r="H585" i="14" s="1"/>
  <c r="G584" i="14"/>
  <c r="H584" i="14" s="1"/>
  <c r="G581" i="14" l="1"/>
  <c r="H581" i="14" s="1"/>
  <c r="G580" i="14"/>
  <c r="H580" i="14" s="1"/>
  <c r="G579" i="14"/>
  <c r="H579" i="14" s="1"/>
  <c r="G578" i="14"/>
  <c r="H578" i="14" s="1"/>
  <c r="G577" i="14"/>
  <c r="H577" i="14" s="1"/>
  <c r="G576" i="14"/>
  <c r="H576" i="14" s="1"/>
  <c r="G575" i="14"/>
  <c r="H575" i="14" s="1"/>
  <c r="G574" i="14"/>
  <c r="H574" i="14" s="1"/>
  <c r="G571" i="14"/>
  <c r="H571" i="14" s="1"/>
  <c r="G570" i="14"/>
  <c r="H570" i="14" s="1"/>
  <c r="G569" i="14"/>
  <c r="H569" i="14" s="1"/>
  <c r="G568" i="14"/>
  <c r="H568" i="14" s="1"/>
  <c r="G565" i="14"/>
  <c r="H565" i="14" s="1"/>
  <c r="G564" i="14"/>
  <c r="H564" i="14" s="1"/>
  <c r="G563" i="14"/>
  <c r="H563" i="14" s="1"/>
  <c r="G560" i="14"/>
  <c r="H560" i="14" s="1"/>
  <c r="G559" i="14"/>
  <c r="H559" i="14" s="1"/>
  <c r="G558" i="14"/>
  <c r="H558" i="14" s="1"/>
  <c r="G557" i="14"/>
  <c r="H557" i="14" s="1"/>
  <c r="G554" i="14"/>
  <c r="H554" i="14" s="1"/>
  <c r="G553" i="14"/>
  <c r="H553" i="14" s="1"/>
  <c r="G552" i="14"/>
  <c r="H552" i="14" s="1"/>
  <c r="G551" i="14"/>
  <c r="H551" i="14" s="1"/>
  <c r="G548" i="14"/>
  <c r="H548" i="14" s="1"/>
  <c r="G547" i="14"/>
  <c r="H547" i="14" s="1"/>
  <c r="G546" i="14"/>
  <c r="H546" i="14" s="1"/>
  <c r="G545" i="14"/>
  <c r="H545" i="14" s="1"/>
  <c r="G544" i="14"/>
  <c r="H544" i="14" s="1"/>
  <c r="G543" i="14"/>
  <c r="H543" i="14" s="1"/>
  <c r="G542" i="14"/>
  <c r="H542" i="14" s="1"/>
  <c r="G541" i="14"/>
  <c r="H541" i="14" s="1"/>
  <c r="G540" i="14"/>
  <c r="H540" i="14" s="1"/>
  <c r="G539" i="14"/>
  <c r="H539" i="14" s="1"/>
  <c r="G536" i="14"/>
  <c r="H536" i="14" s="1"/>
  <c r="G535" i="14"/>
  <c r="H535" i="14" s="1"/>
  <c r="G534" i="14"/>
  <c r="H534" i="14" s="1"/>
  <c r="G533" i="14"/>
  <c r="H533" i="14" s="1"/>
  <c r="G532" i="14"/>
  <c r="H532" i="14" s="1"/>
  <c r="G531" i="14"/>
  <c r="H531" i="14" s="1"/>
  <c r="G530" i="14"/>
  <c r="H530" i="14" s="1"/>
  <c r="G529" i="14"/>
  <c r="H529" i="14" s="1"/>
  <c r="G528" i="14"/>
  <c r="H528" i="14" s="1"/>
  <c r="G527" i="14"/>
  <c r="H527" i="14" s="1"/>
  <c r="G524" i="14"/>
  <c r="H524" i="14" s="1"/>
  <c r="G523" i="14"/>
  <c r="H523" i="14" s="1"/>
  <c r="G522" i="14"/>
  <c r="H522" i="14" s="1"/>
  <c r="G521" i="14"/>
  <c r="H521" i="14" s="1"/>
  <c r="G520" i="14"/>
  <c r="H520" i="14" s="1"/>
  <c r="G519" i="14"/>
  <c r="H519" i="14" s="1"/>
  <c r="G518" i="14"/>
  <c r="H518" i="14" s="1"/>
  <c r="G515" i="14"/>
  <c r="H515" i="14" s="1"/>
  <c r="G514" i="14"/>
  <c r="H514" i="14" s="1"/>
  <c r="G513" i="14"/>
  <c r="H513" i="14" s="1"/>
  <c r="G512" i="14"/>
  <c r="H512" i="14" s="1"/>
  <c r="G511" i="14"/>
  <c r="H511" i="14" s="1"/>
  <c r="G510" i="14"/>
  <c r="H510" i="14" s="1"/>
  <c r="G509" i="14"/>
  <c r="H509" i="14" s="1"/>
  <c r="G506" i="14"/>
  <c r="H506" i="14" s="1"/>
  <c r="G505" i="14"/>
  <c r="H505" i="14" s="1"/>
  <c r="G504" i="14"/>
  <c r="H504" i="14" s="1"/>
  <c r="G503" i="14"/>
  <c r="H503" i="14" s="1"/>
  <c r="G502" i="14"/>
  <c r="H502" i="14" s="1"/>
  <c r="G501" i="14"/>
  <c r="H501" i="14" s="1"/>
  <c r="G500" i="14"/>
  <c r="H500" i="14" s="1"/>
  <c r="G497" i="14"/>
  <c r="H497" i="14" s="1"/>
  <c r="G496" i="14"/>
  <c r="H496" i="14" s="1"/>
  <c r="G495" i="14"/>
  <c r="H495" i="14" s="1"/>
  <c r="G492" i="14"/>
  <c r="H492" i="14" s="1"/>
  <c r="G491" i="14"/>
  <c r="H491" i="14" s="1"/>
  <c r="G490" i="14"/>
  <c r="H490" i="14" s="1"/>
  <c r="G489" i="14"/>
  <c r="H489" i="14" s="1"/>
  <c r="G488" i="14"/>
  <c r="H488" i="14" s="1"/>
  <c r="G485" i="14"/>
  <c r="H485" i="14" s="1"/>
  <c r="G484" i="14"/>
  <c r="H484" i="14" s="1"/>
  <c r="G483" i="14"/>
  <c r="H483" i="14" s="1"/>
  <c r="G482" i="14"/>
  <c r="H482" i="14" s="1"/>
  <c r="G479" i="14"/>
  <c r="H479" i="14" s="1"/>
  <c r="G478" i="14"/>
  <c r="H478" i="14" s="1"/>
  <c r="G477" i="14"/>
  <c r="H477" i="14" s="1"/>
  <c r="G476" i="14"/>
  <c r="H476" i="14" s="1"/>
  <c r="G475" i="14"/>
  <c r="H475" i="14" s="1"/>
  <c r="G474" i="14"/>
  <c r="H474" i="14" s="1"/>
  <c r="G473" i="14"/>
  <c r="H473" i="14" s="1"/>
  <c r="G470" i="14"/>
  <c r="H470" i="14" s="1"/>
  <c r="G469" i="14"/>
  <c r="H469" i="14" s="1"/>
  <c r="G468" i="14"/>
  <c r="H468" i="14" s="1"/>
  <c r="H453" i="14" l="1"/>
  <c r="H451" i="14"/>
  <c r="H448" i="14"/>
  <c r="E5" i="21" l="1"/>
  <c r="H21" i="21" s="1"/>
  <c r="H11" i="21"/>
  <c r="H12" i="21"/>
  <c r="H13" i="21"/>
  <c r="H14" i="21"/>
  <c r="H15" i="21"/>
  <c r="H16" i="21"/>
  <c r="H17" i="21"/>
  <c r="H18" i="21"/>
  <c r="H20" i="21"/>
  <c r="H22" i="21"/>
  <c r="G29" i="21"/>
  <c r="N12" i="15" s="1"/>
  <c r="G30" i="21"/>
  <c r="G31" i="21"/>
  <c r="G32" i="21"/>
  <c r="H35" i="21"/>
  <c r="H36" i="21"/>
  <c r="I34" i="21" s="1"/>
  <c r="G39" i="21"/>
  <c r="G40" i="21"/>
  <c r="G41" i="21"/>
  <c r="G42" i="21"/>
  <c r="G43" i="21"/>
  <c r="G44" i="21"/>
  <c r="G45" i="21"/>
  <c r="G46" i="21"/>
  <c r="J48" i="21"/>
  <c r="K48" i="21"/>
  <c r="N393" i="15" l="1"/>
  <c r="J393" i="15" s="1"/>
  <c r="O16" i="15"/>
  <c r="P16" i="15" s="1"/>
  <c r="O27" i="15"/>
  <c r="P27" i="15" s="1"/>
  <c r="O33" i="15"/>
  <c r="P33" i="15" s="1"/>
  <c r="O45" i="15"/>
  <c r="P45" i="15" s="1"/>
  <c r="O52" i="15"/>
  <c r="P52" i="15" s="1"/>
  <c r="O55" i="15"/>
  <c r="P55" i="15" s="1"/>
  <c r="O64" i="15"/>
  <c r="P64" i="15" s="1"/>
  <c r="O71" i="15"/>
  <c r="P71" i="15" s="1"/>
  <c r="O77" i="15"/>
  <c r="P77" i="15" s="1"/>
  <c r="O81" i="15"/>
  <c r="P81" i="15" s="1"/>
  <c r="O88" i="15"/>
  <c r="P88" i="15" s="1"/>
  <c r="O97" i="15"/>
  <c r="P97" i="15" s="1"/>
  <c r="O100" i="15"/>
  <c r="P100" i="15" s="1"/>
  <c r="O114" i="15"/>
  <c r="P114" i="15" s="1"/>
  <c r="O131" i="15"/>
  <c r="P131" i="15" s="1"/>
  <c r="O144" i="15"/>
  <c r="P144" i="15" s="1"/>
  <c r="O161" i="15"/>
  <c r="P161" i="15" s="1"/>
  <c r="O168" i="15"/>
  <c r="P168" i="15" s="1"/>
  <c r="O174" i="15"/>
  <c r="P174" i="15" s="1"/>
  <c r="O189" i="15"/>
  <c r="P189" i="15" s="1"/>
  <c r="O196" i="15"/>
  <c r="P196" i="15" s="1"/>
  <c r="O201" i="15"/>
  <c r="P201" i="15" s="1"/>
  <c r="O209" i="15"/>
  <c r="P209" i="15" s="1"/>
  <c r="O211" i="15"/>
  <c r="P211" i="15" s="1"/>
  <c r="O215" i="15"/>
  <c r="P215" i="15" s="1"/>
  <c r="O218" i="15"/>
  <c r="P218" i="15" s="1"/>
  <c r="O226" i="15"/>
  <c r="P226" i="15" s="1"/>
  <c r="O239" i="15"/>
  <c r="P239" i="15" s="1"/>
  <c r="O247" i="15"/>
  <c r="P247" i="15" s="1"/>
  <c r="O262" i="15"/>
  <c r="P262" i="15" s="1"/>
  <c r="O31" i="15"/>
  <c r="P31" i="15" s="1"/>
  <c r="O65" i="15"/>
  <c r="P65" i="15" s="1"/>
  <c r="O92" i="15"/>
  <c r="P92" i="15" s="1"/>
  <c r="O95" i="15"/>
  <c r="P95" i="15" s="1"/>
  <c r="O101" i="15"/>
  <c r="P101" i="15" s="1"/>
  <c r="O111" i="15"/>
  <c r="P111" i="15" s="1"/>
  <c r="O115" i="15"/>
  <c r="P115" i="15" s="1"/>
  <c r="O128" i="15"/>
  <c r="P128" i="15" s="1"/>
  <c r="O135" i="15"/>
  <c r="P135" i="15" s="1"/>
  <c r="O148" i="15"/>
  <c r="P148" i="15" s="1"/>
  <c r="O165" i="15"/>
  <c r="P165" i="15" s="1"/>
  <c r="O169" i="15"/>
  <c r="P169" i="15" s="1"/>
  <c r="O179" i="15"/>
  <c r="P179" i="15" s="1"/>
  <c r="O187" i="15"/>
  <c r="P187" i="15" s="1"/>
  <c r="O224" i="15"/>
  <c r="P224" i="15" s="1"/>
  <c r="O229" i="15"/>
  <c r="P229" i="15" s="1"/>
  <c r="O232" i="15"/>
  <c r="P232" i="15" s="1"/>
  <c r="O240" i="15"/>
  <c r="P240" i="15" s="1"/>
  <c r="O260" i="15"/>
  <c r="P260" i="15" s="1"/>
  <c r="O22" i="15"/>
  <c r="P22" i="15" s="1"/>
  <c r="O25" i="15"/>
  <c r="P25" i="15" s="1"/>
  <c r="O39" i="15"/>
  <c r="P39" i="15" s="1"/>
  <c r="O46" i="15"/>
  <c r="P46" i="15" s="1"/>
  <c r="O50" i="15"/>
  <c r="P50" i="15" s="1"/>
  <c r="O69" i="15"/>
  <c r="P69" i="15" s="1"/>
  <c r="O79" i="15"/>
  <c r="P79" i="15" s="1"/>
  <c r="O83" i="15"/>
  <c r="P83" i="15" s="1"/>
  <c r="O86" i="15"/>
  <c r="P86" i="15" s="1"/>
  <c r="O102" i="15"/>
  <c r="P102" i="15" s="1"/>
  <c r="O122" i="15"/>
  <c r="P122" i="15" s="1"/>
  <c r="O125" i="15"/>
  <c r="P125" i="15" s="1"/>
  <c r="O139" i="15"/>
  <c r="P139" i="15" s="1"/>
  <c r="O142" i="15"/>
  <c r="P142" i="15" s="1"/>
  <c r="O153" i="15"/>
  <c r="P153" i="15" s="1"/>
  <c r="O159" i="15"/>
  <c r="P159" i="15" s="1"/>
  <c r="O163" i="15"/>
  <c r="P163" i="15" s="1"/>
  <c r="O176" i="15"/>
  <c r="P176" i="15" s="1"/>
  <c r="O182" i="15"/>
  <c r="P182" i="15" s="1"/>
  <c r="O185" i="15"/>
  <c r="P185" i="15" s="1"/>
  <c r="O192" i="15"/>
  <c r="P192" i="15" s="1"/>
  <c r="O197" i="15"/>
  <c r="P197" i="15" s="1"/>
  <c r="O219" i="15"/>
  <c r="P219" i="15" s="1"/>
  <c r="O235" i="15"/>
  <c r="P235" i="15" s="1"/>
  <c r="O238" i="15"/>
  <c r="P238" i="15" s="1"/>
  <c r="O254" i="15"/>
  <c r="P254" i="15" s="1"/>
  <c r="O258" i="15"/>
  <c r="P258" i="15" s="1"/>
  <c r="O266" i="15"/>
  <c r="P266" i="15" s="1"/>
  <c r="O41" i="15"/>
  <c r="P41" i="15" s="1"/>
  <c r="O106" i="15"/>
  <c r="P106" i="15" s="1"/>
  <c r="O120" i="15"/>
  <c r="P120" i="15" s="1"/>
  <c r="O133" i="15"/>
  <c r="P133" i="15" s="1"/>
  <c r="O195" i="15"/>
  <c r="P195" i="15" s="1"/>
  <c r="O206" i="15"/>
  <c r="P206" i="15" s="1"/>
  <c r="O256" i="15"/>
  <c r="P256" i="15" s="1"/>
  <c r="O265" i="15"/>
  <c r="P265" i="15" s="1"/>
  <c r="O273" i="15"/>
  <c r="P273" i="15" s="1"/>
  <c r="O291" i="15"/>
  <c r="P291" i="15" s="1"/>
  <c r="O19" i="15"/>
  <c r="P19" i="15" s="1"/>
  <c r="O44" i="15"/>
  <c r="P44" i="15" s="1"/>
  <c r="O58" i="15"/>
  <c r="P58" i="15" s="1"/>
  <c r="O109" i="15"/>
  <c r="P109" i="15" s="1"/>
  <c r="O137" i="15"/>
  <c r="P137" i="15" s="1"/>
  <c r="O150" i="15"/>
  <c r="P150" i="15" s="1"/>
  <c r="O249" i="15"/>
  <c r="P249" i="15" s="1"/>
  <c r="O267" i="15"/>
  <c r="P267" i="15" s="1"/>
  <c r="O287" i="15"/>
  <c r="P287" i="15" s="1"/>
  <c r="O309" i="15"/>
  <c r="P309" i="15" s="1"/>
  <c r="O311" i="15"/>
  <c r="P311" i="15" s="1"/>
  <c r="O315" i="15"/>
  <c r="P315" i="15" s="1"/>
  <c r="O323" i="15"/>
  <c r="P323" i="15" s="1"/>
  <c r="O325" i="15"/>
  <c r="P325" i="15" s="1"/>
  <c r="O329" i="15"/>
  <c r="P329" i="15" s="1"/>
  <c r="O341" i="15"/>
  <c r="P341" i="15" s="1"/>
  <c r="O344" i="15"/>
  <c r="P344" i="15" s="1"/>
  <c r="O346" i="15"/>
  <c r="P346" i="15" s="1"/>
  <c r="O348" i="15"/>
  <c r="P348" i="15" s="1"/>
  <c r="O350" i="15"/>
  <c r="P350" i="15" s="1"/>
  <c r="O354" i="15"/>
  <c r="P354" i="15" s="1"/>
  <c r="O362" i="15"/>
  <c r="P362" i="15" s="1"/>
  <c r="O368" i="15"/>
  <c r="P368" i="15" s="1"/>
  <c r="O370" i="15"/>
  <c r="P370" i="15" s="1"/>
  <c r="O372" i="15"/>
  <c r="P372" i="15" s="1"/>
  <c r="O374" i="15"/>
  <c r="P374" i="15" s="1"/>
  <c r="O376" i="15"/>
  <c r="P376" i="15" s="1"/>
  <c r="O378" i="15"/>
  <c r="P378" i="15" s="1"/>
  <c r="O74" i="15"/>
  <c r="P74" i="15" s="1"/>
  <c r="O220" i="15"/>
  <c r="P220" i="15" s="1"/>
  <c r="O280" i="15"/>
  <c r="P280" i="15" s="1"/>
  <c r="O295" i="15"/>
  <c r="P295" i="15" s="1"/>
  <c r="O298" i="15"/>
  <c r="P298" i="15" s="1"/>
  <c r="O383" i="15"/>
  <c r="P383" i="15" s="1"/>
  <c r="O487" i="15"/>
  <c r="P487" i="15" s="1"/>
  <c r="O495" i="15"/>
  <c r="P495" i="15" s="1"/>
  <c r="O506" i="15"/>
  <c r="P506" i="15" s="1"/>
  <c r="O511" i="15"/>
  <c r="P511" i="15" s="1"/>
  <c r="O517" i="15"/>
  <c r="P517" i="15" s="1"/>
  <c r="O520" i="15"/>
  <c r="P520" i="15" s="1"/>
  <c r="O534" i="15"/>
  <c r="P534" i="15" s="1"/>
  <c r="O541" i="15"/>
  <c r="P541" i="15" s="1"/>
  <c r="O60" i="15"/>
  <c r="P60" i="15" s="1"/>
  <c r="O190" i="15"/>
  <c r="P190" i="15" s="1"/>
  <c r="O277" i="15"/>
  <c r="P277" i="15" s="1"/>
  <c r="O288" i="15"/>
  <c r="P288" i="15" s="1"/>
  <c r="O387" i="15"/>
  <c r="P387" i="15" s="1"/>
  <c r="O26" i="15"/>
  <c r="P26" i="15" s="1"/>
  <c r="O156" i="15"/>
  <c r="P156" i="15" s="1"/>
  <c r="O203" i="15"/>
  <c r="P203" i="15" s="1"/>
  <c r="O244" i="15"/>
  <c r="P244" i="15" s="1"/>
  <c r="O270" i="15"/>
  <c r="P270" i="15" s="1"/>
  <c r="O286" i="15"/>
  <c r="P286" i="15" s="1"/>
  <c r="O306" i="15"/>
  <c r="P306" i="15" s="1"/>
  <c r="O320" i="15"/>
  <c r="P320" i="15" s="1"/>
  <c r="O328" i="15"/>
  <c r="P328" i="15" s="1"/>
  <c r="O353" i="15"/>
  <c r="P353" i="15" s="1"/>
  <c r="O365" i="15"/>
  <c r="P365" i="15" s="1"/>
  <c r="O381" i="15"/>
  <c r="P381" i="15" s="1"/>
  <c r="O392" i="15"/>
  <c r="P392" i="15" s="1"/>
  <c r="O394" i="15"/>
  <c r="P394" i="15" s="1"/>
  <c r="O398" i="15"/>
  <c r="P398" i="15" s="1"/>
  <c r="O406" i="15"/>
  <c r="P406" i="15" s="1"/>
  <c r="O410" i="15"/>
  <c r="P410" i="15" s="1"/>
  <c r="O418" i="15"/>
  <c r="P418" i="15" s="1"/>
  <c r="O420" i="15"/>
  <c r="P420" i="15" s="1"/>
  <c r="O424" i="15"/>
  <c r="P424" i="15" s="1"/>
  <c r="O432" i="15"/>
  <c r="P432" i="15" s="1"/>
  <c r="O434" i="15"/>
  <c r="P434" i="15" s="1"/>
  <c r="O442" i="15"/>
  <c r="P442" i="15" s="1"/>
  <c r="O444" i="15"/>
  <c r="P444" i="15" s="1"/>
  <c r="O448" i="15"/>
  <c r="P448" i="15" s="1"/>
  <c r="O450" i="15"/>
  <c r="P450" i="15" s="1"/>
  <c r="O456" i="15"/>
  <c r="P456" i="15" s="1"/>
  <c r="O470" i="15"/>
  <c r="P470" i="15" s="1"/>
  <c r="O472" i="15"/>
  <c r="P472" i="15" s="1"/>
  <c r="O493" i="15"/>
  <c r="P493" i="15" s="1"/>
  <c r="O501" i="15"/>
  <c r="P501" i="15" s="1"/>
  <c r="O509" i="15"/>
  <c r="P509" i="15" s="1"/>
  <c r="O515" i="15"/>
  <c r="P515" i="15" s="1"/>
  <c r="O526" i="15"/>
  <c r="P526" i="15" s="1"/>
  <c r="O547" i="15"/>
  <c r="P547" i="15" s="1"/>
  <c r="O36" i="15"/>
  <c r="P36" i="15" s="1"/>
  <c r="O87" i="15"/>
  <c r="P87" i="15" s="1"/>
  <c r="O252" i="15"/>
  <c r="P252" i="15" s="1"/>
  <c r="O382" i="15"/>
  <c r="P382" i="15" s="1"/>
  <c r="O390" i="15"/>
  <c r="P390" i="15" s="1"/>
  <c r="O478" i="15"/>
  <c r="P478" i="15" s="1"/>
  <c r="O491" i="15"/>
  <c r="P491" i="15" s="1"/>
  <c r="O143" i="15"/>
  <c r="P143" i="15" s="1"/>
  <c r="O310" i="15"/>
  <c r="P310" i="15" s="1"/>
  <c r="O355" i="15"/>
  <c r="P355" i="15" s="1"/>
  <c r="O403" i="15"/>
  <c r="P403" i="15" s="1"/>
  <c r="O415" i="15"/>
  <c r="P415" i="15" s="1"/>
  <c r="O429" i="15"/>
  <c r="P429" i="15" s="1"/>
  <c r="O437" i="15"/>
  <c r="P437" i="15" s="1"/>
  <c r="O453" i="15"/>
  <c r="P453" i="15" s="1"/>
  <c r="O461" i="15"/>
  <c r="P461" i="15" s="1"/>
  <c r="O489" i="15"/>
  <c r="P489" i="15" s="1"/>
  <c r="O497" i="15"/>
  <c r="P497" i="15" s="1"/>
  <c r="O522" i="15"/>
  <c r="P522" i="15" s="1"/>
  <c r="O539" i="15"/>
  <c r="P539" i="15" s="1"/>
  <c r="O425" i="15"/>
  <c r="P425" i="15" s="1"/>
  <c r="O500" i="15"/>
  <c r="P500" i="15" s="1"/>
  <c r="O116" i="15"/>
  <c r="P116" i="15" s="1"/>
  <c r="O213" i="15"/>
  <c r="P213" i="15" s="1"/>
  <c r="O307" i="15"/>
  <c r="P307" i="15" s="1"/>
  <c r="O443" i="15"/>
  <c r="P443" i="15" s="1"/>
  <c r="O467" i="15"/>
  <c r="P467" i="15" s="1"/>
  <c r="O532" i="15"/>
  <c r="P532" i="15" s="1"/>
  <c r="O545" i="15"/>
  <c r="P545" i="15" s="1"/>
  <c r="O63" i="15"/>
  <c r="P63" i="15" s="1"/>
  <c r="O170" i="15"/>
  <c r="P170" i="15" s="1"/>
  <c r="O283" i="15"/>
  <c r="P283" i="15" s="1"/>
  <c r="O301" i="15"/>
  <c r="P301" i="15" s="1"/>
  <c r="O330" i="15"/>
  <c r="P330" i="15" s="1"/>
  <c r="O359" i="15"/>
  <c r="P359" i="15" s="1"/>
  <c r="O397" i="15"/>
  <c r="P397" i="15" s="1"/>
  <c r="O409" i="15"/>
  <c r="P409" i="15" s="1"/>
  <c r="O423" i="15"/>
  <c r="P423" i="15" s="1"/>
  <c r="O439" i="15"/>
  <c r="P439" i="15" s="1"/>
  <c r="O463" i="15"/>
  <c r="P463" i="15" s="1"/>
  <c r="O471" i="15"/>
  <c r="P471" i="15" s="1"/>
  <c r="O481" i="15"/>
  <c r="P481" i="15" s="1"/>
  <c r="O513" i="15"/>
  <c r="P513" i="15" s="1"/>
  <c r="O524" i="15"/>
  <c r="P524" i="15" s="1"/>
  <c r="O529" i="15"/>
  <c r="P529" i="15" s="1"/>
  <c r="O536" i="15"/>
  <c r="P536" i="15" s="1"/>
  <c r="O304" i="15"/>
  <c r="P304" i="15" s="1"/>
  <c r="O318" i="15"/>
  <c r="P318" i="15" s="1"/>
  <c r="O334" i="15"/>
  <c r="P334" i="15" s="1"/>
  <c r="O399" i="15"/>
  <c r="P399" i="15" s="1"/>
  <c r="O411" i="15"/>
  <c r="P411" i="15" s="1"/>
  <c r="O465" i="15"/>
  <c r="P465" i="15" s="1"/>
  <c r="O484" i="15"/>
  <c r="P484" i="15" s="1"/>
  <c r="O337" i="15"/>
  <c r="P337" i="15" s="1"/>
  <c r="O459" i="15"/>
  <c r="P459" i="15" s="1"/>
  <c r="O476" i="15"/>
  <c r="P476" i="15" s="1"/>
  <c r="O502" i="15"/>
  <c r="P502" i="15" s="1"/>
  <c r="O521" i="15"/>
  <c r="P521" i="15" s="1"/>
  <c r="O540" i="15"/>
  <c r="P540" i="15" s="1"/>
  <c r="N15" i="15"/>
  <c r="J15" i="15" s="1"/>
  <c r="O15" i="15" s="1"/>
  <c r="P15" i="15" s="1"/>
  <c r="N19" i="15"/>
  <c r="N23" i="15"/>
  <c r="J23" i="15" s="1"/>
  <c r="N27" i="15"/>
  <c r="N31" i="15"/>
  <c r="N35" i="15"/>
  <c r="J35" i="15" s="1"/>
  <c r="O35" i="15" s="1"/>
  <c r="P35" i="15" s="1"/>
  <c r="N39" i="15"/>
  <c r="N44" i="15"/>
  <c r="N48" i="15"/>
  <c r="J48" i="15" s="1"/>
  <c r="O48" i="15" s="1"/>
  <c r="P48" i="15" s="1"/>
  <c r="N52" i="15"/>
  <c r="N56" i="15"/>
  <c r="J56" i="15" s="1"/>
  <c r="O56" i="15" s="1"/>
  <c r="P56" i="15" s="1"/>
  <c r="N59" i="15"/>
  <c r="J59" i="15" s="1"/>
  <c r="O59" i="15" s="1"/>
  <c r="P59" i="15" s="1"/>
  <c r="N62" i="15"/>
  <c r="J62" i="15" s="1"/>
  <c r="N66" i="15"/>
  <c r="J66" i="15" s="1"/>
  <c r="O66" i="15" s="1"/>
  <c r="P66" i="15" s="1"/>
  <c r="N70" i="15"/>
  <c r="J70" i="15" s="1"/>
  <c r="O70" i="15" s="1"/>
  <c r="P70" i="15" s="1"/>
  <c r="N74" i="15"/>
  <c r="N78" i="15"/>
  <c r="J78" i="15" s="1"/>
  <c r="O78" i="15" s="1"/>
  <c r="P78" i="15" s="1"/>
  <c r="N82" i="15"/>
  <c r="J82" i="15" s="1"/>
  <c r="O82" i="15" s="1"/>
  <c r="P82" i="15" s="1"/>
  <c r="N85" i="15"/>
  <c r="J85" i="15" s="1"/>
  <c r="N89" i="15"/>
  <c r="J89" i="15" s="1"/>
  <c r="O89" i="15" s="1"/>
  <c r="P89" i="15" s="1"/>
  <c r="N93" i="15"/>
  <c r="J93" i="15" s="1"/>
  <c r="O93" i="15" s="1"/>
  <c r="P93" i="15" s="1"/>
  <c r="N96" i="15"/>
  <c r="J96" i="15" s="1"/>
  <c r="O96" i="15" s="1"/>
  <c r="P96" i="15" s="1"/>
  <c r="N99" i="15"/>
  <c r="J99" i="15" s="1"/>
  <c r="N103" i="15"/>
  <c r="J103" i="15" s="1"/>
  <c r="O103" i="15" s="1"/>
  <c r="P103" i="15" s="1"/>
  <c r="N107" i="15"/>
  <c r="J107" i="15" s="1"/>
  <c r="O107" i="15" s="1"/>
  <c r="P107" i="15" s="1"/>
  <c r="N114" i="15"/>
  <c r="N118" i="15"/>
  <c r="J118" i="15" s="1"/>
  <c r="O118" i="15" s="1"/>
  <c r="P118" i="15" s="1"/>
  <c r="N122" i="15"/>
  <c r="N126" i="15"/>
  <c r="J126" i="15" s="1"/>
  <c r="O126" i="15" s="1"/>
  <c r="P126" i="15" s="1"/>
  <c r="N130" i="15"/>
  <c r="J130" i="15" s="1"/>
  <c r="O130" i="15" s="1"/>
  <c r="P130" i="15" s="1"/>
  <c r="N134" i="15"/>
  <c r="J134" i="15" s="1"/>
  <c r="O134" i="15" s="1"/>
  <c r="P134" i="15" s="1"/>
  <c r="N138" i="15"/>
  <c r="N141" i="15"/>
  <c r="J141" i="15" s="1"/>
  <c r="N145" i="15"/>
  <c r="J145" i="15" s="1"/>
  <c r="O145" i="15" s="1"/>
  <c r="P145" i="15" s="1"/>
  <c r="N149" i="15"/>
  <c r="J149" i="15" s="1"/>
  <c r="O149" i="15" s="1"/>
  <c r="P149" i="15" s="1"/>
  <c r="N153" i="15"/>
  <c r="N157" i="15"/>
  <c r="J157" i="15" s="1"/>
  <c r="O157" i="15" s="1"/>
  <c r="P157" i="15" s="1"/>
  <c r="N161" i="15"/>
  <c r="N168" i="15"/>
  <c r="N172" i="15"/>
  <c r="J172" i="15" s="1"/>
  <c r="O172" i="15" s="1"/>
  <c r="P172" i="15" s="1"/>
  <c r="N176" i="15"/>
  <c r="N180" i="15"/>
  <c r="J180" i="15" s="1"/>
  <c r="O180" i="15" s="1"/>
  <c r="P180" i="15" s="1"/>
  <c r="N184" i="15"/>
  <c r="J184" i="15" s="1"/>
  <c r="O184" i="15" s="1"/>
  <c r="P184" i="15" s="1"/>
  <c r="N188" i="15"/>
  <c r="J188" i="15" s="1"/>
  <c r="O188" i="15" s="1"/>
  <c r="P188" i="15" s="1"/>
  <c r="N191" i="15"/>
  <c r="J191" i="15" s="1"/>
  <c r="O191" i="15" s="1"/>
  <c r="P191" i="15" s="1"/>
  <c r="N194" i="15"/>
  <c r="J194" i="15" s="1"/>
  <c r="N198" i="15"/>
  <c r="J198" i="15" s="1"/>
  <c r="O198" i="15" s="1"/>
  <c r="P198" i="15" s="1"/>
  <c r="N202" i="15"/>
  <c r="J202" i="15" s="1"/>
  <c r="O202" i="15" s="1"/>
  <c r="P202" i="15" s="1"/>
  <c r="N206" i="15"/>
  <c r="N213" i="15"/>
  <c r="N215" i="15"/>
  <c r="N219" i="15"/>
  <c r="N223" i="15"/>
  <c r="J223" i="15" s="1"/>
  <c r="O223" i="15" s="1"/>
  <c r="P223" i="15" s="1"/>
  <c r="N227" i="15"/>
  <c r="J227" i="15" s="1"/>
  <c r="O227" i="15" s="1"/>
  <c r="P227" i="15" s="1"/>
  <c r="N231" i="15"/>
  <c r="J231" i="15" s="1"/>
  <c r="O231" i="15" s="1"/>
  <c r="P231" i="15" s="1"/>
  <c r="N238" i="15"/>
  <c r="N242" i="15"/>
  <c r="J242" i="15" s="1"/>
  <c r="O242" i="15" s="1"/>
  <c r="P242" i="15" s="1"/>
  <c r="N246" i="15"/>
  <c r="J246" i="15" s="1"/>
  <c r="O246" i="15" s="1"/>
  <c r="P246" i="15" s="1"/>
  <c r="N250" i="15"/>
  <c r="J250" i="15" s="1"/>
  <c r="O250" i="15" s="1"/>
  <c r="P250" i="15" s="1"/>
  <c r="N254" i="15"/>
  <c r="N257" i="15"/>
  <c r="J257" i="15" s="1"/>
  <c r="O257" i="15" s="1"/>
  <c r="P257" i="15" s="1"/>
  <c r="N261" i="15"/>
  <c r="J261" i="15" s="1"/>
  <c r="O261" i="15" s="1"/>
  <c r="P261" i="15" s="1"/>
  <c r="N262" i="15"/>
  <c r="N266" i="15"/>
  <c r="N269" i="15"/>
  <c r="J269" i="15" s="1"/>
  <c r="O269" i="15" s="1"/>
  <c r="P269" i="15" s="1"/>
  <c r="N273" i="15"/>
  <c r="N277" i="15"/>
  <c r="N281" i="15"/>
  <c r="J281" i="15" s="1"/>
  <c r="O281" i="15" s="1"/>
  <c r="P281" i="15" s="1"/>
  <c r="N284" i="15"/>
  <c r="J284" i="15" s="1"/>
  <c r="N288" i="15"/>
  <c r="N291" i="15"/>
  <c r="N295" i="15"/>
  <c r="N301" i="15"/>
  <c r="N304" i="15"/>
  <c r="N309" i="15"/>
  <c r="N313" i="15"/>
  <c r="J313" i="15" s="1"/>
  <c r="O313" i="15" s="1"/>
  <c r="P313" i="15" s="1"/>
  <c r="N317" i="15"/>
  <c r="J317" i="15" s="1"/>
  <c r="O317" i="15" s="1"/>
  <c r="P317" i="15" s="1"/>
  <c r="N321" i="15"/>
  <c r="J321" i="15" s="1"/>
  <c r="O321" i="15" s="1"/>
  <c r="P321" i="15" s="1"/>
  <c r="N16" i="15"/>
  <c r="N17" i="15"/>
  <c r="J17" i="15" s="1"/>
  <c r="O17" i="15" s="1"/>
  <c r="P17" i="15" s="1"/>
  <c r="N18" i="15"/>
  <c r="J18" i="15" s="1"/>
  <c r="O18" i="15" s="1"/>
  <c r="P18" i="15" s="1"/>
  <c r="N24" i="15"/>
  <c r="J24" i="15" s="1"/>
  <c r="N29" i="15"/>
  <c r="J29" i="15" s="1"/>
  <c r="O29" i="15" s="1"/>
  <c r="P29" i="15" s="1"/>
  <c r="N34" i="15"/>
  <c r="J34" i="15" s="1"/>
  <c r="O34" i="15" s="1"/>
  <c r="P34" i="15" s="1"/>
  <c r="N40" i="15"/>
  <c r="J40" i="15" s="1"/>
  <c r="O40" i="15" s="1"/>
  <c r="P40" i="15" s="1"/>
  <c r="N42" i="15"/>
  <c r="J42" i="15" s="1"/>
  <c r="N47" i="15"/>
  <c r="J47" i="15" s="1"/>
  <c r="O47" i="15" s="1"/>
  <c r="P47" i="15" s="1"/>
  <c r="N53" i="15"/>
  <c r="J53" i="15" s="1"/>
  <c r="O53" i="15" s="1"/>
  <c r="P53" i="15" s="1"/>
  <c r="N58" i="15"/>
  <c r="N61" i="15"/>
  <c r="J61" i="15" s="1"/>
  <c r="N67" i="15"/>
  <c r="J67" i="15" s="1"/>
  <c r="O67" i="15" s="1"/>
  <c r="P67" i="15" s="1"/>
  <c r="N72" i="15"/>
  <c r="J72" i="15" s="1"/>
  <c r="O72" i="15" s="1"/>
  <c r="P72" i="15" s="1"/>
  <c r="N77" i="15"/>
  <c r="N87" i="15"/>
  <c r="N92" i="15"/>
  <c r="N101" i="15"/>
  <c r="N106" i="15"/>
  <c r="N111" i="15"/>
  <c r="N116" i="15"/>
  <c r="N121" i="15"/>
  <c r="J121" i="15" s="1"/>
  <c r="O121" i="15" s="1"/>
  <c r="P121" i="15" s="1"/>
  <c r="N127" i="15"/>
  <c r="J127" i="15" s="1"/>
  <c r="O127" i="15" s="1"/>
  <c r="P127" i="15" s="1"/>
  <c r="N132" i="15"/>
  <c r="J132" i="15" s="1"/>
  <c r="O132" i="15" s="1"/>
  <c r="P132" i="15" s="1"/>
  <c r="N137" i="15"/>
  <c r="N142" i="15"/>
  <c r="N147" i="15"/>
  <c r="J147" i="15" s="1"/>
  <c r="O147" i="15" s="1"/>
  <c r="P147" i="15" s="1"/>
  <c r="N152" i="15"/>
  <c r="J152" i="15" s="1"/>
  <c r="O152" i="15" s="1"/>
  <c r="P152" i="15" s="1"/>
  <c r="N158" i="15"/>
  <c r="J158" i="15" s="1"/>
  <c r="O158" i="15" s="1"/>
  <c r="P158" i="15" s="1"/>
  <c r="N163" i="15"/>
  <c r="N167" i="15"/>
  <c r="J167" i="15" s="1"/>
  <c r="N173" i="15"/>
  <c r="J173" i="15" s="1"/>
  <c r="O173" i="15" s="1"/>
  <c r="P173" i="15" s="1"/>
  <c r="N178" i="15"/>
  <c r="J178" i="15" s="1"/>
  <c r="O178" i="15" s="1"/>
  <c r="P178" i="15" s="1"/>
  <c r="N183" i="15"/>
  <c r="J183" i="15" s="1"/>
  <c r="O183" i="15" s="1"/>
  <c r="P183" i="15" s="1"/>
  <c r="N189" i="15"/>
  <c r="N192" i="15"/>
  <c r="N197" i="15"/>
  <c r="N203" i="15"/>
  <c r="N208" i="15"/>
  <c r="J208" i="15" s="1"/>
  <c r="O208" i="15" s="1"/>
  <c r="P208" i="15" s="1"/>
  <c r="N212" i="15"/>
  <c r="J212" i="15" s="1"/>
  <c r="O212" i="15" s="1"/>
  <c r="P212" i="15" s="1"/>
  <c r="N216" i="15"/>
  <c r="J216" i="15" s="1"/>
  <c r="N221" i="15"/>
  <c r="J221" i="15" s="1"/>
  <c r="O221" i="15" s="1"/>
  <c r="P221" i="15" s="1"/>
  <c r="N226" i="15"/>
  <c r="N232" i="15"/>
  <c r="N236" i="15"/>
  <c r="J236" i="15" s="1"/>
  <c r="N241" i="15"/>
  <c r="J241" i="15" s="1"/>
  <c r="O241" i="15" s="1"/>
  <c r="P241" i="15" s="1"/>
  <c r="N247" i="15"/>
  <c r="N252" i="15"/>
  <c r="N256" i="15"/>
  <c r="N264" i="15"/>
  <c r="J264" i="15" s="1"/>
  <c r="N274" i="15"/>
  <c r="J274" i="15" s="1"/>
  <c r="O274" i="15" s="1"/>
  <c r="P274" i="15" s="1"/>
  <c r="N279" i="15"/>
  <c r="J279" i="15" s="1"/>
  <c r="O279" i="15" s="1"/>
  <c r="P279" i="15" s="1"/>
  <c r="N283" i="15"/>
  <c r="N293" i="15"/>
  <c r="J293" i="15" s="1"/>
  <c r="O293" i="15" s="1"/>
  <c r="P293" i="15" s="1"/>
  <c r="N302" i="15"/>
  <c r="J302" i="15" s="1"/>
  <c r="O302" i="15" s="1"/>
  <c r="P302" i="15" s="1"/>
  <c r="N306" i="15"/>
  <c r="N308" i="15"/>
  <c r="J308" i="15" s="1"/>
  <c r="N314" i="15"/>
  <c r="J314" i="15" s="1"/>
  <c r="O314" i="15" s="1"/>
  <c r="P314" i="15" s="1"/>
  <c r="N319" i="15"/>
  <c r="J319" i="15" s="1"/>
  <c r="O319" i="15" s="1"/>
  <c r="P319" i="15" s="1"/>
  <c r="N324" i="15"/>
  <c r="J324" i="15" s="1"/>
  <c r="O324" i="15" s="1"/>
  <c r="P324" i="15" s="1"/>
  <c r="N327" i="15"/>
  <c r="J327" i="15" s="1"/>
  <c r="N331" i="15"/>
  <c r="J331" i="15" s="1"/>
  <c r="O331" i="15" s="1"/>
  <c r="P331" i="15" s="1"/>
  <c r="N335" i="15"/>
  <c r="J335" i="15" s="1"/>
  <c r="O335" i="15" s="1"/>
  <c r="P335" i="15" s="1"/>
  <c r="N338" i="15"/>
  <c r="J338" i="15" s="1"/>
  <c r="O338" i="15" s="1"/>
  <c r="P338" i="15" s="1"/>
  <c r="N341" i="15"/>
  <c r="N344" i="15"/>
  <c r="N348" i="15"/>
  <c r="N351" i="15"/>
  <c r="J351" i="15" s="1"/>
  <c r="N355" i="15"/>
  <c r="N359" i="15"/>
  <c r="N363" i="15"/>
  <c r="J363" i="15" s="1"/>
  <c r="O363" i="15" s="1"/>
  <c r="P363" i="15" s="1"/>
  <c r="N367" i="15"/>
  <c r="J367" i="15" s="1"/>
  <c r="O367" i="15" s="1"/>
  <c r="P367" i="15" s="1"/>
  <c r="N371" i="15"/>
  <c r="J371" i="15" s="1"/>
  <c r="O371" i="15" s="1"/>
  <c r="P371" i="15" s="1"/>
  <c r="N375" i="15"/>
  <c r="J375" i="15" s="1"/>
  <c r="O375" i="15" s="1"/>
  <c r="P375" i="15" s="1"/>
  <c r="N378" i="15"/>
  <c r="N382" i="15"/>
  <c r="N386" i="15"/>
  <c r="J386" i="15" s="1"/>
  <c r="O386" i="15" s="1"/>
  <c r="P386" i="15" s="1"/>
  <c r="N390" i="15"/>
  <c r="N397" i="15"/>
  <c r="N401" i="15"/>
  <c r="J401" i="15" s="1"/>
  <c r="O401" i="15" s="1"/>
  <c r="P401" i="15" s="1"/>
  <c r="N405" i="15"/>
  <c r="J405" i="15" s="1"/>
  <c r="O405" i="15" s="1"/>
  <c r="P405" i="15" s="1"/>
  <c r="N20" i="15"/>
  <c r="J20" i="15" s="1"/>
  <c r="O20" i="15" s="1"/>
  <c r="P20" i="15" s="1"/>
  <c r="N25" i="15"/>
  <c r="N30" i="15"/>
  <c r="J30" i="15" s="1"/>
  <c r="O30" i="15" s="1"/>
  <c r="P30" i="15" s="1"/>
  <c r="N36" i="15"/>
  <c r="N43" i="15"/>
  <c r="J43" i="15" s="1"/>
  <c r="N49" i="15"/>
  <c r="J49" i="15" s="1"/>
  <c r="O49" i="15" s="1"/>
  <c r="P49" i="15" s="1"/>
  <c r="N54" i="15"/>
  <c r="J54" i="15" s="1"/>
  <c r="O54" i="15" s="1"/>
  <c r="P54" i="15" s="1"/>
  <c r="N63" i="15"/>
  <c r="N68" i="15"/>
  <c r="J68" i="15" s="1"/>
  <c r="O68" i="15" s="1"/>
  <c r="P68" i="15" s="1"/>
  <c r="N73" i="15"/>
  <c r="J73" i="15" s="1"/>
  <c r="O73" i="15" s="1"/>
  <c r="P73" i="15" s="1"/>
  <c r="N79" i="15"/>
  <c r="N83" i="15"/>
  <c r="N88" i="15"/>
  <c r="N94" i="15"/>
  <c r="J94" i="15" s="1"/>
  <c r="O94" i="15" s="1"/>
  <c r="P94" i="15" s="1"/>
  <c r="N97" i="15"/>
  <c r="N102" i="15"/>
  <c r="N108" i="15"/>
  <c r="J108" i="15" s="1"/>
  <c r="O108" i="15" s="1"/>
  <c r="P108" i="15" s="1"/>
  <c r="N112" i="15"/>
  <c r="J112" i="15" s="1"/>
  <c r="N117" i="15"/>
  <c r="J117" i="15" s="1"/>
  <c r="O117" i="15" s="1"/>
  <c r="P117" i="15" s="1"/>
  <c r="N123" i="15"/>
  <c r="J123" i="15" s="1"/>
  <c r="O123" i="15" s="1"/>
  <c r="P123" i="15" s="1"/>
  <c r="N128" i="15"/>
  <c r="N133" i="15"/>
  <c r="N143" i="15"/>
  <c r="N148" i="15"/>
  <c r="N154" i="15"/>
  <c r="J154" i="15" s="1"/>
  <c r="O154" i="15" s="1"/>
  <c r="P154" i="15" s="1"/>
  <c r="N159" i="15"/>
  <c r="N164" i="15"/>
  <c r="N169" i="15"/>
  <c r="N174" i="15"/>
  <c r="N179" i="15"/>
  <c r="N185" i="15"/>
  <c r="N193" i="15"/>
  <c r="J193" i="15" s="1"/>
  <c r="N199" i="15"/>
  <c r="J199" i="15" s="1"/>
  <c r="O199" i="15" s="1"/>
  <c r="P199" i="15" s="1"/>
  <c r="N204" i="15"/>
  <c r="J204" i="15" s="1"/>
  <c r="O204" i="15" s="1"/>
  <c r="P204" i="15" s="1"/>
  <c r="N209" i="15"/>
  <c r="N214" i="15"/>
  <c r="J214" i="15" s="1"/>
  <c r="O214" i="15" s="1"/>
  <c r="P214" i="15" s="1"/>
  <c r="N217" i="15"/>
  <c r="J217" i="15" s="1"/>
  <c r="N222" i="15"/>
  <c r="J222" i="15" s="1"/>
  <c r="O222" i="15" s="1"/>
  <c r="P222" i="15" s="1"/>
  <c r="N228" i="15"/>
  <c r="J228" i="15" s="1"/>
  <c r="O228" i="15" s="1"/>
  <c r="P228" i="15" s="1"/>
  <c r="N233" i="15"/>
  <c r="J233" i="15" s="1"/>
  <c r="O233" i="15" s="1"/>
  <c r="P233" i="15" s="1"/>
  <c r="N237" i="15"/>
  <c r="J237" i="15" s="1"/>
  <c r="N243" i="15"/>
  <c r="J243" i="15" s="1"/>
  <c r="O243" i="15" s="1"/>
  <c r="P243" i="15" s="1"/>
  <c r="N248" i="15"/>
  <c r="J248" i="15" s="1"/>
  <c r="O248" i="15" s="1"/>
  <c r="P248" i="15" s="1"/>
  <c r="N253" i="15"/>
  <c r="J253" i="15" s="1"/>
  <c r="O253" i="15" s="1"/>
  <c r="P253" i="15" s="1"/>
  <c r="N258" i="15"/>
  <c r="N265" i="15"/>
  <c r="N270" i="15"/>
  <c r="N275" i="15"/>
  <c r="J275" i="15" s="1"/>
  <c r="O275" i="15" s="1"/>
  <c r="P275" i="15" s="1"/>
  <c r="N280" i="15"/>
  <c r="N285" i="15"/>
  <c r="J285" i="15" s="1"/>
  <c r="N289" i="15"/>
  <c r="J289" i="15" s="1"/>
  <c r="O289" i="15" s="1"/>
  <c r="P289" i="15" s="1"/>
  <c r="N294" i="15"/>
  <c r="J294" i="15" s="1"/>
  <c r="O294" i="15" s="1"/>
  <c r="P294" i="15" s="1"/>
  <c r="N298" i="15"/>
  <c r="N303" i="15"/>
  <c r="J303" i="15" s="1"/>
  <c r="O303" i="15" s="1"/>
  <c r="P303" i="15" s="1"/>
  <c r="N310" i="15"/>
  <c r="N315" i="15"/>
  <c r="N320" i="15"/>
  <c r="N328" i="15"/>
  <c r="N332" i="15"/>
  <c r="J332" i="15" s="1"/>
  <c r="O332" i="15" s="1"/>
  <c r="P332" i="15" s="1"/>
  <c r="N336" i="15"/>
  <c r="J336" i="15" s="1"/>
  <c r="O336" i="15" s="1"/>
  <c r="P336" i="15" s="1"/>
  <c r="N339" i="15"/>
  <c r="J339" i="15" s="1"/>
  <c r="O339" i="15" s="1"/>
  <c r="P339" i="15" s="1"/>
  <c r="N342" i="15"/>
  <c r="J342" i="15" s="1"/>
  <c r="O342" i="15" s="1"/>
  <c r="P342" i="15" s="1"/>
  <c r="N345" i="15"/>
  <c r="J345" i="15" s="1"/>
  <c r="O345" i="15" s="1"/>
  <c r="P345" i="15" s="1"/>
  <c r="N349" i="15"/>
  <c r="J349" i="15" s="1"/>
  <c r="O349" i="15" s="1"/>
  <c r="P349" i="15" s="1"/>
  <c r="N352" i="15"/>
  <c r="J352" i="15" s="1"/>
  <c r="N356" i="15"/>
  <c r="J356" i="15" s="1"/>
  <c r="O356" i="15" s="1"/>
  <c r="P356" i="15" s="1"/>
  <c r="N360" i="15"/>
  <c r="J360" i="15" s="1"/>
  <c r="O360" i="15" s="1"/>
  <c r="P360" i="15" s="1"/>
  <c r="N364" i="15"/>
  <c r="J364" i="15" s="1"/>
  <c r="O364" i="15" s="1"/>
  <c r="P364" i="15" s="1"/>
  <c r="N368" i="15"/>
  <c r="N372" i="15"/>
  <c r="N376" i="15"/>
  <c r="N379" i="15"/>
  <c r="J379" i="15" s="1"/>
  <c r="N383" i="15"/>
  <c r="N387" i="15"/>
  <c r="N391" i="15"/>
  <c r="J391" i="15" s="1"/>
  <c r="O391" i="15" s="1"/>
  <c r="P391" i="15" s="1"/>
  <c r="N394" i="15"/>
  <c r="N398" i="15"/>
  <c r="N402" i="15"/>
  <c r="J402" i="15" s="1"/>
  <c r="O402" i="15" s="1"/>
  <c r="P402" i="15" s="1"/>
  <c r="N21" i="15"/>
  <c r="J21" i="15" s="1"/>
  <c r="O21" i="15" s="1"/>
  <c r="P21" i="15" s="1"/>
  <c r="N26" i="15"/>
  <c r="N32" i="15"/>
  <c r="J32" i="15" s="1"/>
  <c r="O32" i="15" s="1"/>
  <c r="P32" i="15" s="1"/>
  <c r="N37" i="15"/>
  <c r="J37" i="15" s="1"/>
  <c r="O37" i="15" s="1"/>
  <c r="P37" i="15" s="1"/>
  <c r="N45" i="15"/>
  <c r="N50" i="15"/>
  <c r="N55" i="15"/>
  <c r="N64" i="15"/>
  <c r="N69" i="15"/>
  <c r="N75" i="15"/>
  <c r="J75" i="15" s="1"/>
  <c r="O75" i="15" s="1"/>
  <c r="P75" i="15" s="1"/>
  <c r="N80" i="15"/>
  <c r="J80" i="15" s="1"/>
  <c r="O80" i="15" s="1"/>
  <c r="P80" i="15" s="1"/>
  <c r="N84" i="15"/>
  <c r="J84" i="15" s="1"/>
  <c r="N90" i="15"/>
  <c r="J90" i="15" s="1"/>
  <c r="O90" i="15" s="1"/>
  <c r="P90" i="15" s="1"/>
  <c r="N95" i="15"/>
  <c r="N98" i="15"/>
  <c r="J98" i="15" s="1"/>
  <c r="N104" i="15"/>
  <c r="J104" i="15" s="1"/>
  <c r="O104" i="15" s="1"/>
  <c r="P104" i="15" s="1"/>
  <c r="N109" i="15"/>
  <c r="N113" i="15"/>
  <c r="J113" i="15" s="1"/>
  <c r="N119" i="15"/>
  <c r="J119" i="15" s="1"/>
  <c r="O119" i="15" s="1"/>
  <c r="P119" i="15" s="1"/>
  <c r="N124" i="15"/>
  <c r="J124" i="15" s="1"/>
  <c r="O124" i="15" s="1"/>
  <c r="P124" i="15" s="1"/>
  <c r="N129" i="15"/>
  <c r="J129" i="15" s="1"/>
  <c r="O129" i="15" s="1"/>
  <c r="P129" i="15" s="1"/>
  <c r="N135" i="15"/>
  <c r="N139" i="15"/>
  <c r="N144" i="15"/>
  <c r="N150" i="15"/>
  <c r="N155" i="15"/>
  <c r="J155" i="15" s="1"/>
  <c r="O155" i="15" s="1"/>
  <c r="P155" i="15" s="1"/>
  <c r="N160" i="15"/>
  <c r="J160" i="15" s="1"/>
  <c r="O160" i="15" s="1"/>
  <c r="P160" i="15" s="1"/>
  <c r="N165" i="15"/>
  <c r="N170" i="15"/>
  <c r="N175" i="15"/>
  <c r="J175" i="15" s="1"/>
  <c r="O175" i="15" s="1"/>
  <c r="P175" i="15" s="1"/>
  <c r="N181" i="15"/>
  <c r="J181" i="15" s="1"/>
  <c r="O181" i="15" s="1"/>
  <c r="P181" i="15" s="1"/>
  <c r="N186" i="15"/>
  <c r="J186" i="15" s="1"/>
  <c r="O186" i="15" s="1"/>
  <c r="P186" i="15" s="1"/>
  <c r="N190" i="15"/>
  <c r="N195" i="15"/>
  <c r="N200" i="15"/>
  <c r="J200" i="15" s="1"/>
  <c r="O200" i="15" s="1"/>
  <c r="P200" i="15" s="1"/>
  <c r="N205" i="15"/>
  <c r="J205" i="15" s="1"/>
  <c r="O205" i="15" s="1"/>
  <c r="P205" i="15" s="1"/>
  <c r="N210" i="15"/>
  <c r="J210" i="15" s="1"/>
  <c r="O210" i="15" s="1"/>
  <c r="P210" i="15" s="1"/>
  <c r="N218" i="15"/>
  <c r="N224" i="15"/>
  <c r="N229" i="15"/>
  <c r="N234" i="15"/>
  <c r="J234" i="15" s="1"/>
  <c r="O234" i="15" s="1"/>
  <c r="P234" i="15" s="1"/>
  <c r="N239" i="15"/>
  <c r="N244" i="15"/>
  <c r="N249" i="15"/>
  <c r="N255" i="15"/>
  <c r="J255" i="15" s="1"/>
  <c r="O255" i="15" s="1"/>
  <c r="P255" i="15" s="1"/>
  <c r="N259" i="15"/>
  <c r="J259" i="15" s="1"/>
  <c r="O259" i="15" s="1"/>
  <c r="P259" i="15" s="1"/>
  <c r="N267" i="15"/>
  <c r="N271" i="15"/>
  <c r="J271" i="15" s="1"/>
  <c r="O271" i="15" s="1"/>
  <c r="P271" i="15" s="1"/>
  <c r="N276" i="15"/>
  <c r="J276" i="15" s="1"/>
  <c r="O276" i="15" s="1"/>
  <c r="P276" i="15" s="1"/>
  <c r="N282" i="15"/>
  <c r="J282" i="15" s="1"/>
  <c r="O282" i="15" s="1"/>
  <c r="P282" i="15" s="1"/>
  <c r="N286" i="15"/>
  <c r="N290" i="15"/>
  <c r="J290" i="15" s="1"/>
  <c r="O290" i="15" s="1"/>
  <c r="P290" i="15" s="1"/>
  <c r="N296" i="15"/>
  <c r="J296" i="15" s="1"/>
  <c r="O296" i="15" s="1"/>
  <c r="P296" i="15" s="1"/>
  <c r="N299" i="15"/>
  <c r="J299" i="15" s="1"/>
  <c r="O299" i="15" s="1"/>
  <c r="P299" i="15" s="1"/>
  <c r="N307" i="15"/>
  <c r="N311" i="15"/>
  <c r="N316" i="15"/>
  <c r="J316" i="15" s="1"/>
  <c r="O316" i="15" s="1"/>
  <c r="P316" i="15" s="1"/>
  <c r="N322" i="15"/>
  <c r="J322" i="15" s="1"/>
  <c r="O322" i="15" s="1"/>
  <c r="P322" i="15" s="1"/>
  <c r="N325" i="15"/>
  <c r="N329" i="15"/>
  <c r="N333" i="15"/>
  <c r="J333" i="15" s="1"/>
  <c r="O333" i="15" s="1"/>
  <c r="P333" i="15" s="1"/>
  <c r="N343" i="15"/>
  <c r="J343" i="15" s="1"/>
  <c r="O343" i="15" s="1"/>
  <c r="P343" i="15" s="1"/>
  <c r="N346" i="15"/>
  <c r="N353" i="15"/>
  <c r="N357" i="15"/>
  <c r="J357" i="15" s="1"/>
  <c r="O357" i="15" s="1"/>
  <c r="P357" i="15" s="1"/>
  <c r="N361" i="15"/>
  <c r="J361" i="15" s="1"/>
  <c r="O361" i="15" s="1"/>
  <c r="P361" i="15" s="1"/>
  <c r="N365" i="15"/>
  <c r="N369" i="15"/>
  <c r="J369" i="15" s="1"/>
  <c r="O369" i="15" s="1"/>
  <c r="P369" i="15" s="1"/>
  <c r="N373" i="15"/>
  <c r="J373" i="15" s="1"/>
  <c r="O373" i="15" s="1"/>
  <c r="P373" i="15" s="1"/>
  <c r="N377" i="15"/>
  <c r="J377" i="15" s="1"/>
  <c r="O377" i="15" s="1"/>
  <c r="P377" i="15" s="1"/>
  <c r="N380" i="15"/>
  <c r="J380" i="15" s="1"/>
  <c r="N384" i="15"/>
  <c r="J384" i="15" s="1"/>
  <c r="O384" i="15" s="1"/>
  <c r="P384" i="15" s="1"/>
  <c r="N388" i="15"/>
  <c r="J388" i="15" s="1"/>
  <c r="O388" i="15" s="1"/>
  <c r="P388" i="15" s="1"/>
  <c r="N392" i="15"/>
  <c r="N395" i="15"/>
  <c r="J395" i="15" s="1"/>
  <c r="N399" i="15"/>
  <c r="N403" i="15"/>
  <c r="N22" i="15"/>
  <c r="N41" i="15"/>
  <c r="N60" i="15"/>
  <c r="N81" i="15"/>
  <c r="N100" i="15"/>
  <c r="N120" i="15"/>
  <c r="N140" i="15"/>
  <c r="J140" i="15" s="1"/>
  <c r="N162" i="15"/>
  <c r="J162" i="15" s="1"/>
  <c r="O162" i="15" s="1"/>
  <c r="P162" i="15" s="1"/>
  <c r="N182" i="15"/>
  <c r="N201" i="15"/>
  <c r="N220" i="15"/>
  <c r="N240" i="15"/>
  <c r="N260" i="15"/>
  <c r="N278" i="15"/>
  <c r="J278" i="15" s="1"/>
  <c r="O278" i="15" s="1"/>
  <c r="P278" i="15" s="1"/>
  <c r="N297" i="15"/>
  <c r="J297" i="15" s="1"/>
  <c r="O297" i="15" s="1"/>
  <c r="P297" i="15" s="1"/>
  <c r="N312" i="15"/>
  <c r="J312" i="15" s="1"/>
  <c r="O312" i="15" s="1"/>
  <c r="P312" i="15" s="1"/>
  <c r="N330" i="15"/>
  <c r="N358" i="15"/>
  <c r="J358" i="15" s="1"/>
  <c r="O358" i="15" s="1"/>
  <c r="P358" i="15" s="1"/>
  <c r="N374" i="15"/>
  <c r="N389" i="15"/>
  <c r="J389" i="15" s="1"/>
  <c r="O389" i="15" s="1"/>
  <c r="P389" i="15" s="1"/>
  <c r="N404" i="15"/>
  <c r="J404" i="15" s="1"/>
  <c r="O404" i="15" s="1"/>
  <c r="P404" i="15" s="1"/>
  <c r="N406" i="15"/>
  <c r="N410" i="15"/>
  <c r="N414" i="15"/>
  <c r="J414" i="15" s="1"/>
  <c r="N418" i="15"/>
  <c r="N423" i="15"/>
  <c r="N427" i="15"/>
  <c r="J427" i="15" s="1"/>
  <c r="O427" i="15" s="1"/>
  <c r="P427" i="15" s="1"/>
  <c r="N431" i="15"/>
  <c r="J431" i="15" s="1"/>
  <c r="O431" i="15" s="1"/>
  <c r="P431" i="15" s="1"/>
  <c r="N435" i="15"/>
  <c r="J435" i="15" s="1"/>
  <c r="O435" i="15" s="1"/>
  <c r="P435" i="15" s="1"/>
  <c r="N442" i="15"/>
  <c r="N446" i="15"/>
  <c r="J446" i="15" s="1"/>
  <c r="O446" i="15" s="1"/>
  <c r="P446" i="15" s="1"/>
  <c r="N450" i="15"/>
  <c r="N454" i="15"/>
  <c r="J454" i="15" s="1"/>
  <c r="O454" i="15" s="1"/>
  <c r="P454" i="15" s="1"/>
  <c r="N458" i="15"/>
  <c r="J458" i="15" s="1"/>
  <c r="O458" i="15" s="1"/>
  <c r="P458" i="15" s="1"/>
  <c r="N462" i="15"/>
  <c r="J462" i="15" s="1"/>
  <c r="O462" i="15" s="1"/>
  <c r="P462" i="15" s="1"/>
  <c r="N466" i="15"/>
  <c r="J466" i="15" s="1"/>
  <c r="N470" i="15"/>
  <c r="N474" i="15"/>
  <c r="J474" i="15" s="1"/>
  <c r="O474" i="15" s="1"/>
  <c r="P474" i="15" s="1"/>
  <c r="N478" i="15"/>
  <c r="N482" i="15"/>
  <c r="J482" i="15" s="1"/>
  <c r="O482" i="15" s="1"/>
  <c r="P482" i="15" s="1"/>
  <c r="N486" i="15"/>
  <c r="J486" i="15" s="1"/>
  <c r="O486" i="15" s="1"/>
  <c r="P486" i="15" s="1"/>
  <c r="N490" i="15"/>
  <c r="J490" i="15" s="1"/>
  <c r="O490" i="15" s="1"/>
  <c r="P490" i="15" s="1"/>
  <c r="N494" i="15"/>
  <c r="J494" i="15" s="1"/>
  <c r="O494" i="15" s="1"/>
  <c r="P494" i="15" s="1"/>
  <c r="N498" i="15"/>
  <c r="J498" i="15" s="1"/>
  <c r="N502" i="15"/>
  <c r="N506" i="15"/>
  <c r="N510" i="15"/>
  <c r="J510" i="15" s="1"/>
  <c r="O510" i="15" s="1"/>
  <c r="P510" i="15" s="1"/>
  <c r="N516" i="15"/>
  <c r="J516" i="15" s="1"/>
  <c r="N520" i="15"/>
  <c r="N524" i="15"/>
  <c r="N528" i="15"/>
  <c r="J528" i="15" s="1"/>
  <c r="N532" i="15"/>
  <c r="N534" i="15"/>
  <c r="N536" i="15"/>
  <c r="N540" i="15"/>
  <c r="N544" i="15"/>
  <c r="J544" i="15" s="1"/>
  <c r="O544" i="15" s="1"/>
  <c r="P544" i="15" s="1"/>
  <c r="N548" i="15"/>
  <c r="J548" i="15" s="1"/>
  <c r="N541" i="15"/>
  <c r="N549" i="15"/>
  <c r="J549" i="15" s="1"/>
  <c r="N57" i="15"/>
  <c r="J57" i="15" s="1"/>
  <c r="O57" i="15" s="1"/>
  <c r="P57" i="15" s="1"/>
  <c r="N156" i="15"/>
  <c r="N196" i="15"/>
  <c r="N235" i="15"/>
  <c r="N272" i="15"/>
  <c r="J272" i="15" s="1"/>
  <c r="O272" i="15" s="1"/>
  <c r="P272" i="15" s="1"/>
  <c r="N292" i="15"/>
  <c r="J292" i="15" s="1"/>
  <c r="O292" i="15" s="1"/>
  <c r="P292" i="15" s="1"/>
  <c r="N326" i="15"/>
  <c r="J326" i="15" s="1"/>
  <c r="N370" i="15"/>
  <c r="N417" i="15"/>
  <c r="J417" i="15" s="1"/>
  <c r="N426" i="15"/>
  <c r="J426" i="15" s="1"/>
  <c r="O426" i="15" s="1"/>
  <c r="P426" i="15" s="1"/>
  <c r="N434" i="15"/>
  <c r="N445" i="15"/>
  <c r="J445" i="15" s="1"/>
  <c r="N457" i="15"/>
  <c r="J457" i="15" s="1"/>
  <c r="O457" i="15" s="1"/>
  <c r="P457" i="15" s="1"/>
  <c r="N473" i="15"/>
  <c r="J473" i="15" s="1"/>
  <c r="N481" i="15"/>
  <c r="N493" i="15"/>
  <c r="N509" i="15"/>
  <c r="N515" i="15"/>
  <c r="N531" i="15"/>
  <c r="J531" i="15" s="1"/>
  <c r="N539" i="15"/>
  <c r="N547" i="15"/>
  <c r="N28" i="15"/>
  <c r="J28" i="15" s="1"/>
  <c r="O28" i="15" s="1"/>
  <c r="P28" i="15" s="1"/>
  <c r="N46" i="15"/>
  <c r="N65" i="15"/>
  <c r="N86" i="15"/>
  <c r="N105" i="15"/>
  <c r="J105" i="15" s="1"/>
  <c r="O105" i="15" s="1"/>
  <c r="P105" i="15" s="1"/>
  <c r="N125" i="15"/>
  <c r="N146" i="15"/>
  <c r="J146" i="15" s="1"/>
  <c r="O146" i="15" s="1"/>
  <c r="P146" i="15" s="1"/>
  <c r="N166" i="15"/>
  <c r="J166" i="15" s="1"/>
  <c r="N187" i="15"/>
  <c r="N207" i="15"/>
  <c r="J207" i="15" s="1"/>
  <c r="O207" i="15" s="1"/>
  <c r="P207" i="15" s="1"/>
  <c r="N225" i="15"/>
  <c r="J225" i="15" s="1"/>
  <c r="O225" i="15" s="1"/>
  <c r="P225" i="15" s="1"/>
  <c r="N245" i="15"/>
  <c r="J245" i="15" s="1"/>
  <c r="O245" i="15" s="1"/>
  <c r="P245" i="15" s="1"/>
  <c r="N263" i="15"/>
  <c r="J263" i="15" s="1"/>
  <c r="N300" i="15"/>
  <c r="J300" i="15" s="1"/>
  <c r="O300" i="15" s="1"/>
  <c r="P300" i="15" s="1"/>
  <c r="N318" i="15"/>
  <c r="N334" i="15"/>
  <c r="N347" i="15"/>
  <c r="J347" i="15" s="1"/>
  <c r="O347" i="15" s="1"/>
  <c r="P347" i="15" s="1"/>
  <c r="N362" i="15"/>
  <c r="N407" i="15"/>
  <c r="J407" i="15" s="1"/>
  <c r="N411" i="15"/>
  <c r="N415" i="15"/>
  <c r="N419" i="15"/>
  <c r="J419" i="15" s="1"/>
  <c r="N420" i="15"/>
  <c r="N424" i="15"/>
  <c r="N428" i="15"/>
  <c r="J428" i="15" s="1"/>
  <c r="O428" i="15" s="1"/>
  <c r="P428" i="15" s="1"/>
  <c r="N432" i="15"/>
  <c r="N436" i="15"/>
  <c r="J436" i="15" s="1"/>
  <c r="O436" i="15" s="1"/>
  <c r="P436" i="15" s="1"/>
  <c r="N439" i="15"/>
  <c r="N443" i="15"/>
  <c r="N447" i="15"/>
  <c r="J447" i="15" s="1"/>
  <c r="O447" i="15" s="1"/>
  <c r="P447" i="15" s="1"/>
  <c r="N451" i="15"/>
  <c r="J451" i="15" s="1"/>
  <c r="O451" i="15" s="1"/>
  <c r="P451" i="15" s="1"/>
  <c r="N455" i="15"/>
  <c r="J455" i="15" s="1"/>
  <c r="O455" i="15" s="1"/>
  <c r="P455" i="15" s="1"/>
  <c r="N459" i="15"/>
  <c r="N463" i="15"/>
  <c r="N467" i="15"/>
  <c r="N471" i="15"/>
  <c r="N475" i="15"/>
  <c r="J475" i="15" s="1"/>
  <c r="O475" i="15" s="1"/>
  <c r="P475" i="15" s="1"/>
  <c r="N479" i="15"/>
  <c r="J479" i="15" s="1"/>
  <c r="O479" i="15" s="1"/>
  <c r="P479" i="15" s="1"/>
  <c r="N483" i="15"/>
  <c r="J483" i="15" s="1"/>
  <c r="O483" i="15" s="1"/>
  <c r="P483" i="15" s="1"/>
  <c r="N487" i="15"/>
  <c r="N491" i="15"/>
  <c r="N495" i="15"/>
  <c r="N499" i="15"/>
  <c r="J499" i="15" s="1"/>
  <c r="N503" i="15"/>
  <c r="J503" i="15" s="1"/>
  <c r="O503" i="15" s="1"/>
  <c r="P503" i="15" s="1"/>
  <c r="N507" i="15"/>
  <c r="J507" i="15" s="1"/>
  <c r="O507" i="15" s="1"/>
  <c r="P507" i="15" s="1"/>
  <c r="N511" i="15"/>
  <c r="N513" i="15"/>
  <c r="N517" i="15"/>
  <c r="N521" i="15"/>
  <c r="N525" i="15"/>
  <c r="J525" i="15" s="1"/>
  <c r="N529" i="15"/>
  <c r="N533" i="15"/>
  <c r="J533" i="15" s="1"/>
  <c r="N535" i="15"/>
  <c r="J535" i="15" s="1"/>
  <c r="N537" i="15"/>
  <c r="J537" i="15" s="1"/>
  <c r="N545" i="15"/>
  <c r="N76" i="15"/>
  <c r="J76" i="15" s="1"/>
  <c r="O76" i="15" s="1"/>
  <c r="P76" i="15" s="1"/>
  <c r="N354" i="15"/>
  <c r="N385" i="15"/>
  <c r="J385" i="15" s="1"/>
  <c r="O385" i="15" s="1"/>
  <c r="P385" i="15" s="1"/>
  <c r="N409" i="15"/>
  <c r="N430" i="15"/>
  <c r="J430" i="15" s="1"/>
  <c r="O430" i="15" s="1"/>
  <c r="P430" i="15" s="1"/>
  <c r="N441" i="15"/>
  <c r="J441" i="15" s="1"/>
  <c r="N453" i="15"/>
  <c r="N465" i="15"/>
  <c r="N477" i="15"/>
  <c r="J477" i="15" s="1"/>
  <c r="O477" i="15" s="1"/>
  <c r="P477" i="15" s="1"/>
  <c r="N489" i="15"/>
  <c r="N501" i="15"/>
  <c r="N523" i="15"/>
  <c r="J523" i="15" s="1"/>
  <c r="N13" i="15"/>
  <c r="J13" i="15" s="1"/>
  <c r="O13" i="15" s="1"/>
  <c r="N33" i="15"/>
  <c r="N51" i="15"/>
  <c r="J51" i="15" s="1"/>
  <c r="O51" i="15" s="1"/>
  <c r="P51" i="15" s="1"/>
  <c r="N71" i="15"/>
  <c r="N91" i="15"/>
  <c r="J91" i="15" s="1"/>
  <c r="O91" i="15" s="1"/>
  <c r="P91" i="15" s="1"/>
  <c r="N110" i="15"/>
  <c r="J110" i="15" s="1"/>
  <c r="O110" i="15" s="1"/>
  <c r="P110" i="15" s="1"/>
  <c r="N131" i="15"/>
  <c r="N151" i="15"/>
  <c r="J151" i="15" s="1"/>
  <c r="O151" i="15" s="1"/>
  <c r="P151" i="15" s="1"/>
  <c r="N171" i="15"/>
  <c r="J171" i="15" s="1"/>
  <c r="O171" i="15" s="1"/>
  <c r="P171" i="15" s="1"/>
  <c r="N211" i="15"/>
  <c r="N230" i="15"/>
  <c r="J230" i="15" s="1"/>
  <c r="O230" i="15" s="1"/>
  <c r="P230" i="15" s="1"/>
  <c r="N251" i="15"/>
  <c r="J251" i="15" s="1"/>
  <c r="O251" i="15" s="1"/>
  <c r="P251" i="15" s="1"/>
  <c r="N268" i="15"/>
  <c r="J268" i="15" s="1"/>
  <c r="O268" i="15" s="1"/>
  <c r="P268" i="15" s="1"/>
  <c r="N287" i="15"/>
  <c r="N305" i="15"/>
  <c r="J305" i="15" s="1"/>
  <c r="O305" i="15" s="1"/>
  <c r="P305" i="15" s="1"/>
  <c r="N323" i="15"/>
  <c r="N337" i="15"/>
  <c r="N350" i="15"/>
  <c r="N366" i="15"/>
  <c r="J366" i="15" s="1"/>
  <c r="O366" i="15" s="1"/>
  <c r="P366" i="15" s="1"/>
  <c r="N381" i="15"/>
  <c r="N396" i="15"/>
  <c r="J396" i="15" s="1"/>
  <c r="N408" i="15"/>
  <c r="J408" i="15" s="1"/>
  <c r="N412" i="15"/>
  <c r="J412" i="15" s="1"/>
  <c r="N416" i="15"/>
  <c r="J416" i="15" s="1"/>
  <c r="N421" i="15"/>
  <c r="J421" i="15" s="1"/>
  <c r="N425" i="15"/>
  <c r="N429" i="15"/>
  <c r="N433" i="15"/>
  <c r="J433" i="15" s="1"/>
  <c r="O433" i="15" s="1"/>
  <c r="P433" i="15" s="1"/>
  <c r="N437" i="15"/>
  <c r="N440" i="15"/>
  <c r="J440" i="15" s="1"/>
  <c r="N444" i="15"/>
  <c r="N448" i="15"/>
  <c r="N452" i="15"/>
  <c r="J452" i="15" s="1"/>
  <c r="O452" i="15" s="1"/>
  <c r="P452" i="15" s="1"/>
  <c r="N456" i="15"/>
  <c r="N460" i="15"/>
  <c r="J460" i="15" s="1"/>
  <c r="O460" i="15" s="1"/>
  <c r="P460" i="15" s="1"/>
  <c r="N464" i="15"/>
  <c r="J464" i="15" s="1"/>
  <c r="O464" i="15" s="1"/>
  <c r="P464" i="15" s="1"/>
  <c r="N468" i="15"/>
  <c r="J468" i="15" s="1"/>
  <c r="N472" i="15"/>
  <c r="N476" i="15"/>
  <c r="N480" i="15"/>
  <c r="J480" i="15" s="1"/>
  <c r="O480" i="15" s="1"/>
  <c r="P480" i="15" s="1"/>
  <c r="N484" i="15"/>
  <c r="N488" i="15"/>
  <c r="J488" i="15" s="1"/>
  <c r="O488" i="15" s="1"/>
  <c r="P488" i="15" s="1"/>
  <c r="N492" i="15"/>
  <c r="J492" i="15" s="1"/>
  <c r="O492" i="15" s="1"/>
  <c r="P492" i="15" s="1"/>
  <c r="N496" i="15"/>
  <c r="J496" i="15" s="1"/>
  <c r="O496" i="15" s="1"/>
  <c r="P496" i="15" s="1"/>
  <c r="N500" i="15"/>
  <c r="N504" i="15"/>
  <c r="J504" i="15" s="1"/>
  <c r="O504" i="15" s="1"/>
  <c r="P504" i="15" s="1"/>
  <c r="N508" i="15"/>
  <c r="J508" i="15" s="1"/>
  <c r="O508" i="15" s="1"/>
  <c r="P508" i="15" s="1"/>
  <c r="N512" i="15"/>
  <c r="J512" i="15" s="1"/>
  <c r="O512" i="15" s="1"/>
  <c r="P512" i="15" s="1"/>
  <c r="N514" i="15"/>
  <c r="J514" i="15" s="1"/>
  <c r="O514" i="15" s="1"/>
  <c r="P514" i="15" s="1"/>
  <c r="N518" i="15"/>
  <c r="J518" i="15" s="1"/>
  <c r="N522" i="15"/>
  <c r="N526" i="15"/>
  <c r="N530" i="15"/>
  <c r="J530" i="15" s="1"/>
  <c r="N538" i="15"/>
  <c r="J538" i="15" s="1"/>
  <c r="N542" i="15"/>
  <c r="J542" i="15" s="1"/>
  <c r="N546" i="15"/>
  <c r="J546" i="15" s="1"/>
  <c r="O546" i="15" s="1"/>
  <c r="P546" i="15" s="1"/>
  <c r="N14" i="15"/>
  <c r="J14" i="15" s="1"/>
  <c r="O14" i="15" s="1"/>
  <c r="P14" i="15" s="1"/>
  <c r="N38" i="15"/>
  <c r="J38" i="15" s="1"/>
  <c r="O38" i="15" s="1"/>
  <c r="P38" i="15" s="1"/>
  <c r="N115" i="15"/>
  <c r="N136" i="15"/>
  <c r="J136" i="15" s="1"/>
  <c r="O136" i="15" s="1"/>
  <c r="P136" i="15" s="1"/>
  <c r="N177" i="15"/>
  <c r="J177" i="15" s="1"/>
  <c r="O177" i="15" s="1"/>
  <c r="P177" i="15" s="1"/>
  <c r="N340" i="15"/>
  <c r="J340" i="15" s="1"/>
  <c r="O340" i="15" s="1"/>
  <c r="P340" i="15" s="1"/>
  <c r="N400" i="15"/>
  <c r="J400" i="15" s="1"/>
  <c r="O400" i="15" s="1"/>
  <c r="P400" i="15" s="1"/>
  <c r="N413" i="15"/>
  <c r="J413" i="15" s="1"/>
  <c r="N422" i="15"/>
  <c r="J422" i="15" s="1"/>
  <c r="N438" i="15"/>
  <c r="J438" i="15" s="1"/>
  <c r="O438" i="15" s="1"/>
  <c r="P438" i="15" s="1"/>
  <c r="N449" i="15"/>
  <c r="J449" i="15" s="1"/>
  <c r="O449" i="15" s="1"/>
  <c r="P449" i="15" s="1"/>
  <c r="N461" i="15"/>
  <c r="N469" i="15"/>
  <c r="J469" i="15" s="1"/>
  <c r="N485" i="15"/>
  <c r="J485" i="15" s="1"/>
  <c r="O485" i="15" s="1"/>
  <c r="P485" i="15" s="1"/>
  <c r="N497" i="15"/>
  <c r="N505" i="15"/>
  <c r="J505" i="15" s="1"/>
  <c r="O505" i="15" s="1"/>
  <c r="P505" i="15" s="1"/>
  <c r="N519" i="15"/>
  <c r="J519" i="15" s="1"/>
  <c r="N527" i="15"/>
  <c r="J527" i="15" s="1"/>
  <c r="N543" i="15"/>
  <c r="J543" i="15" s="1"/>
  <c r="H32" i="21"/>
  <c r="I10" i="21"/>
  <c r="G2" i="20"/>
  <c r="G19" i="20" s="1"/>
  <c r="F2" i="19"/>
  <c r="H230" i="14"/>
  <c r="H231" i="14"/>
  <c r="H232" i="14"/>
  <c r="H233" i="14"/>
  <c r="H234" i="14"/>
  <c r="H235" i="14"/>
  <c r="H236" i="14"/>
  <c r="H237" i="14"/>
  <c r="H238" i="14"/>
  <c r="H250" i="14"/>
  <c r="H251" i="14"/>
  <c r="H252" i="14"/>
  <c r="H253" i="14"/>
  <c r="H254" i="14"/>
  <c r="H255" i="14"/>
  <c r="H256" i="14"/>
  <c r="H257" i="14"/>
  <c r="H258" i="14"/>
  <c r="H57" i="14"/>
  <c r="H58" i="14"/>
  <c r="H59" i="14"/>
  <c r="H60" i="14"/>
  <c r="H61" i="14"/>
  <c r="H49" i="14"/>
  <c r="H50" i="14"/>
  <c r="H51" i="14"/>
  <c r="H52" i="14"/>
  <c r="H53" i="14"/>
  <c r="H54" i="14"/>
  <c r="H164" i="14"/>
  <c r="H165" i="14"/>
  <c r="H166" i="14"/>
  <c r="H167" i="14"/>
  <c r="H168" i="14"/>
  <c r="H169" i="14"/>
  <c r="H170" i="14"/>
  <c r="H157" i="14"/>
  <c r="H158" i="14"/>
  <c r="H159" i="14"/>
  <c r="H160" i="14"/>
  <c r="H161" i="14"/>
  <c r="H208" i="14"/>
  <c r="H209" i="14"/>
  <c r="H210" i="14"/>
  <c r="H211" i="14"/>
  <c r="H212" i="14"/>
  <c r="H213" i="14"/>
  <c r="H214" i="14"/>
  <c r="H215" i="14"/>
  <c r="H216" i="14"/>
  <c r="H309" i="14"/>
  <c r="H310" i="14"/>
  <c r="H311" i="14"/>
  <c r="H312" i="14"/>
  <c r="H313" i="14"/>
  <c r="H174" i="14"/>
  <c r="H175" i="14"/>
  <c r="H176" i="14"/>
  <c r="H177" i="14"/>
  <c r="H178" i="14"/>
  <c r="H197" i="14"/>
  <c r="H198" i="14"/>
  <c r="H355" i="14"/>
  <c r="H356" i="14"/>
  <c r="H357" i="14"/>
  <c r="H358" i="14"/>
  <c r="H125" i="14"/>
  <c r="H126" i="14"/>
  <c r="H127" i="14"/>
  <c r="H128" i="14"/>
  <c r="H129" i="14"/>
  <c r="H130" i="14"/>
  <c r="H131" i="14"/>
  <c r="H132" i="14"/>
  <c r="H133" i="14"/>
  <c r="H134" i="14"/>
  <c r="H135" i="14"/>
  <c r="H136" i="14"/>
  <c r="H137" i="14"/>
  <c r="H138" i="14"/>
  <c r="H139" i="14"/>
  <c r="H107" i="14"/>
  <c r="H106" i="14" s="1"/>
  <c r="H19" i="14"/>
  <c r="H20" i="14"/>
  <c r="H21" i="14"/>
  <c r="H22" i="14"/>
  <c r="H23" i="14"/>
  <c r="H24" i="14"/>
  <c r="H10" i="14"/>
  <c r="H11" i="14"/>
  <c r="H12" i="14"/>
  <c r="H13" i="14"/>
  <c r="H14" i="14"/>
  <c r="H15" i="14"/>
  <c r="H4" i="14"/>
  <c r="H5" i="14"/>
  <c r="H6" i="14"/>
  <c r="H335" i="14"/>
  <c r="H336" i="14"/>
  <c r="H337" i="14"/>
  <c r="H338" i="14"/>
  <c r="H241" i="14"/>
  <c r="H242" i="14"/>
  <c r="H243" i="14"/>
  <c r="H244" i="14"/>
  <c r="H245" i="14"/>
  <c r="H246" i="14"/>
  <c r="H64" i="14"/>
  <c r="H63" i="14" s="1"/>
  <c r="H316" i="14"/>
  <c r="H317" i="14"/>
  <c r="H318" i="14"/>
  <c r="H319" i="14"/>
  <c r="H181" i="14"/>
  <c r="H182" i="14"/>
  <c r="H183" i="14"/>
  <c r="H184" i="14"/>
  <c r="H185" i="14"/>
  <c r="H186" i="14"/>
  <c r="H187" i="14"/>
  <c r="H28" i="14"/>
  <c r="H29" i="14"/>
  <c r="H30" i="14"/>
  <c r="H31" i="14"/>
  <c r="H32" i="14"/>
  <c r="H33" i="14"/>
  <c r="H34" i="14"/>
  <c r="H35" i="14"/>
  <c r="H36" i="14"/>
  <c r="H191" i="14"/>
  <c r="H190" i="14" s="1"/>
  <c r="H322" i="14"/>
  <c r="H323" i="14"/>
  <c r="H324" i="14"/>
  <c r="H325" i="14"/>
  <c r="H342" i="14"/>
  <c r="H343" i="14"/>
  <c r="H344" i="14"/>
  <c r="H398" i="14"/>
  <c r="H399" i="14"/>
  <c r="H400" i="14"/>
  <c r="H401" i="14"/>
  <c r="H402" i="14"/>
  <c r="H403" i="14"/>
  <c r="H281" i="14"/>
  <c r="H282" i="14"/>
  <c r="H283" i="14"/>
  <c r="H284" i="14"/>
  <c r="H285" i="14"/>
  <c r="H286" i="14"/>
  <c r="H287" i="14"/>
  <c r="H288" i="14"/>
  <c r="H289" i="14"/>
  <c r="H290" i="14"/>
  <c r="H291" i="14"/>
  <c r="H292" i="14"/>
  <c r="H293" i="14"/>
  <c r="H219" i="14"/>
  <c r="H220" i="14"/>
  <c r="H221" i="14"/>
  <c r="H222" i="14"/>
  <c r="H223" i="14"/>
  <c r="H224" i="14"/>
  <c r="H225" i="14"/>
  <c r="H226" i="14"/>
  <c r="H227" i="14"/>
  <c r="H303" i="14"/>
  <c r="H304" i="14"/>
  <c r="H305" i="14"/>
  <c r="H306" i="14"/>
  <c r="H200" i="14"/>
  <c r="H201" i="14"/>
  <c r="H202" i="14"/>
  <c r="H203" i="14"/>
  <c r="H204" i="14"/>
  <c r="H100" i="14"/>
  <c r="H101" i="14"/>
  <c r="H102" i="14"/>
  <c r="H406" i="14"/>
  <c r="H407" i="14"/>
  <c r="H408" i="14"/>
  <c r="H409" i="14"/>
  <c r="H410" i="14"/>
  <c r="H411" i="14"/>
  <c r="H412" i="14"/>
  <c r="H413" i="14"/>
  <c r="H414" i="14"/>
  <c r="H383" i="14"/>
  <c r="H384" i="14"/>
  <c r="H385" i="14"/>
  <c r="H386" i="14"/>
  <c r="H387" i="14"/>
  <c r="H388" i="14"/>
  <c r="H375" i="14"/>
  <c r="H376" i="14"/>
  <c r="H377" i="14"/>
  <c r="H378" i="14"/>
  <c r="H379" i="14"/>
  <c r="H380" i="14"/>
  <c r="H367" i="14"/>
  <c r="H368" i="14"/>
  <c r="H369" i="14"/>
  <c r="H370" i="14"/>
  <c r="H69" i="14"/>
  <c r="H70" i="14"/>
  <c r="H71" i="14"/>
  <c r="H72" i="14"/>
  <c r="H73" i="14"/>
  <c r="H74" i="14"/>
  <c r="H347" i="14"/>
  <c r="H348" i="14"/>
  <c r="H349" i="14"/>
  <c r="H350" i="14"/>
  <c r="H351" i="14"/>
  <c r="H77" i="14"/>
  <c r="H78" i="14"/>
  <c r="H79" i="14"/>
  <c r="H80" i="14"/>
  <c r="H81" i="14"/>
  <c r="H82" i="14"/>
  <c r="H83" i="14"/>
  <c r="H270" i="14"/>
  <c r="H271" i="14"/>
  <c r="H272" i="14"/>
  <c r="H273" i="14"/>
  <c r="H274" i="14"/>
  <c r="H275" i="14"/>
  <c r="H276" i="14"/>
  <c r="H277" i="14"/>
  <c r="H261" i="14"/>
  <c r="H262" i="14"/>
  <c r="H263" i="14"/>
  <c r="H264" i="14"/>
  <c r="H265" i="14"/>
  <c r="H266" i="14"/>
  <c r="H267" i="14"/>
  <c r="H391" i="14"/>
  <c r="H392" i="14"/>
  <c r="H393" i="14"/>
  <c r="H394" i="14"/>
  <c r="H395" i="14"/>
  <c r="H40" i="14"/>
  <c r="H41" i="14"/>
  <c r="H42" i="14"/>
  <c r="H43" i="14"/>
  <c r="H44" i="14"/>
  <c r="H45" i="14"/>
  <c r="H46" i="14"/>
  <c r="H87" i="14"/>
  <c r="H88" i="14"/>
  <c r="H89" i="14"/>
  <c r="H90" i="14"/>
  <c r="H91" i="14"/>
  <c r="H92" i="14"/>
  <c r="H93" i="14"/>
  <c r="H94" i="14"/>
  <c r="H95" i="14"/>
  <c r="H96" i="14"/>
  <c r="H97" i="14"/>
  <c r="H328" i="14"/>
  <c r="H329" i="14"/>
  <c r="H330" i="14"/>
  <c r="H331" i="14"/>
  <c r="H332" i="14"/>
  <c r="H443" i="14"/>
  <c r="H442" i="14"/>
  <c r="H441" i="14"/>
  <c r="H440" i="14"/>
  <c r="H439" i="14"/>
  <c r="H437" i="14"/>
  <c r="H436" i="14"/>
  <c r="H435" i="14"/>
  <c r="H434" i="14"/>
  <c r="H433" i="14"/>
  <c r="H432" i="14"/>
  <c r="H431" i="14"/>
  <c r="H429" i="14"/>
  <c r="H428" i="14"/>
  <c r="H427" i="14"/>
  <c r="H426" i="14"/>
  <c r="H425" i="14"/>
  <c r="H424" i="14"/>
  <c r="H423" i="14"/>
  <c r="H422" i="14"/>
  <c r="H421" i="14"/>
  <c r="H420" i="14"/>
  <c r="H419" i="14"/>
  <c r="H418" i="14"/>
  <c r="H417" i="14"/>
  <c r="H416" i="14"/>
  <c r="G514" i="15"/>
  <c r="G513" i="15"/>
  <c r="G496" i="15"/>
  <c r="H296" i="14"/>
  <c r="H194" i="14"/>
  <c r="H122" i="14"/>
  <c r="H121" i="14"/>
  <c r="H120" i="14"/>
  <c r="H119" i="14"/>
  <c r="H118" i="14"/>
  <c r="H117" i="14"/>
  <c r="H116" i="14"/>
  <c r="H115" i="14"/>
  <c r="H114" i="14"/>
  <c r="H113" i="14"/>
  <c r="H112" i="14"/>
  <c r="H111" i="14"/>
  <c r="H152" i="14"/>
  <c r="H151" i="14"/>
  <c r="H150" i="14"/>
  <c r="H149" i="14"/>
  <c r="H148" i="14"/>
  <c r="H147" i="14"/>
  <c r="H146" i="14"/>
  <c r="H145" i="14"/>
  <c r="H144" i="14"/>
  <c r="H143" i="14"/>
  <c r="H364" i="14"/>
  <c r="H363" i="14"/>
  <c r="H362" i="14"/>
  <c r="H361" i="14"/>
  <c r="O393" i="15" l="1"/>
  <c r="P393" i="15" s="1"/>
  <c r="K393" i="15"/>
  <c r="K538" i="15"/>
  <c r="O538" i="15"/>
  <c r="P538" i="15" s="1"/>
  <c r="K523" i="15"/>
  <c r="O523" i="15"/>
  <c r="P523" i="15" s="1"/>
  <c r="K531" i="15"/>
  <c r="O531" i="15"/>
  <c r="P531" i="15" s="1"/>
  <c r="K380" i="15"/>
  <c r="O380" i="15"/>
  <c r="P380" i="15" s="1"/>
  <c r="K98" i="15"/>
  <c r="O98" i="15"/>
  <c r="P98" i="15" s="1"/>
  <c r="K43" i="15"/>
  <c r="O43" i="15"/>
  <c r="P43" i="15" s="1"/>
  <c r="K99" i="15"/>
  <c r="O99" i="15"/>
  <c r="P99" i="15" s="1"/>
  <c r="K23" i="15"/>
  <c r="O23" i="15"/>
  <c r="P23" i="15" s="1"/>
  <c r="K396" i="15"/>
  <c r="O396" i="15"/>
  <c r="P396" i="15" s="1"/>
  <c r="K499" i="15"/>
  <c r="O499" i="15"/>
  <c r="P499" i="15" s="1"/>
  <c r="K528" i="15"/>
  <c r="O528" i="15"/>
  <c r="P528" i="15" s="1"/>
  <c r="K414" i="15"/>
  <c r="O414" i="15"/>
  <c r="P414" i="15" s="1"/>
  <c r="K194" i="15"/>
  <c r="O194" i="15"/>
  <c r="P194" i="15" s="1"/>
  <c r="K503" i="15"/>
  <c r="K527" i="15"/>
  <c r="O527" i="15"/>
  <c r="P527" i="15" s="1"/>
  <c r="O542" i="15"/>
  <c r="P542" i="15" s="1"/>
  <c r="K542" i="15"/>
  <c r="K518" i="15"/>
  <c r="O518" i="15"/>
  <c r="P518" i="15" s="1"/>
  <c r="K440" i="15"/>
  <c r="O440" i="15"/>
  <c r="P440" i="15" s="1"/>
  <c r="K412" i="15"/>
  <c r="O412" i="15"/>
  <c r="P412" i="15" s="1"/>
  <c r="K537" i="15"/>
  <c r="O537" i="15"/>
  <c r="P537" i="15" s="1"/>
  <c r="K525" i="15"/>
  <c r="O525" i="15"/>
  <c r="P525" i="15" s="1"/>
  <c r="K419" i="15"/>
  <c r="O419" i="15"/>
  <c r="P419" i="15" s="1"/>
  <c r="K166" i="15"/>
  <c r="O166" i="15"/>
  <c r="P166" i="15" s="1"/>
  <c r="K417" i="15"/>
  <c r="O417" i="15"/>
  <c r="P417" i="15" s="1"/>
  <c r="O548" i="15"/>
  <c r="P548" i="15" s="1"/>
  <c r="K548" i="15"/>
  <c r="K379" i="15"/>
  <c r="O379" i="15"/>
  <c r="P379" i="15" s="1"/>
  <c r="K237" i="15"/>
  <c r="O237" i="15"/>
  <c r="P237" i="15" s="1"/>
  <c r="K217" i="15"/>
  <c r="O217" i="15"/>
  <c r="P217" i="15" s="1"/>
  <c r="K112" i="15"/>
  <c r="O112" i="15"/>
  <c r="P112" i="15" s="1"/>
  <c r="K236" i="15"/>
  <c r="O236" i="15"/>
  <c r="P236" i="15" s="1"/>
  <c r="K216" i="15"/>
  <c r="O216" i="15"/>
  <c r="P216" i="15" s="1"/>
  <c r="K141" i="15"/>
  <c r="O141" i="15"/>
  <c r="P141" i="15" s="1"/>
  <c r="K62" i="15"/>
  <c r="O62" i="15"/>
  <c r="P62" i="15" s="1"/>
  <c r="O543" i="15"/>
  <c r="P543" i="15" s="1"/>
  <c r="K543" i="15"/>
  <c r="K413" i="15"/>
  <c r="O413" i="15"/>
  <c r="P413" i="15" s="1"/>
  <c r="K533" i="15"/>
  <c r="O533" i="15"/>
  <c r="P533" i="15" s="1"/>
  <c r="K549" i="15"/>
  <c r="O549" i="15"/>
  <c r="P549" i="15" s="1"/>
  <c r="K516" i="15"/>
  <c r="O516" i="15"/>
  <c r="P516" i="15" s="1"/>
  <c r="K395" i="15"/>
  <c r="O395" i="15"/>
  <c r="P395" i="15" s="1"/>
  <c r="K351" i="15"/>
  <c r="O351" i="15"/>
  <c r="P351" i="15" s="1"/>
  <c r="K167" i="15"/>
  <c r="O167" i="15"/>
  <c r="P167" i="15" s="1"/>
  <c r="K85" i="15"/>
  <c r="O85" i="15"/>
  <c r="P85" i="15" s="1"/>
  <c r="K416" i="15"/>
  <c r="O416" i="15"/>
  <c r="P416" i="15" s="1"/>
  <c r="K407" i="15"/>
  <c r="O407" i="15"/>
  <c r="P407" i="15" s="1"/>
  <c r="K263" i="15"/>
  <c r="O263" i="15"/>
  <c r="P263" i="15" s="1"/>
  <c r="K473" i="15"/>
  <c r="O473" i="15"/>
  <c r="P473" i="15" s="1"/>
  <c r="K326" i="15"/>
  <c r="O326" i="15"/>
  <c r="P326" i="15" s="1"/>
  <c r="K498" i="15"/>
  <c r="O498" i="15"/>
  <c r="P498" i="15" s="1"/>
  <c r="K466" i="15"/>
  <c r="O466" i="15"/>
  <c r="P466" i="15" s="1"/>
  <c r="K113" i="15"/>
  <c r="O113" i="15"/>
  <c r="P113" i="15" s="1"/>
  <c r="K352" i="15"/>
  <c r="O352" i="15"/>
  <c r="P352" i="15" s="1"/>
  <c r="K285" i="15"/>
  <c r="O285" i="15"/>
  <c r="P285" i="15" s="1"/>
  <c r="K264" i="15"/>
  <c r="O264" i="15"/>
  <c r="P264" i="15" s="1"/>
  <c r="K284" i="15"/>
  <c r="O284" i="15"/>
  <c r="P284" i="15" s="1"/>
  <c r="K519" i="15"/>
  <c r="O519" i="15"/>
  <c r="P519" i="15" s="1"/>
  <c r="K469" i="15"/>
  <c r="O469" i="15"/>
  <c r="P469" i="15" s="1"/>
  <c r="K422" i="15"/>
  <c r="O422" i="15"/>
  <c r="P422" i="15" s="1"/>
  <c r="K530" i="15"/>
  <c r="O530" i="15"/>
  <c r="P530" i="15" s="1"/>
  <c r="K468" i="15"/>
  <c r="O468" i="15"/>
  <c r="P468" i="15" s="1"/>
  <c r="K421" i="15"/>
  <c r="O421" i="15"/>
  <c r="P421" i="15" s="1"/>
  <c r="K408" i="15"/>
  <c r="O408" i="15"/>
  <c r="P408" i="15" s="1"/>
  <c r="K441" i="15"/>
  <c r="O441" i="15"/>
  <c r="P441" i="15" s="1"/>
  <c r="O535" i="15"/>
  <c r="P535" i="15" s="1"/>
  <c r="K535" i="15"/>
  <c r="K445" i="15"/>
  <c r="O445" i="15"/>
  <c r="P445" i="15" s="1"/>
  <c r="K140" i="15"/>
  <c r="O140" i="15"/>
  <c r="P140" i="15" s="1"/>
  <c r="K84" i="15"/>
  <c r="O84" i="15"/>
  <c r="P84" i="15" s="1"/>
  <c r="K193" i="15"/>
  <c r="O193" i="15"/>
  <c r="P193" i="15" s="1"/>
  <c r="K327" i="15"/>
  <c r="O327" i="15"/>
  <c r="P327" i="15" s="1"/>
  <c r="K308" i="15"/>
  <c r="O308" i="15"/>
  <c r="P308" i="15" s="1"/>
  <c r="K61" i="15"/>
  <c r="O61" i="15"/>
  <c r="P61" i="15" s="1"/>
  <c r="K42" i="15"/>
  <c r="O42" i="15"/>
  <c r="P42" i="15" s="1"/>
  <c r="K24" i="15"/>
  <c r="O24" i="15"/>
  <c r="P24" i="15" s="1"/>
  <c r="K494" i="15"/>
  <c r="K460" i="15"/>
  <c r="K488" i="15"/>
  <c r="K458" i="15"/>
  <c r="K462" i="15"/>
  <c r="H196" i="14"/>
  <c r="H302" i="14"/>
  <c r="H180" i="14"/>
  <c r="K391" i="15"/>
  <c r="K255" i="15"/>
  <c r="K130" i="15"/>
  <c r="K377" i="15"/>
  <c r="K214" i="15"/>
  <c r="K186" i="15"/>
  <c r="K490" i="15"/>
  <c r="K184" i="15"/>
  <c r="K373" i="15"/>
  <c r="K349" i="15"/>
  <c r="H99" i="14"/>
  <c r="H321" i="14"/>
  <c r="H334" i="14"/>
  <c r="H374" i="14"/>
  <c r="H341" i="14"/>
  <c r="H48" i="14"/>
  <c r="H229" i="14"/>
  <c r="H86" i="14"/>
  <c r="H269" i="14"/>
  <c r="H366" i="14"/>
  <c r="H199" i="14"/>
  <c r="H327" i="14"/>
  <c r="H68" i="14"/>
  <c r="H3" i="14"/>
  <c r="H9" i="14"/>
  <c r="H354" i="14"/>
  <c r="H308" i="14"/>
  <c r="H207" i="14"/>
  <c r="H39" i="14"/>
  <c r="H390" i="14"/>
  <c r="H382" i="14"/>
  <c r="H315" i="14"/>
  <c r="H173" i="14"/>
  <c r="K371" i="15"/>
  <c r="K210" i="15"/>
  <c r="K160" i="15"/>
  <c r="K134" i="15"/>
  <c r="K510" i="15"/>
  <c r="K158" i="15"/>
  <c r="K486" i="15"/>
  <c r="K162" i="15"/>
  <c r="K136" i="15"/>
  <c r="K367" i="15"/>
  <c r="K514" i="15"/>
  <c r="K212" i="15"/>
  <c r="K375" i="15"/>
  <c r="K282" i="15"/>
  <c r="G5" i="20"/>
  <c r="G26" i="20"/>
  <c r="H27" i="14"/>
  <c r="H249" i="14"/>
  <c r="K512" i="15"/>
  <c r="H397" i="14"/>
  <c r="H240" i="14"/>
  <c r="K188" i="15"/>
  <c r="H76" i="14"/>
  <c r="H405" i="14"/>
  <c r="H260" i="14"/>
  <c r="H346" i="14"/>
  <c r="H218" i="14"/>
  <c r="H280" i="14"/>
  <c r="H18" i="14"/>
  <c r="H163" i="14"/>
  <c r="H156" i="14"/>
  <c r="H124" i="14"/>
  <c r="H56" i="14"/>
  <c r="K539" i="15" l="1"/>
  <c r="E21" i="19" s="1"/>
  <c r="F21" i="19" s="1"/>
  <c r="J138" i="15"/>
  <c r="O138" i="15" s="1"/>
  <c r="P138" i="15" s="1"/>
  <c r="J164" i="15"/>
  <c r="O164" i="15" s="1"/>
  <c r="P164" i="15" s="1"/>
  <c r="K234" i="15"/>
  <c r="K303" i="15"/>
  <c r="K364" i="15"/>
  <c r="F30" i="20"/>
  <c r="G30" i="20" s="1"/>
  <c r="K259" i="15"/>
  <c r="K261" i="15"/>
  <c r="K389" i="15"/>
  <c r="K294" i="15"/>
  <c r="K449" i="15"/>
  <c r="K202" i="15"/>
  <c r="K492" i="15"/>
  <c r="K464" i="15"/>
  <c r="K546" i="15"/>
  <c r="K451" i="15"/>
  <c r="K103" i="15"/>
  <c r="K32" i="15"/>
  <c r="K363" i="15"/>
  <c r="K108" i="15"/>
  <c r="K505" i="15"/>
  <c r="K67" i="15"/>
  <c r="K317" i="15"/>
  <c r="K96" i="15"/>
  <c r="K305" i="15"/>
  <c r="K171" i="15"/>
  <c r="K433" i="15"/>
  <c r="K175" i="15"/>
  <c r="K475" i="15"/>
  <c r="K104" i="15"/>
  <c r="K29" i="15"/>
  <c r="K59" i="15"/>
  <c r="K66" i="15"/>
  <c r="K198" i="15"/>
  <c r="K145" i="15"/>
  <c r="K191" i="15"/>
  <c r="K157" i="15"/>
  <c r="K340" i="15"/>
  <c r="K361" i="15"/>
  <c r="K272" i="15"/>
  <c r="K152" i="15"/>
  <c r="K35" i="15"/>
  <c r="K297" i="15"/>
  <c r="K402" i="15"/>
  <c r="K118" i="15"/>
  <c r="K90" i="15"/>
  <c r="K14" i="15"/>
  <c r="K276" i="15"/>
  <c r="K275" i="15"/>
  <c r="K117" i="15"/>
  <c r="K485" i="15"/>
  <c r="K253" i="15"/>
  <c r="K228" i="15"/>
  <c r="K386" i="15"/>
  <c r="K358" i="15"/>
  <c r="K48" i="15"/>
  <c r="K80" i="15"/>
  <c r="K164" i="15" l="1"/>
  <c r="K423" i="15"/>
  <c r="E22" i="19" s="1"/>
  <c r="F22" i="19" s="1"/>
  <c r="K339" i="15"/>
  <c r="K447" i="15"/>
  <c r="K457" i="15"/>
  <c r="K496" i="15"/>
  <c r="K446" i="15"/>
  <c r="K455" i="15"/>
  <c r="K452" i="15"/>
  <c r="K242" i="15"/>
  <c r="K313" i="15"/>
  <c r="K199" i="15"/>
  <c r="K222" i="15"/>
  <c r="K454" i="15"/>
  <c r="K146" i="15"/>
  <c r="K183" i="15"/>
  <c r="K172" i="15"/>
  <c r="K78" i="15"/>
  <c r="K129" i="15"/>
  <c r="F7" i="20"/>
  <c r="G7" i="20" s="1"/>
  <c r="P13" i="15"/>
  <c r="K13" i="15"/>
  <c r="K18" i="15"/>
  <c r="K400" i="15"/>
  <c r="K89" i="15"/>
  <c r="K312" i="15"/>
  <c r="K221" i="15"/>
  <c r="K138" i="15"/>
  <c r="K257" i="15"/>
  <c r="K274" i="15"/>
  <c r="K178" i="15"/>
  <c r="K70" i="15"/>
  <c r="K94" i="15"/>
  <c r="K508" i="15"/>
  <c r="K149" i="15"/>
  <c r="K331" i="15"/>
  <c r="K302" i="15"/>
  <c r="K233" i="15"/>
  <c r="K366" i="15"/>
  <c r="K51" i="15"/>
  <c r="K124" i="15"/>
  <c r="K248" i="15"/>
  <c r="K246" i="15"/>
  <c r="K205" i="15"/>
  <c r="K431" i="15"/>
  <c r="K225" i="15"/>
  <c r="K47" i="15"/>
  <c r="K384" i="15"/>
  <c r="K268" i="15"/>
  <c r="K132" i="15"/>
  <c r="K438" i="15"/>
  <c r="K110" i="15"/>
  <c r="K477" i="15"/>
  <c r="K338" i="15"/>
  <c r="K293" i="15"/>
  <c r="K319" i="15"/>
  <c r="K426" i="15"/>
  <c r="K28" i="15"/>
  <c r="K356" i="15"/>
  <c r="K241" i="15"/>
  <c r="K427" i="15"/>
  <c r="K281" i="15"/>
  <c r="K324" i="15"/>
  <c r="K40" i="15"/>
  <c r="K296" i="15"/>
  <c r="K480" i="15"/>
  <c r="K54" i="15"/>
  <c r="K405" i="15"/>
  <c r="K121" i="15"/>
  <c r="K73" i="15"/>
  <c r="K336" i="15"/>
  <c r="F17" i="20"/>
  <c r="G17" i="20" s="1"/>
  <c r="K544" i="15"/>
  <c r="K504" i="15"/>
  <c r="K428" i="15"/>
  <c r="K173" i="15"/>
  <c r="K49" i="15"/>
  <c r="K119" i="15"/>
  <c r="K37" i="15"/>
  <c r="K321" i="15"/>
  <c r="K342" i="15"/>
  <c r="K75" i="15"/>
  <c r="K401" i="15"/>
  <c r="K436" i="15"/>
  <c r="K483" i="15"/>
  <c r="K155" i="15"/>
  <c r="K38" i="15"/>
  <c r="K93" i="15"/>
  <c r="K292" i="15"/>
  <c r="K388" i="15"/>
  <c r="K360" i="15"/>
  <c r="K53" i="15"/>
  <c r="K72" i="15"/>
  <c r="K332" i="15"/>
  <c r="K347" i="15"/>
  <c r="K82" i="15"/>
  <c r="K269" i="15"/>
  <c r="K314" i="15"/>
  <c r="K105" i="15"/>
  <c r="K30" i="15"/>
  <c r="K15" i="15"/>
  <c r="K299" i="15"/>
  <c r="K230" i="15"/>
  <c r="K154" i="15"/>
  <c r="K385" i="15"/>
  <c r="K322" i="15"/>
  <c r="K76" i="15"/>
  <c r="K343" i="15"/>
  <c r="K127" i="15"/>
  <c r="K57" i="15"/>
  <c r="K17" i="15"/>
  <c r="K271" i="15"/>
  <c r="K316" i="15"/>
  <c r="K245" i="15"/>
  <c r="K227" i="15"/>
  <c r="K474" i="15"/>
  <c r="K345" i="15"/>
  <c r="K369" i="15"/>
  <c r="K223" i="15"/>
  <c r="K243" i="15"/>
  <c r="K68" i="15"/>
  <c r="K333" i="15"/>
  <c r="K278" i="15"/>
  <c r="K250" i="15"/>
  <c r="K56" i="15"/>
  <c r="K207" i="15"/>
  <c r="K126" i="15"/>
  <c r="K300" i="15"/>
  <c r="K279" i="15"/>
  <c r="K21" i="15"/>
  <c r="K404" i="15"/>
  <c r="K335" i="15"/>
  <c r="K151" i="15"/>
  <c r="K107" i="15"/>
  <c r="K204" i="15"/>
  <c r="K289" i="15"/>
  <c r="K290" i="15"/>
  <c r="K200" i="15"/>
  <c r="K91" i="15"/>
  <c r="K147" i="15"/>
  <c r="K482" i="15"/>
  <c r="K435" i="15"/>
  <c r="K20" i="15"/>
  <c r="K180" i="15"/>
  <c r="K357" i="15"/>
  <c r="K208" i="15"/>
  <c r="K181" i="15"/>
  <c r="K231" i="15"/>
  <c r="K251" i="15"/>
  <c r="K479" i="15"/>
  <c r="K507" i="15"/>
  <c r="K430" i="15"/>
  <c r="K123" i="15"/>
  <c r="K34" i="15"/>
  <c r="K177" i="15"/>
  <c r="K470" i="15" l="1"/>
  <c r="E10" i="19" s="1"/>
  <c r="F10" i="19" s="1"/>
  <c r="K142" i="15"/>
  <c r="E37" i="19" s="1"/>
  <c r="F37" i="19" s="1"/>
  <c r="K168" i="15"/>
  <c r="E43" i="19" s="1"/>
  <c r="F43" i="19" s="1"/>
  <c r="K86" i="15"/>
  <c r="E27" i="19" s="1"/>
  <c r="F27" i="19" s="1"/>
  <c r="K381" i="15"/>
  <c r="E30" i="19" s="1"/>
  <c r="F30" i="19" s="1"/>
  <c r="K114" i="15"/>
  <c r="E33" i="19" s="1"/>
  <c r="F33" i="19" s="1"/>
  <c r="K500" i="15"/>
  <c r="E18" i="19" s="1"/>
  <c r="F18" i="19" s="1"/>
  <c r="K63" i="15"/>
  <c r="E25" i="19" s="1"/>
  <c r="F25" i="19" s="1"/>
  <c r="K100" i="15"/>
  <c r="E31" i="19" s="1"/>
  <c r="F31" i="19" s="1"/>
  <c r="K265" i="15"/>
  <c r="E32" i="19" s="1"/>
  <c r="F32" i="19" s="1"/>
  <c r="K409" i="15"/>
  <c r="K44" i="15"/>
  <c r="E24" i="19" s="1"/>
  <c r="F24" i="19" s="1"/>
  <c r="K442" i="15"/>
  <c r="E26" i="19" s="1"/>
  <c r="F26" i="19" s="1"/>
  <c r="K309" i="15"/>
  <c r="E19" i="19" s="1"/>
  <c r="K520" i="15"/>
  <c r="K353" i="15"/>
  <c r="E8" i="19" s="1"/>
  <c r="K286" i="15"/>
  <c r="K25" i="15"/>
  <c r="E23" i="19" s="1"/>
  <c r="F23" i="19" s="1"/>
  <c r="K550" i="15"/>
  <c r="K328" i="15"/>
  <c r="E34" i="19" s="1"/>
  <c r="F34" i="19" s="1"/>
  <c r="F10" i="20"/>
  <c r="G10" i="20" s="1"/>
  <c r="F14" i="20"/>
  <c r="G14" i="20" s="1"/>
  <c r="F8" i="20"/>
  <c r="G8" i="20" s="1"/>
  <c r="K397" i="15"/>
  <c r="E28" i="19" s="1"/>
  <c r="F28" i="19" s="1"/>
  <c r="K238" i="15"/>
  <c r="E36" i="19" s="1"/>
  <c r="F36" i="19" s="1"/>
  <c r="K218" i="15"/>
  <c r="E29" i="19" s="1"/>
  <c r="F29" i="19" s="1"/>
  <c r="K195" i="15"/>
  <c r="E44" i="19" s="1"/>
  <c r="F44" i="19" s="1"/>
  <c r="E35" i="19"/>
  <c r="F35" i="19" s="1"/>
  <c r="F27" i="20"/>
  <c r="G27" i="20" s="1"/>
  <c r="K553" i="15" l="1"/>
  <c r="F22" i="20"/>
  <c r="G22" i="20" s="1"/>
  <c r="F28" i="20"/>
  <c r="G28" i="20" s="1"/>
  <c r="E16" i="19"/>
  <c r="F16" i="19" s="1"/>
  <c r="F23" i="20"/>
  <c r="G23" i="20" s="1"/>
  <c r="F11" i="20"/>
  <c r="G11" i="20" s="1"/>
  <c r="E15" i="19"/>
  <c r="F15" i="19" s="1"/>
  <c r="F8" i="19"/>
  <c r="K552" i="15" l="1"/>
  <c r="E3" i="21" s="1"/>
  <c r="M556" i="15"/>
  <c r="E46" i="19"/>
  <c r="F31" i="20"/>
  <c r="J23" i="21" l="1"/>
  <c r="J12" i="21"/>
  <c r="J14" i="21"/>
  <c r="J16" i="21"/>
  <c r="J18" i="21"/>
  <c r="J35" i="21"/>
  <c r="F29" i="21"/>
  <c r="H29" i="21" s="1"/>
  <c r="F30" i="21"/>
  <c r="H30" i="21" s="1"/>
  <c r="J30" i="21" s="1"/>
  <c r="F31" i="21"/>
  <c r="H31" i="21" s="1"/>
  <c r="J31" i="21" s="1"/>
  <c r="J11" i="21"/>
  <c r="J13" i="21"/>
  <c r="J15" i="21"/>
  <c r="J17" i="21"/>
  <c r="J20" i="21"/>
  <c r="J22" i="21"/>
  <c r="J36" i="21"/>
  <c r="F39" i="21"/>
  <c r="H39" i="21" s="1"/>
  <c r="F40" i="21"/>
  <c r="H40" i="21" s="1"/>
  <c r="J40" i="21" s="1"/>
  <c r="F41" i="21"/>
  <c r="H41" i="21" s="1"/>
  <c r="J41" i="21" s="1"/>
  <c r="F42" i="21"/>
  <c r="H42" i="21" s="1"/>
  <c r="J42" i="21" s="1"/>
  <c r="F43" i="21"/>
  <c r="H43" i="21" s="1"/>
  <c r="J43" i="21" s="1"/>
  <c r="F44" i="21"/>
  <c r="H44" i="21" s="1"/>
  <c r="J44" i="21" s="1"/>
  <c r="F45" i="21"/>
  <c r="H45" i="21" s="1"/>
  <c r="J45" i="21" s="1"/>
  <c r="F46" i="21"/>
  <c r="H46" i="21" s="1"/>
  <c r="J46" i="21" s="1"/>
  <c r="J32" i="21"/>
  <c r="J34" i="21"/>
  <c r="J21" i="21"/>
  <c r="J10" i="21"/>
  <c r="J9" i="21" s="1"/>
  <c r="Q25" i="15" l="1"/>
  <c r="K34" i="21"/>
  <c r="K10" i="21"/>
  <c r="I38" i="21"/>
  <c r="J38" i="21" s="1"/>
  <c r="J39" i="21"/>
  <c r="K38" i="21" s="1"/>
  <c r="J29" i="21"/>
  <c r="K28" i="21" s="1"/>
  <c r="I28" i="21"/>
  <c r="R25" i="15" l="1"/>
  <c r="J28" i="21"/>
  <c r="J24" i="21" s="1"/>
  <c r="I47" i="21"/>
  <c r="K24" i="21"/>
  <c r="S25" i="15" l="1"/>
  <c r="K47" i="21"/>
  <c r="K49" i="21" s="1"/>
  <c r="J47" i="21"/>
  <c r="K557" i="15" s="1"/>
  <c r="K559" i="15" s="1"/>
  <c r="J49" i="21" l="1"/>
  <c r="Q44" i="15" l="1"/>
  <c r="R44" i="15" l="1"/>
  <c r="S44" i="15" l="1"/>
  <c r="Q63" i="15" l="1"/>
  <c r="R63" i="15" l="1"/>
  <c r="S63" i="15" l="1"/>
  <c r="Q86" i="15" l="1"/>
  <c r="R86" i="15" l="1"/>
  <c r="S86" i="15" l="1"/>
  <c r="Q100" i="15" l="1"/>
  <c r="R100" i="15" l="1"/>
  <c r="S100" i="15" l="1"/>
  <c r="Q114" i="15" l="1"/>
  <c r="R114" i="15" l="1"/>
  <c r="S114" i="15" s="1"/>
  <c r="Q142" i="15" l="1"/>
  <c r="R142" i="15" l="1"/>
  <c r="S142" i="15" s="1"/>
  <c r="Q168" i="15" l="1"/>
  <c r="R168" i="15" l="1"/>
  <c r="S168" i="15" s="1"/>
  <c r="Q195" i="15" l="1"/>
  <c r="R195" i="15" l="1"/>
  <c r="S195" i="15" s="1"/>
  <c r="Q218" i="15" l="1"/>
  <c r="R218" i="15" l="1"/>
  <c r="S218" i="15" s="1"/>
  <c r="G31" i="20" l="1"/>
  <c r="Q238" i="15" l="1"/>
  <c r="R238" i="15" l="1"/>
  <c r="S238" i="15" s="1"/>
  <c r="Q265" i="15" l="1"/>
  <c r="R265" i="15" l="1"/>
  <c r="S265" i="15" s="1"/>
  <c r="Q286" i="15" l="1"/>
  <c r="R286" i="15" l="1"/>
  <c r="S286" i="15" s="1"/>
  <c r="Q309" i="15" l="1"/>
  <c r="R309" i="15" l="1"/>
  <c r="S309" i="15" s="1"/>
  <c r="Q328" i="15" l="1"/>
  <c r="R328" i="15" l="1"/>
  <c r="S328" i="15" s="1"/>
  <c r="Q353" i="15" l="1"/>
  <c r="R353" i="15" l="1"/>
  <c r="S353" i="15" s="1"/>
  <c r="Q381" i="15" l="1"/>
  <c r="R381" i="15" l="1"/>
  <c r="S381" i="15" s="1"/>
  <c r="Q397" i="15" l="1"/>
  <c r="R397" i="15" l="1"/>
  <c r="S397" i="15" s="1"/>
  <c r="Q409" i="15" l="1"/>
  <c r="R409" i="15" l="1"/>
  <c r="S409" i="15" s="1"/>
  <c r="Q423" i="15" l="1"/>
  <c r="R423" i="15" l="1"/>
  <c r="S423" i="15" s="1"/>
  <c r="Q442" i="15" l="1"/>
  <c r="R442" i="15" l="1"/>
  <c r="S442" i="15" s="1"/>
  <c r="Q470" i="15" l="1"/>
  <c r="R470" i="15" l="1"/>
  <c r="S470" i="15" s="1"/>
  <c r="Q500" i="15" l="1"/>
  <c r="R500" i="15" l="1"/>
  <c r="S500" i="15" s="1"/>
  <c r="Q520" i="15" l="1"/>
  <c r="R520" i="15" l="1"/>
  <c r="S520" i="15" s="1"/>
  <c r="Q539" i="15" l="1"/>
  <c r="R539" i="15" l="1"/>
  <c r="S539" i="15" s="1"/>
  <c r="M542" i="15" l="1"/>
  <c r="M543" i="15"/>
  <c r="M544" i="15" l="1"/>
  <c r="M545" i="15" l="1"/>
  <c r="M552" i="15" l="1"/>
  <c r="M546" i="15"/>
  <c r="R550" i="15"/>
  <c r="R551" i="15" s="1"/>
  <c r="P553" i="15" l="1"/>
  <c r="Q550" i="15"/>
  <c r="F46" i="19" l="1"/>
  <c r="S550" i="15"/>
  <c r="O555" i="15"/>
  <c r="Q551" i="15"/>
  <c r="S551" i="15" s="1"/>
</calcChain>
</file>

<file path=xl/comments1.xml><?xml version="1.0" encoding="utf-8"?>
<comments xmlns="http://schemas.openxmlformats.org/spreadsheetml/2006/main">
  <authors>
    <author>Felipe Toro</author>
    <author/>
  </authors>
  <commentList>
    <comment ref="B13" authorId="0" shapeId="0">
      <text>
        <r>
          <rPr>
            <b/>
            <sz val="9"/>
            <color rgb="FF000000"/>
            <rFont val="Tahoma"/>
            <family val="2"/>
          </rPr>
          <t>Felipe Toro:</t>
        </r>
        <r>
          <rPr>
            <sz val="9"/>
            <color rgb="FF000000"/>
            <rFont val="Tahoma"/>
            <family val="2"/>
          </rPr>
          <t xml:space="preserve">
</t>
        </r>
        <r>
          <rPr>
            <sz val="9"/>
            <color rgb="FF000000"/>
            <rFont val="Tahoma"/>
            <family val="2"/>
          </rPr>
          <t>Se eliminó Maestro de Obra estaba repetido</t>
        </r>
      </text>
    </comment>
    <comment ref="B14" authorId="0" shapeId="0">
      <text>
        <r>
          <rPr>
            <b/>
            <sz val="9"/>
            <color rgb="FF000000"/>
            <rFont val="Tahoma"/>
            <family val="2"/>
          </rPr>
          <t>Felipe Toro:</t>
        </r>
        <r>
          <rPr>
            <sz val="9"/>
            <color rgb="FF000000"/>
            <rFont val="Tahoma"/>
            <family val="2"/>
          </rPr>
          <t xml:space="preserve">
</t>
        </r>
        <r>
          <rPr>
            <sz val="9"/>
            <color rgb="FF000000"/>
            <rFont val="Tahoma"/>
            <family val="2"/>
          </rPr>
          <t>Se eliminó Maestro de Obra estaba repetido</t>
        </r>
      </text>
    </comment>
    <comment ref="B21" authorId="0" shapeId="0">
      <text>
        <r>
          <rPr>
            <b/>
            <sz val="9"/>
            <color indexed="81"/>
            <rFont val="Tahoma"/>
            <family val="2"/>
          </rPr>
          <t>Felipe Toro:</t>
        </r>
        <r>
          <rPr>
            <sz val="9"/>
            <color indexed="81"/>
            <rFont val="Tahoma"/>
            <family val="2"/>
          </rPr>
          <t xml:space="preserve">
Varía entre 500.000 y 3´000.000 dependiendo complejidad</t>
        </r>
      </text>
    </comment>
    <comment ref="G26" authorId="1" shapeId="0">
      <text>
        <r>
          <rPr>
            <sz val="9"/>
            <color rgb="FF000000"/>
            <rFont val="宋体"/>
            <charset val="134"/>
          </rPr>
          <t xml:space="preserve">win98:
</t>
        </r>
        <r>
          <rPr>
            <sz val="9"/>
            <color rgb="FF000000"/>
            <rFont val="宋体"/>
            <charset val="134"/>
          </rPr>
          <t xml:space="preserve">Establecer este factor en función al valor aproximado del AIU.
</t>
        </r>
      </text>
    </comment>
    <comment ref="D32" authorId="0" shapeId="0">
      <text>
        <r>
          <rPr>
            <b/>
            <sz val="9"/>
            <color indexed="81"/>
            <rFont val="Tahoma"/>
            <family val="2"/>
          </rPr>
          <t>Felipe Toro:</t>
        </r>
        <r>
          <rPr>
            <sz val="9"/>
            <color indexed="81"/>
            <rFont val="Tahoma"/>
            <family val="2"/>
          </rPr>
          <t xml:space="preserve">
Tasa fija, independiente del valor y duración del contrato</t>
        </r>
      </text>
    </comment>
    <comment ref="E35" authorId="1" shapeId="0">
      <text>
        <r>
          <rPr>
            <sz val="9"/>
            <color rgb="FF000000"/>
            <rFont val="宋体"/>
            <charset val="134"/>
          </rPr>
          <t xml:space="preserve">win98:
</t>
        </r>
        <r>
          <rPr>
            <sz val="9"/>
            <color rgb="FF000000"/>
            <rFont val="宋体"/>
            <charset val="134"/>
          </rPr>
          <t xml:space="preserve">Este porcenteje corresponde al uso de la valla para este proyecto, incluyendo el valor de salvamento.
</t>
        </r>
      </text>
    </comment>
    <comment ref="I48" authorId="1" shapeId="0">
      <text>
        <r>
          <rPr>
            <sz val="9"/>
            <color indexed="81"/>
            <rFont val="宋体"/>
            <charset val="134"/>
          </rPr>
          <t xml:space="preserve">win98:
Digitar el porcentaje de Utilidad antes de IVA.
</t>
        </r>
      </text>
    </comment>
  </commentList>
</comments>
</file>

<file path=xl/sharedStrings.xml><?xml version="1.0" encoding="utf-8"?>
<sst xmlns="http://schemas.openxmlformats.org/spreadsheetml/2006/main" count="4976" uniqueCount="783">
  <si>
    <t>Código</t>
  </si>
  <si>
    <t>CCE-EICP-FM-14</t>
  </si>
  <si>
    <t>Versión</t>
  </si>
  <si>
    <t>FORMULARIO 1</t>
  </si>
  <si>
    <t>PRESUPUESTO OFICIAL</t>
  </si>
  <si>
    <t>[Las Entidades Estatales deben usar el presente formulario para determinar el Presupuesto Oficial del Proceso de Contratación y solo pueden modificar o ajustar aquello que en este se permite expresamente]
[El presente formulario aplica para los procesos de contratación que tengan como forma de pago precios unitarios. Tratándose de otras modalidades de precio, la Entidad debe ajustarlo cuando corresponde a: precio global, llave en mano, administración delegada, reembolso de gastos o cualquier otra forma de precio.]</t>
  </si>
  <si>
    <t>ITEM DE PAGO</t>
  </si>
  <si>
    <t xml:space="preserve">ESPECIFICACIONES </t>
  </si>
  <si>
    <t>DESCRIPCION</t>
  </si>
  <si>
    <t>UND.</t>
  </si>
  <si>
    <t>CANTIDAD</t>
  </si>
  <si>
    <t>VALOR UNITARIO</t>
  </si>
  <si>
    <t xml:space="preserve">VALOR TOTAL                                </t>
  </si>
  <si>
    <t>Subtotal</t>
  </si>
  <si>
    <t>PORCENTAJE</t>
  </si>
  <si>
    <t xml:space="preserve">NOTA 2: Cuando la fracción decimal del peso sea  igual o superior a 5 se aproximará por exceso al número entero siguiente del peso y cuando la fracción decimal del peso sea inferior a 5 se aproximará por defecto al número entero del peso. </t>
  </si>
  <si>
    <t>ADMINISTRACION</t>
  </si>
  <si>
    <t>A=</t>
  </si>
  <si>
    <t xml:space="preserve">UTILIDAD
</t>
  </si>
  <si>
    <t>U=</t>
  </si>
  <si>
    <t>SUBTOTAL OBRAS (Costos Directos)</t>
  </si>
  <si>
    <t>019</t>
  </si>
  <si>
    <t>PINTURA</t>
  </si>
  <si>
    <t>SUMINISTRO, TRANSPORTE E INSTALACION ESTUCO Y VINILO 3 MANOS SOBRE MURO INTERIOR (INCLUYE ESTUCO, 1 MANO EN PINTURA TIPO 2  Y DOS MANOS EN PINTURA TIPO 1, FILOS Y DILATACIONES). COLOR SEGÚN DISEÑO POR M2</t>
  </si>
  <si>
    <t>M2</t>
  </si>
  <si>
    <t>019.001</t>
  </si>
  <si>
    <t>Capitulo</t>
  </si>
  <si>
    <t>-</t>
  </si>
  <si>
    <t>Actividad</t>
  </si>
  <si>
    <t>C3</t>
  </si>
  <si>
    <t>CUADRILLA CC TIPO 1 (1 OFICIAL + 1 AYUDANTE) (Pintura)</t>
  </si>
  <si>
    <t>Cuadrilla</t>
  </si>
  <si>
    <t>HR</t>
  </si>
  <si>
    <t>E1</t>
  </si>
  <si>
    <t>ANDAMIO METALICO CERTIFICADO, INCLUYE ESCALERILLA CON BARANDAS Y PLATAFORMAS DE TRABAJO</t>
  </si>
  <si>
    <t>Equipos</t>
  </si>
  <si>
    <t>UND</t>
  </si>
  <si>
    <t>E12</t>
  </si>
  <si>
    <t>EQUIPO DE TRANSPORTE</t>
  </si>
  <si>
    <t>DIA</t>
  </si>
  <si>
    <t>H2</t>
  </si>
  <si>
    <t>EQUIPO BASICO (HERRAMIENTA MENOR)</t>
  </si>
  <si>
    <t>Herramienta</t>
  </si>
  <si>
    <t>I1004</t>
  </si>
  <si>
    <t>ESTUCO PARA INTERIORES - TIPO PINTUCO REF. 117060 O SIMILAR.</t>
  </si>
  <si>
    <t>Insumo</t>
  </si>
  <si>
    <t>GAL</t>
  </si>
  <si>
    <t>I1008</t>
  </si>
  <si>
    <t>INTERVINILO - TIPO PINTUCO REF. SEGÚN COLOR DISEÑO O SIMILAR</t>
  </si>
  <si>
    <t>I1021</t>
  </si>
  <si>
    <t xml:space="preserve">VINILTEX - TIPO PINTUCO REF. SEGÚN COLOR DISEÑO O SIMILAR. </t>
  </si>
  <si>
    <t>I1565</t>
  </si>
  <si>
    <t>ACARREO INTERNO</t>
  </si>
  <si>
    <t>I417</t>
  </si>
  <si>
    <t>PABMERIL PLIEGO 9" X 11"</t>
  </si>
  <si>
    <t>DESMONTES</t>
  </si>
  <si>
    <t>028</t>
  </si>
  <si>
    <t>DESMONTE DE VIDRIO</t>
  </si>
  <si>
    <t>028.018</t>
  </si>
  <si>
    <t>C1</t>
  </si>
  <si>
    <t>CUADRILLA AA TIPO 1 (1 OFICIAL + 1 AYUDANTE) (Albañileria)</t>
  </si>
  <si>
    <t>E24</t>
  </si>
  <si>
    <t>VOLQUETA  6M3 (CARGUE A MANO)</t>
  </si>
  <si>
    <t>VJE</t>
  </si>
  <si>
    <t>SUMINISTRO, TRANSPORTE E INSTALACION VIDRIO TRASLUCIDO DE 4MM</t>
  </si>
  <si>
    <t>032.065</t>
  </si>
  <si>
    <t>032</t>
  </si>
  <si>
    <t>I324</t>
  </si>
  <si>
    <t>VIDRIO TRASLUCIDO 4MM</t>
  </si>
  <si>
    <t>I433</t>
  </si>
  <si>
    <t>SILICONA TUBO 280 ML</t>
  </si>
  <si>
    <t>ADICIONALES ALCALDIA MANIZALES</t>
  </si>
  <si>
    <t>SUMINISTRO, TRANSPORTE E INSTALACION DE LAMINAS DIFUSORAS DE LUZ DE 0.61 X 2.45 M CON ESTRUCTURA EN ALUMINIO NATURAL SUSPENDIDA A LA ESTRUCTURA INCLUYE ADECUACIÓN DE LÁMPARAS A LA MODULACIÓN DEL CIELO RASO</t>
  </si>
  <si>
    <t>032.165</t>
  </si>
  <si>
    <t>C12</t>
  </si>
  <si>
    <t>CUADRILLA EE TIPO 2 (1 OFICIAL + 2 AYUDANTE) (Dry Wall)</t>
  </si>
  <si>
    <t>I156</t>
  </si>
  <si>
    <t>ANGULO ALUMINIO 1"X1"</t>
  </si>
  <si>
    <t>ML</t>
  </si>
  <si>
    <t>I157</t>
  </si>
  <si>
    <t>TEE ALUMINIO 1"X1"</t>
  </si>
  <si>
    <t>I158</t>
  </si>
  <si>
    <t>REMACHE POP</t>
  </si>
  <si>
    <t>I1932</t>
  </si>
  <si>
    <t>LAMINA DIFUSORA DE LUZ 61X245</t>
  </si>
  <si>
    <t>I243</t>
  </si>
  <si>
    <t>ALAMBRE GALVANIZADO CAL 12</t>
  </si>
  <si>
    <t>KG</t>
  </si>
  <si>
    <t>SUMINISTRO, TRANSPORTE E INSTALACION ESTUCO Y VINILO 3 MANOS BAJO PLACA INTERIOR (INCLUYE ESTUCO, 1 MANO EN PINTURA TIPO 2 Y DOS MANOS EN PINTURA TIPO 1, FILOS Y DILATACIONES). COLOR SEGÚN DISEÑO.</t>
  </si>
  <si>
    <t>019.007</t>
  </si>
  <si>
    <t>SUMINISTRO, TRANSPORTE E INSTALACION CAMBIO DE ACCESORIOS EN APARATO SANITARIO INCLUYE SUMINISTRO E INSTALACIÓN DE FLUITMASTER</t>
  </si>
  <si>
    <t>032.043</t>
  </si>
  <si>
    <t>C2</t>
  </si>
  <si>
    <t>CUADRILLA BB TIPO 1 (1 OFICIAL + 1 AYUDANTE) (Instalaciones)</t>
  </si>
  <si>
    <t>I114</t>
  </si>
  <si>
    <t>FLUITMASTER  PARA SANITARIO</t>
  </si>
  <si>
    <t>I569</t>
  </si>
  <si>
    <t>CINTA TEFLON 10 M 1/2"</t>
  </si>
  <si>
    <t>010</t>
  </si>
  <si>
    <t>CUBIERTAS</t>
  </si>
  <si>
    <t xml:space="preserve">RECORRIDO DE CUBIERTA </t>
  </si>
  <si>
    <t>010.026</t>
  </si>
  <si>
    <t>DESMONTE CIELO RASO (INCLUYE RETIRO)</t>
  </si>
  <si>
    <t>028.008</t>
  </si>
  <si>
    <t>C8</t>
  </si>
  <si>
    <t>CUADRILLA AA TIPO 2 (1 OFICIAL + 2 AYUDANTE) (Albañileria)</t>
  </si>
  <si>
    <t>SUMINISTRO, TRANSPORTE E INSTALACION LAMINA DE ICOPOR PARA CIELO RASO EN ESTRUCTURA EXISTENTE</t>
  </si>
  <si>
    <t>032.040</t>
  </si>
  <si>
    <t>I322</t>
  </si>
  <si>
    <t>PLACA ICOPOR TEXTURIZADO 60x60</t>
  </si>
  <si>
    <t>029</t>
  </si>
  <si>
    <t>DEMOLICIONES</t>
  </si>
  <si>
    <t xml:space="preserve">DEMOLICION MORTEROS Y REVOQUE </t>
  </si>
  <si>
    <t>029.017</t>
  </si>
  <si>
    <t>009</t>
  </si>
  <si>
    <t>REVOQUES-RESANES</t>
  </si>
  <si>
    <t>SUMINISTRO,TRANSPORTE E INSTALACION REVOQUE LISO MUROS 1:3  IMPERMEABILIZADO (INCLUYE FILOS Y DILATACIONES) PARA ALTURAS MENORES A 3 METROS</t>
  </si>
  <si>
    <t>009.005</t>
  </si>
  <si>
    <t>AB20</t>
  </si>
  <si>
    <t>MORTERO 1:3</t>
  </si>
  <si>
    <t>Analisis</t>
  </si>
  <si>
    <t>M3</t>
  </si>
  <si>
    <t>I427</t>
  </si>
  <si>
    <t>SIKA-1 IMPERMEABILIZANTE INTEGRAL MORTEROS O SIMILAR.</t>
  </si>
  <si>
    <t>011</t>
  </si>
  <si>
    <t>CIELO RASOS</t>
  </si>
  <si>
    <t>LIMPIEZA DE PAREDES PARA APLICACIÓN DE VINILO SOBRE GRANIPLAST</t>
  </si>
  <si>
    <t>032.063</t>
  </si>
  <si>
    <t>C43</t>
  </si>
  <si>
    <t>AYUDANTE AA (ALBAÑILERIA)</t>
  </si>
  <si>
    <t>022.011</t>
  </si>
  <si>
    <t>E11</t>
  </si>
  <si>
    <t>EQUIPO HIDROLAVADORA</t>
  </si>
  <si>
    <t>019.040</t>
  </si>
  <si>
    <t>SUMINISTRO, TRANSPORTE E INSTALACION VINILO 3 MANOS SOBRE GRANIPLAST EN MURO EXTERIOR ALTURA &gt; 3 M (INCLUYE 1 MANO EN PINTURA TIPO 2  Y DOS MANOS EN PINTURA TIPO 1, FILOS Y DILATACIONES). COLOR SEGÚN DISEÑO POR M2</t>
  </si>
  <si>
    <t>SUMINISTRO, TRANSPORTE E INSTALACION LUMINARIA PANEL LED DE INCRUSTAR-REF. 9PULG-24W TIPO PALNETA O SIMILAR</t>
  </si>
  <si>
    <t>08B.266</t>
  </si>
  <si>
    <t>08B</t>
  </si>
  <si>
    <t>C13</t>
  </si>
  <si>
    <t>CUADRILLA FF TIPO 2 (1 OFICIAL + 2 AYUDANTE) (Electricas)</t>
  </si>
  <si>
    <t>I1110</t>
  </si>
  <si>
    <t>ACCESORIOS DE FIJACION</t>
  </si>
  <si>
    <t>I1657</t>
  </si>
  <si>
    <t>LUMINARIA LED DE INCRUSTAR REF. 9PULG-24 W TIPO PLANETA O SIMILAR</t>
  </si>
  <si>
    <t>INSTALACIONES ELECTRICAS - REDES INTERNAS</t>
  </si>
  <si>
    <t>SUMINISTRO, TRANSPORTE E INSTALACION CANAL EN LAMINA GALVANIZADA CAL .20 D/ 1.00 M. (SUMINISTRO E INSTALACIÓN CON WASH PRIMER + ESMALTE + ANCLAJE A MURO + SILICONA)</t>
  </si>
  <si>
    <t>010.024</t>
  </si>
  <si>
    <t>C11</t>
  </si>
  <si>
    <t>CUADRILLA DD TIPO 2 (1 OFICIAL + 2 AYUDANTE) (Carpinteria)</t>
  </si>
  <si>
    <t>E82</t>
  </si>
  <si>
    <t>ESCALERA CERTIFICADA</t>
  </si>
  <si>
    <t>I1002</t>
  </si>
  <si>
    <t>ESMALTE SINTETICO PINTULUX - TIPO PINTUCO REF. SEGÚN COLOR DISEÑO O SIMILAR</t>
  </si>
  <si>
    <t>I1022</t>
  </si>
  <si>
    <t xml:space="preserve">WASH PRIMER COMPONENTE A - 1/4 GL  REF. 509A O SIMILAR </t>
  </si>
  <si>
    <t>I1023</t>
  </si>
  <si>
    <t>WASH PRIMER COMPONENTE B - 1/4 GL REF. 509B O SIMILAR</t>
  </si>
  <si>
    <t>I167</t>
  </si>
  <si>
    <t>LAMINA GALVANIZADA CAL. 20 TIPO ACESCO O SIMILAR.</t>
  </si>
  <si>
    <t>I207</t>
  </si>
  <si>
    <t>PLATINA SOPORTE 3 MM</t>
  </si>
  <si>
    <t>I434</t>
  </si>
  <si>
    <t>SOLDADURA DE ESTAÑO 60-40 250GR 1/16"  (1.6 MM)</t>
  </si>
  <si>
    <t xml:space="preserve">DESMONTE DE CANALES Y BAJANTES </t>
  </si>
  <si>
    <t>028.014</t>
  </si>
  <si>
    <t>DESMONTE DE LÁMPARAS DE SOBREPONER, INCRUSTAR O SIMILAR. ALTURA &lt; 3 METROS (INCLUYE ESCALERA CERTIFICADA)</t>
  </si>
  <si>
    <t>08B.304</t>
  </si>
  <si>
    <t>C6</t>
  </si>
  <si>
    <t>CUADRILLA FF TIPO 1 (1 OFICIAL + 1 AYUDANTE) (ELECTRICAS)</t>
  </si>
  <si>
    <t>SUMINISTRO TRANSPORTE E INSTALACION PINTURA TIPO KORAZA O SIMILAR 3 MANOS LADRILLO A LA VISTA (INCLUYE, 1 MANO EN PINTURA TIPO 2 Y DOS MANOS EN PINTURA TIPO KORAZA O SIMILAR, FILOS Y DILATACIONES). COLOR SEGÚN DISEÑO.</t>
  </si>
  <si>
    <t>019.041</t>
  </si>
  <si>
    <t>I1009</t>
  </si>
  <si>
    <t>KORAZA - TIPO PINTUCO REF. 2650 SEGÚN COLOR DISEÑO O SIMILAR</t>
  </si>
  <si>
    <t>028.093</t>
  </si>
  <si>
    <t>009.007</t>
  </si>
  <si>
    <t>SUMINISTRO,TRANSPORTE E INSTALACION REVOQUE LISO MUROS 1:3  IMPERMEABILIZADO  ALTURA &gt; 3M. (INCLUYE FILOS Y DILATACIONES)</t>
  </si>
  <si>
    <t>I966</t>
  </si>
  <si>
    <t>TELERA 20 CM X 4 CM X 3 M.</t>
  </si>
  <si>
    <t>M</t>
  </si>
  <si>
    <t>SUMINISTRO, TRANSPORTE E INSTALACION DE 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t>
  </si>
  <si>
    <t>016</t>
  </si>
  <si>
    <t>CARPINTERIA EN MADERA</t>
  </si>
  <si>
    <t>016.017</t>
  </si>
  <si>
    <t>C4</t>
  </si>
  <si>
    <t>CUADRILLA DD TIPO 1 (1 OFICIAL + 1 AYUDANTE) (Carpinteria)</t>
  </si>
  <si>
    <t>I964</t>
  </si>
  <si>
    <t>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t>
  </si>
  <si>
    <t>DESMONTE Y REINSTALACION DE CUBIERTA EN TEJA DE BARRO</t>
  </si>
  <si>
    <t>028.005</t>
  </si>
  <si>
    <t xml:space="preserve">DESMONTE APARATOS SANITARIOS </t>
  </si>
  <si>
    <t>015.004</t>
  </si>
  <si>
    <t>SUMINISTRO, TRANSPORTE E INSTALACION SANITARIO Tipo MONTECARLO REDONDO Color Blanco Ref. 02618100-1 Tipo Corona o Similar. (conjunto sanitario que incluye sanitario one piece, tapa, griferia, accesorios de conexión e instalación.)</t>
  </si>
  <si>
    <t>I68</t>
  </si>
  <si>
    <t>CONJUNTO SANITARIO TIPO MONTECARLO REDONDO COLOR BLANCO REF. 02618100-1 DE CORONA O SIMILAR (INCLUYE SANITARIO ONE PIECE, TAPA, GRIFERIA, ACCESORIOS DE CONEXIÓN E INSTALACIÓN.)</t>
  </si>
  <si>
    <t>015</t>
  </si>
  <si>
    <t>APARATOS SANITARIOS</t>
  </si>
  <si>
    <t>015.013</t>
  </si>
  <si>
    <t>SUMINISTRO, TRANSPORTE E INSTALACION LAVAMANOS SOBREPONER Linea MARSELLA Color Blanco Ref. 13011000 Tipo Corona o Similar. (Incluye conjunto griferia tipo galaxia 8" o similar, desagüe automatico, sifón botella, grapas 2 und, acople).</t>
  </si>
  <si>
    <t>I536</t>
  </si>
  <si>
    <t>ACOPLE 1/2"  PARA LAVAMANOS EN ACERO DE 40 CM.</t>
  </si>
  <si>
    <t>I62</t>
  </si>
  <si>
    <t>CONJUNTO GRIFERIA LAVAMANOS CROMADA 8" GALAXIA TIPO GRIVAL  O SIMILAR ( MEZCLADOR CIERRE COMPRESIÓN, DESAGUE AUTOMATICO, SIFÓN BOTELLA, GRAPAS 2 UND.</t>
  </si>
  <si>
    <t>I82</t>
  </si>
  <si>
    <t>LAVAMANOS SOBREPONER LINEA MARSELLA COLOR BLANCO DE CORONA REF. .13011000 O SIMILAR.</t>
  </si>
  <si>
    <t>019.003</t>
  </si>
  <si>
    <t>SUMINISTRO, TRANSPORTE E INSTALACION ESTUCO Y VINILO 3 MANOS SOBRE MURO EXTERIOR (INCLUYE ESTUCO, 1 MANO EN PINTURA TIPO 2  Y DOS MANOS EN PINTURA TIPO 1, FILOS Y DILATACIONES). COLOR SEGÚN DISEÑO POR M2</t>
  </si>
  <si>
    <t>I1003</t>
  </si>
  <si>
    <t>ESTUCO PARA EXTERIORES - TIPO PINTUCO REF. 27060 O SIMILAR.</t>
  </si>
  <si>
    <t>08B.303</t>
  </si>
  <si>
    <t>SUMINISTRO, TRANSPORTE E INSTALACION DE LUMINARIA DE SOBREPONER TIPO BALA PANEL LED REDONDO, 24W BLANCO OPAL. INCLUYE DRIVER SC</t>
  </si>
  <si>
    <t>I1746</t>
  </si>
  <si>
    <t>SUMINISTRO DE BALA LED CIRCULAR DE SOBREPONER 20W</t>
  </si>
  <si>
    <t>CAI OLAYA</t>
  </si>
  <si>
    <t>017</t>
  </si>
  <si>
    <t>SUMINISTRO TRANSPORTE E INSTALACION LOCKER METÁLICO CON 16 MÓDULOS, GRIS DE 2,0 X1,25 X 0,30 M, LÁMINA COLD ROLLED CALIBRE 24, CON CAPACIDAD DE 45 KG POR CASILLERO, LOCKER CON MÓDULOS DE DIFERENTES NÚMEROS DE CASILLAS DE UN CUERPO Y VARIOS COMPARTIMIENTOS VERTICALES, CON PUERTAS Y SEGUROS PARA CANDADO, LAS PUERTAS DEL LOCKER POSEE CELOSÍAS QUE PERMITEN LA CIRCULACIÓN DE AIRE, SUPERFICIE TERMINADA COMPLETAMENTE LISA, SISTEMA DE SEGURIDAD SEGÚN LAS CARACTERÍSTICAS DE USO. EL LOCKER ESTÁ APOYADO SOBRE SISTEMA RÍGIDO, BISAGRAS DESARMABLES ÚNICAMENTE CON LA PUERTA ABIERTA.</t>
  </si>
  <si>
    <t>LOCKER METÁLICO CON 16 MÓDULOS, GRIS DE 2,0 X1,25 X 0,30 M, LÁMINA COLD ROLLED CALIBRE 24, CON CAPACIDAD DE 45 KG POR CASILLERO, LOCKER CON MÓDULOS DE DIFERENTES NÚMEROS DE CASILLAS DE UN CUERPO Y VARIOS COMPARTIMIENTOS VERTICALES, CON PUERTAS Y SEGUROS PARA CANDADO, LAS PUERTAS DEL LOCKER POSEE CELOSÍAS QUE PERMITEN LA CIRCULACIÓN DE AIRE, SUPERFICIE TERMINADA COMPLETAMENTE LISA, SISTEMA DE SEGURIDAD SEGÚN LAS CARACTERÍSTICAS DE USO. EL LOCKER ESTÁ APOYADO SOBRE SISTEMA RÍGIDO, BISAGRAS DESARMABLES ÚNICAMENTE CON LA PUERTA ABIERTA.</t>
  </si>
  <si>
    <t>017,127</t>
  </si>
  <si>
    <t>CARPINTERIA METALICA</t>
  </si>
  <si>
    <t>CAI SAMARIA</t>
  </si>
  <si>
    <t>019.014</t>
  </si>
  <si>
    <t>SUMINISTRO, TRANSPORTE E INSTALACION ESTUCO Y PINTURA TIPO KORAZA O SIMILAR 3 MANOS FACHADAS (INCLUYE ESTUCO, 1 MANO EN PINTURA TIPO 2 Y DOS MANOS EN PINTURA TIPO KORAZA O SIMILAR, FILOS Y DILATACIONES). COLOR SEGÚN DISEÑO.</t>
  </si>
  <si>
    <t>017.127</t>
  </si>
  <si>
    <t>SUMINISTRO, TRANSPORTE E INSTALACION PUERTA DUCHA ACRILICO (INCLUYE MARCO EN ALUMINIO ANODIZADO, PASADOR Y TOALLERO) A TODO COSTO</t>
  </si>
  <si>
    <t>017.065</t>
  </si>
  <si>
    <t>I124</t>
  </si>
  <si>
    <t>PUERTA DUCHA ACRILICO (INCLUYE MARCO EN ALUMINIO ANODIZADO, PASADOR Y TOALLERO) A TODO COSTO</t>
  </si>
  <si>
    <t>017,065</t>
  </si>
  <si>
    <t>CAI ARANJUEZ</t>
  </si>
  <si>
    <t>012</t>
  </si>
  <si>
    <t>PISOS - ACABADOS</t>
  </si>
  <si>
    <t>012.010</t>
  </si>
  <si>
    <t>SUMINISTRO, TRANSPORTE E INSTALACION BALDOSA GRANO DE MARMOL PCL 5  PERLATO CLARO TERRAZO TIPO ALFA O SIMILAR. (INCLUYE DESTRONCADA, PULIDA, BRILLADA, MORTERO DE NIVELACIÓN Y DILATACIÓN EN PVC).</t>
  </si>
  <si>
    <t>E73</t>
  </si>
  <si>
    <t>DESTRONCADORA DE PISOS 10HP</t>
  </si>
  <si>
    <t>E74</t>
  </si>
  <si>
    <t>PULIDORA PISOS</t>
  </si>
  <si>
    <t>E75</t>
  </si>
  <si>
    <t>BRILLADORA</t>
  </si>
  <si>
    <t>I1020</t>
  </si>
  <si>
    <t>TINTILLA SELLADORA - TIPO MINWAX O SIMILAR.</t>
  </si>
  <si>
    <t>I1041</t>
  </si>
  <si>
    <t>BALDOSA GRANO TRADICIONAL PERLATO CLARO PCL 5 TERRAZO TIPO ALFA O SIMILAR</t>
  </si>
  <si>
    <t>I1043</t>
  </si>
  <si>
    <t>BOQUILLA ALFACOLOR 1-3</t>
  </si>
  <si>
    <t>I1090</t>
  </si>
  <si>
    <t>CERA POLIMERICA</t>
  </si>
  <si>
    <t>LT</t>
  </si>
  <si>
    <t>I1952</t>
  </si>
  <si>
    <t>ÁCIDO OXÁLICO</t>
  </si>
  <si>
    <t>I1953</t>
  </si>
  <si>
    <t>DILATACIÓN EN PVC</t>
  </si>
  <si>
    <t>I49</t>
  </si>
  <si>
    <t>AGUA LITRO</t>
  </si>
  <si>
    <t>029.003</t>
  </si>
  <si>
    <t>DEMOLICION ENCHAPE DE PISOS (INCLUYE RETIRO)</t>
  </si>
  <si>
    <t>CAI SAN SEBASTIAN</t>
  </si>
  <si>
    <t>CAI CAMPIN</t>
  </si>
  <si>
    <t>CAI SULTANA</t>
  </si>
  <si>
    <t>029.004</t>
  </si>
  <si>
    <t xml:space="preserve">DEMOLICION ENCHAPE DE MUROS </t>
  </si>
  <si>
    <t>013.001</t>
  </si>
  <si>
    <t>SUMINISTRO, TRANSPORTE E INSTALACION CERAMICA PARED POMPEI TIPO ALFA O SIMILAR. COLOR CORAL O SHELL SEGÚN DISEÑO (INCLUYE BOQUILLA COLOR Y WIN.). INCLUYE MORTERO DE PEGA Y/O NIVELACIÓN.</t>
  </si>
  <si>
    <t>I1054</t>
  </si>
  <si>
    <t>CERAMICA PARED POMPEI. TIPO ALFA O SIMILAR. COLOR CORAL O SHELL</t>
  </si>
  <si>
    <t>I398</t>
  </si>
  <si>
    <t>ALFALISTO BLANCO O SIMILAR</t>
  </si>
  <si>
    <t>I440</t>
  </si>
  <si>
    <t>WIN PLASTICO</t>
  </si>
  <si>
    <t>013</t>
  </si>
  <si>
    <t>ENCHAPES Y ACCESORIOS</t>
  </si>
  <si>
    <t>012.006</t>
  </si>
  <si>
    <t>SUMINISTRO, TRANSPORTE E INSTALACION CERAMICA PISO POMPEI TIPO ALFA O SIMILAR. COLOR CORAL O SHELL SEGÚN DISEÑO. INCLUYE MORTERO DE PEGA Y/O NIVELACIÓN</t>
  </si>
  <si>
    <t>I1063</t>
  </si>
  <si>
    <t>CERAMICA PISO POMPEI. TIPO ALFA O SIMILAR. COLOR CORAL O SHELL</t>
  </si>
  <si>
    <t>I399</t>
  </si>
  <si>
    <t>ALFALISTO GRIS O SIMILAR.</t>
  </si>
  <si>
    <t>013,001</t>
  </si>
  <si>
    <t>CAI CABLE</t>
  </si>
  <si>
    <t>CAI PALERMO</t>
  </si>
  <si>
    <t>CAI FATIMA</t>
  </si>
  <si>
    <t>CAI ENEA</t>
  </si>
  <si>
    <t>011.009</t>
  </si>
  <si>
    <t>SUMINISTRO, TRANSPORTE E INSTALACIÓN DE CIELO RASO EN LÁMINAS DE PVC A TODO COSTO. INCLUYE ESTRUCTURA METÁLICA, PERIMETRALES Y HASTA 2 CAJAS DE INSPECCION DE 0.60 X 0.60 CADA 30 M2. TEXTURA SEGÚN DISEÑO</t>
  </si>
  <si>
    <t>I1923</t>
  </si>
  <si>
    <t>CAI ESTAMBUL</t>
  </si>
  <si>
    <t>002A</t>
  </si>
  <si>
    <t>CIMIENTOS</t>
  </si>
  <si>
    <t>002A.007</t>
  </si>
  <si>
    <t>SUMINISTRO, TRANSPORTE E INSTALACION CONCRETO CICLOPEO CIMIENTOS (60% Concreto 3000 psi y 40% piedra media zonga)</t>
  </si>
  <si>
    <t>AB5</t>
  </si>
  <si>
    <t>CONCRETO 3000 psi - 21 Mpa</t>
  </si>
  <si>
    <t>C22</t>
  </si>
  <si>
    <t>CUADRILLA AA TIPO 4 (1 OFICIAL + 4 AYUDANTE) (Albañileria)</t>
  </si>
  <si>
    <t>I37</t>
  </si>
  <si>
    <t>PIEDRA MEDIA ZONGA</t>
  </si>
  <si>
    <t>006</t>
  </si>
  <si>
    <t>MAMPOSTERIA</t>
  </si>
  <si>
    <t>006.001</t>
  </si>
  <si>
    <t>SUMINISTRO, TRANSPORTE E INSTALACION MURO EN BLOQUE Nº4  Arcilla 33*23*9 cm.</t>
  </si>
  <si>
    <t>AB21</t>
  </si>
  <si>
    <t>MORTERO 1:4</t>
  </si>
  <si>
    <t>I951</t>
  </si>
  <si>
    <t xml:space="preserve">BLOQUE  Nº 4 ARCILLA </t>
  </si>
  <si>
    <t>002</t>
  </si>
  <si>
    <t>MOVIMIENTO DE TIERRAS</t>
  </si>
  <si>
    <t>002.001</t>
  </si>
  <si>
    <t>EXCAVACIÓN EN ZANJA - MATERIAL COMÚN - 0.0 A 2.0 M</t>
  </si>
  <si>
    <t>E36</t>
  </si>
  <si>
    <t>EQUIPO MANEJO DE AGUAS DIFERENTE A AGUAS RESIDUALES</t>
  </si>
  <si>
    <t>I1001</t>
  </si>
  <si>
    <t>ANTICORROSIVO PREMIUM - TIPO PINTUCO REF. 513 O SIMILAR</t>
  </si>
  <si>
    <t>017.045</t>
  </si>
  <si>
    <t>SUMINISTRO, TRANSPORTE E INSTALACION PUERTA METALICA LÁMINA GALVANIZADA CAL. 18 TIPO PANEL CON MARCO SENCILLO ( INCLUYE ANTICORROSIVO + PINTURA ELECTROSTATICA + MARCO LÁMINA GALVANIZADA CAL. 18 CARGADOS EN CONCRETO). INCLUYE EL SUMINISTRO DE TODOS LOS ACCESORIOS REQUERIDOS PARA EL CORRECTO MONTAJE.</t>
  </si>
  <si>
    <t>I218</t>
  </si>
  <si>
    <t>PUERTA METALICA LÁMINA GALVANIZADA CAL. 18 TIPO PANEL CON MARCO SENCILLO ( INCLUYE ANTICORROSIVO + PINTURA ELECTROSTATICA + LÁMINA GALVANIZADA CAL. 18 CARGADOS EN CONCRETO). INCLUYE EL SUMINISTRO DE TODOS LOS ACCESORIOS REQUERIDOS PARA EL CORRECTO MONTAJE. (SUMINISTRO E INSTALACIÓN).</t>
  </si>
  <si>
    <t>CAI MALTERIA</t>
  </si>
  <si>
    <t>028.016</t>
  </si>
  <si>
    <t xml:space="preserve">DESMONTE DE MUEBLE BAJO MESON </t>
  </si>
  <si>
    <t>SUBESTACION LAS PAVAS</t>
  </si>
  <si>
    <t>007</t>
  </si>
  <si>
    <t>INSTALACIONES HIDRAULICAS</t>
  </si>
  <si>
    <t>007.128</t>
  </si>
  <si>
    <t>SUMINISTRO, TRANSPORTE E INSTALACIÓN DE  LLAVE DE PASO TIPO RED WHITE 1/2"</t>
  </si>
  <si>
    <t>I1700</t>
  </si>
  <si>
    <t>LIMPIADOR  REM PVC 760 GMS(1/4)</t>
  </si>
  <si>
    <t>I545</t>
  </si>
  <si>
    <t>ADAPTADOR MACHO PRESION PVC - 1/2</t>
  </si>
  <si>
    <t>I647</t>
  </si>
  <si>
    <t>SOLDADURA PVC LIQUIDA 1/4</t>
  </si>
  <si>
    <t>I878</t>
  </si>
  <si>
    <t xml:space="preserve">REGISTRO O LLAVE DE PASO TIPO RED WHITE 1/2" ACUEDUCTO </t>
  </si>
  <si>
    <t>019.023</t>
  </si>
  <si>
    <t>SUMINISTRO TRANSPORTE E INSTALACION ESTUCO Y PINTURA ACRILTEX PARA BAÑO Y COCINA</t>
  </si>
  <si>
    <t>I1632</t>
  </si>
  <si>
    <t>PINTURA INTERVINILO ACRILTEX LAVABLE</t>
  </si>
  <si>
    <t>016.022</t>
  </si>
  <si>
    <t>SUMINISTRO, TRANSPORTE E INSTALACION DE 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INSTALCION)</t>
  </si>
  <si>
    <t>I1642</t>
  </si>
  <si>
    <t>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INSTALACION)</t>
  </si>
  <si>
    <t>I1643</t>
  </si>
  <si>
    <t>MADECANTO PARA REGRUESO DE ENTREPAÑOS</t>
  </si>
  <si>
    <t>08B.318</t>
  </si>
  <si>
    <t>SUMINISTRO, TRANSPORTE E INSTALACION REFLECTOR DE 50W IP66 LED CUADRADO-CERRADO - ESTRIBOS - COMPLETO:  CHASIS, BOMBILLA, ARRANCADOR, FOTOCELDA, COFRE METÁLICO DE SEGURIDAD, ETC. ACCESORIOS DE FIJACION E INSTALACION; INCLUYE ACCESORIOS DE SUJECIÓN. INSTALACIÓN A TODO COSTO.</t>
  </si>
  <si>
    <t>I1975</t>
  </si>
  <si>
    <t>017.027</t>
  </si>
  <si>
    <t>SUMINISTRO, TRANSPORTE E INSTALACION VENTANA CORREDIZA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t>
  </si>
  <si>
    <t>I144</t>
  </si>
  <si>
    <t>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t>
  </si>
  <si>
    <t>028.009</t>
  </si>
  <si>
    <t xml:space="preserve">DESMONTE DE VENTANERIA </t>
  </si>
  <si>
    <t>CAI LIBORIO</t>
  </si>
  <si>
    <t>SUESTACION CUCHILLA DEL SALADO</t>
  </si>
  <si>
    <t>ADICIONALES ALCALDIA DE MANIZALES</t>
  </si>
  <si>
    <t>OBRAS EXTERIORES</t>
  </si>
  <si>
    <t>021.010</t>
  </si>
  <si>
    <t>SUMINISTRO, TRANSPORTE E INSTALACION CERRAMIENTO EN MALLA ESLABONADA CAL. 12  DE 2 1/4" X 2 1/4" +  ANGULO 3/4 X  1/8" + ANTICORROSIVO + PINTURA, TUBO AGUAS NEGRAS PARA CERRAMIENTO 2", CONCERTINA DIAMETRO 18"ESPIRAL ESPACIADO CADA 20 CM CUCHILLAS EN ACERO INOXIDABLE AISI 430 ESPESOR 0,60MM ANCHO 25MM, PEDESTAL EN CONCRETO. SEGÚN DETALLE.</t>
  </si>
  <si>
    <t>I161</t>
  </si>
  <si>
    <t>ANGULO  HIERRO 3/4" X 1/8"</t>
  </si>
  <si>
    <t>I169</t>
  </si>
  <si>
    <t>MALLA ESLABONADA 21/4*21/4 *2 MTS</t>
  </si>
  <si>
    <t>I170</t>
  </si>
  <si>
    <t>CONCERTINA DIAMETRO 18" ESPIRAL ESPACIADO CADA 20 INCLUYE CABLE GALVANIZADO SUPER GX DE 1/8 Y PERROS DE SUJECION 3/16</t>
  </si>
  <si>
    <t>I435</t>
  </si>
  <si>
    <t>SOLDADURA ELECTRICA TIPO WESTARCO SUPER E- 6013  DE 1/8 O SIMILAR.</t>
  </si>
  <si>
    <t>I680</t>
  </si>
  <si>
    <t xml:space="preserve">TUBO ACERO AGUA NEGRA PARA CERRAMIENTO  1 1/2" -   - TIPO COLMENA O SIMILAR. </t>
  </si>
  <si>
    <t>I684</t>
  </si>
  <si>
    <t xml:space="preserve">TUBO ACERO AGUA NEGRA PARA CERRAMIENTO  2" -   - TIPO COLMENA O SIMILAR. </t>
  </si>
  <si>
    <t>021</t>
  </si>
  <si>
    <t>028.012</t>
  </si>
  <si>
    <t>DESMONTE PUERTAS  (INCLUYE RETIRO)</t>
  </si>
  <si>
    <t>029.009</t>
  </si>
  <si>
    <t xml:space="preserve">PICADO DE PLACA PISO </t>
  </si>
  <si>
    <t>028.090</t>
  </si>
  <si>
    <t>DESMONTE DE TUBERÍA HIDROSANITARIA (INCLUYE RETIRO)</t>
  </si>
  <si>
    <t>025.001</t>
  </si>
  <si>
    <t>SUMINISTRO, TRANSPORTE E INSTALACION DE  TUBERÍA PVC TIPO UNIÓN MECÁNICA RDE 21 DE 2" P/ACUEDUCTO</t>
  </si>
  <si>
    <t>012.007</t>
  </si>
  <si>
    <t>SUMINISTRO, TRANSPORTE E INSTALACION CERAMICA PISO ANTIQUE TIPO ALFA O SIMILAR. COLOR BEIGE O BLANCO SEGÚN DISEÑO (INCLUYE BOQUILLA.). INCLUYE MORTERO DE PEGA Y/O NIVELACIÓN.</t>
  </si>
  <si>
    <t>013.002</t>
  </si>
  <si>
    <t>SUMINISTRO, TRANSPORTE E INSTALACION CERAMICA PARED TIPO NACIONAL ALFA O SIMILAR. COLOR BEIGE O BLANCO SEGÚN DISEÑO (INCLUYE BOQUILLA COLOR Y WIN.). INCLUYE MORTERO DE PEGA Y/O NIVELACIÓN</t>
  </si>
  <si>
    <t>019.011</t>
  </si>
  <si>
    <t>SUMINISTRO, TRANSPORTE E INSTALACION PINTURA EPOXICA ALTA RESISTENCIA CON CATALIZADOR 3 MANOS SOBRE REVOQUE. (INCLUYE 1 MANO EN PINTURA TIPO 2 Y DOS MANOS EN PINTURA EPOXI POLIAMIDA CON CATALIZADOR, FILOS Y DILATACIONES). COLOR SEGÚN DISEÑO.</t>
  </si>
  <si>
    <t>SUMINISTRO E INSTALACIÓN SEGURO VENTANA CERROJO PUNTO ROJO COLOR NEGRO</t>
  </si>
  <si>
    <t>032.009</t>
  </si>
  <si>
    <t xml:space="preserve">SUMINISTRO, TRANSPORTE E INSTALACION MORTERO DE NIVELACION 1:3 IMPERMEABILIZADO </t>
  </si>
  <si>
    <t>CAI GALAN</t>
  </si>
  <si>
    <t>016.026</t>
  </si>
  <si>
    <t>SUMINISTRO, TRANSPORTE E INSTALACION PUERTA DE MADERA, ENTAMBORADA</t>
  </si>
  <si>
    <t>032.047</t>
  </si>
  <si>
    <t>MONTAJE APARATOS SANITARIOS</t>
  </si>
  <si>
    <t>CAI PARQUE CHIPRE</t>
  </si>
  <si>
    <t>016.023</t>
  </si>
  <si>
    <t>SUMINISTRO, TRANSPORTE E INSTALACION DE 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t>
  </si>
  <si>
    <t>ASEO GENERAL Y LIMPIEZA</t>
  </si>
  <si>
    <t>ASEO GENERAL DE CIELO RASO. ALTURA &gt; 3.00M (Vacío entre cielo raso y cubierta)</t>
  </si>
  <si>
    <t>I491</t>
  </si>
  <si>
    <t>COSTAL</t>
  </si>
  <si>
    <t>022</t>
  </si>
  <si>
    <t>022.013</t>
  </si>
  <si>
    <t>CAI PARQUE LEONORA</t>
  </si>
  <si>
    <t>CAI PARQUE EL CARMEN</t>
  </si>
  <si>
    <t>CAI  ALFONSO LOPEZ</t>
  </si>
  <si>
    <t>SUBESTACION SAN PEREGRINO</t>
  </si>
  <si>
    <t>017.036</t>
  </si>
  <si>
    <t>I128</t>
  </si>
  <si>
    <t>PUERTA EN VIDRIO TEMPLADO 10 MM CON ZOCALO EN ALUMINIO DE PIVOTE, CON CERRADURA Y MANIJA (HOJA SENCILLA). INCLUYE EL SUMINISTRO DE TODOS LOS ACCESORIOS REQUERIDOS PARA EL CORRECTO MONTAJE. SEGUN DETALLE. (SUMINISTRO E INSTALACIÓN).</t>
  </si>
  <si>
    <t>PUERTA VIDRIO TEMPLADO BAÑO</t>
  </si>
  <si>
    <t>SUBESTACION TABLAZO</t>
  </si>
  <si>
    <t>CUBIERTA</t>
  </si>
  <si>
    <t>ESTACIÓN ALTO BONITO</t>
  </si>
  <si>
    <t>IMPERMEABILIZACION PARED</t>
  </si>
  <si>
    <t>DEPENDENCIA</t>
  </si>
  <si>
    <t>PROPIEDAD</t>
  </si>
  <si>
    <t>ESTADO</t>
  </si>
  <si>
    <t>Estación de policía Manizales</t>
  </si>
  <si>
    <t>ALCALDIA DE MANIZALES</t>
  </si>
  <si>
    <t>Estación de policía Ciudadela Del Norte</t>
  </si>
  <si>
    <t>Estación de policía Terminal</t>
  </si>
  <si>
    <t>POLICÍA</t>
  </si>
  <si>
    <t>Estación de policía Aeropuerto</t>
  </si>
  <si>
    <t>INFI-CALDAS</t>
  </si>
  <si>
    <t>Estación de policía Cuchilla Del Salado</t>
  </si>
  <si>
    <t>TERMINADO</t>
  </si>
  <si>
    <t>Subestación de policía Villaneria</t>
  </si>
  <si>
    <t>Subestación de policía San Peregrino</t>
  </si>
  <si>
    <t>Subestación de policía La Linda</t>
  </si>
  <si>
    <t>JAC LA LINDA</t>
  </si>
  <si>
    <t>Subestación de policía La Violeta</t>
  </si>
  <si>
    <t>JAC LA VIOLETA</t>
  </si>
  <si>
    <t>Subestación de policía Alto Lisboa</t>
  </si>
  <si>
    <t>JAC LISBOA</t>
  </si>
  <si>
    <t>Subestación de policía La Cabaña</t>
  </si>
  <si>
    <t>Subestación de policía Alto Bonito</t>
  </si>
  <si>
    <t>Subestación de policía Malteria</t>
  </si>
  <si>
    <t>Subestación de policía Tres Puertas</t>
  </si>
  <si>
    <t>SUCESORES LIBORIO</t>
  </si>
  <si>
    <t>Subestación de policía Alto Tablazo</t>
  </si>
  <si>
    <t>Subestación de policía Las Pavas</t>
  </si>
  <si>
    <t>Subestación de policía Alto De Letras</t>
  </si>
  <si>
    <t>ALCALDIA HERVEO</t>
  </si>
  <si>
    <t>Subestación de policía KM 41</t>
  </si>
  <si>
    <t>CAI Carmen</t>
  </si>
  <si>
    <t>CAI Villahermosa</t>
  </si>
  <si>
    <t>CAI Olaya</t>
  </si>
  <si>
    <t>CAI Samaria</t>
  </si>
  <si>
    <t>CAI Alfonso Lopez</t>
  </si>
  <si>
    <t>CAI Aranjuez</t>
  </si>
  <si>
    <t>CAI Chipre</t>
  </si>
  <si>
    <t>CAI Fatima</t>
  </si>
  <si>
    <t>CAI Galán</t>
  </si>
  <si>
    <t xml:space="preserve">CAI San Sebastián </t>
  </si>
  <si>
    <t>CAI Estambul</t>
  </si>
  <si>
    <t>CAI Campin</t>
  </si>
  <si>
    <t>CAI Liborio</t>
  </si>
  <si>
    <t>CAI Leonora</t>
  </si>
  <si>
    <t>CAI Enea</t>
  </si>
  <si>
    <t>CAI Sultana</t>
  </si>
  <si>
    <t>CAI Nevado</t>
  </si>
  <si>
    <t>MINISTERIO DE VIVIENDA</t>
  </si>
  <si>
    <t>CAI Terraza</t>
  </si>
  <si>
    <t>INFI MANIZALES</t>
  </si>
  <si>
    <t>CAI Centro</t>
  </si>
  <si>
    <t>CAI Florida</t>
  </si>
  <si>
    <t>ALCALDIA DE VILLAMARIA</t>
  </si>
  <si>
    <t>CAI Pradera</t>
  </si>
  <si>
    <t>ARQUIDIOCESIS DE MANIZALES</t>
  </si>
  <si>
    <t>CAI Cable</t>
  </si>
  <si>
    <t>Cai Palermo</t>
  </si>
  <si>
    <t>TOTAL</t>
  </si>
  <si>
    <t>ESTACIÓN KM 41</t>
  </si>
  <si>
    <t>SUMINISTRO, TRANSPORTE REVOQUE LISO MUROS 1:3 IMPERMEABILIZADO (INCLUYE FILOS Y DILATACIONES) PARA ALTURAS MENORES A 3 METROS</t>
  </si>
  <si>
    <t>subtotal</t>
  </si>
  <si>
    <t>PPL</t>
  </si>
  <si>
    <t>I1019</t>
  </si>
  <si>
    <t>SELLADOR LIJABLE  - TIPO PINTUCO O SIMILAR</t>
  </si>
  <si>
    <t>I1664</t>
  </si>
  <si>
    <t>MANIJA Y SEGURO PUERTA</t>
  </si>
  <si>
    <t>I1787</t>
  </si>
  <si>
    <t>ESMALTE SINTETICO PINTULUX -  TIPO PINTUCO REF SEGUN COLOR DISEÑO O SIMILAR</t>
  </si>
  <si>
    <t>I181</t>
  </si>
  <si>
    <t>MARCO METALICO PUERTAS E= 12 CM SENCILLO EN LÁMINA GALVANIZADA CAL. 18 PARA HOJA DE PUERTA CON ANCHO 0.76 A 1.10 M. Y ALTURA 1.80 A 2.10 M. (SUMINISTRO).</t>
  </si>
  <si>
    <t>I1834</t>
  </si>
  <si>
    <t>NAVE EN MADERA TRIPLEX DE 0,90 X 2,05 M, ENTAMBORADA</t>
  </si>
  <si>
    <t>I1835</t>
  </si>
  <si>
    <t>TOPE PUERTA RESORTE CROMO</t>
  </si>
  <si>
    <t>I260</t>
  </si>
  <si>
    <t>CERRADURA BELL WOOD POMO MADERA - ENTRADA TIPO SCHALAGE REF. A80PD O SIMILAR. ACABADO SEGÚN DISEÑO.</t>
  </si>
  <si>
    <t>I401</t>
  </si>
  <si>
    <t>BISAGRAS ALUMINIO 3"</t>
  </si>
  <si>
    <t>I404</t>
  </si>
  <si>
    <t>CEMENTO BLANCO</t>
  </si>
  <si>
    <t>I503</t>
  </si>
  <si>
    <t>MANGUERA PLASTICA LAVAMANOS - SANITARIOS</t>
  </si>
  <si>
    <t>I1644</t>
  </si>
  <si>
    <t>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t>
  </si>
  <si>
    <t>Valor</t>
  </si>
  <si>
    <t xml:space="preserve">Plazo estimado de ejecución </t>
  </si>
  <si>
    <t>Meses</t>
  </si>
  <si>
    <t>CAPITULO</t>
  </si>
  <si>
    <t>TIPO DE GASTO</t>
  </si>
  <si>
    <t>UN</t>
  </si>
  <si>
    <t>SUMA</t>
  </si>
  <si>
    <t>GASTOS GENERALES.</t>
  </si>
  <si>
    <t>MANO DE OBRA Y GASTOS DE OFICINA</t>
  </si>
  <si>
    <t>Un</t>
  </si>
  <si>
    <t>Secretaria con prestaciones</t>
  </si>
  <si>
    <t>Ensayos de laboratorio</t>
  </si>
  <si>
    <t>GASTOS INDIRECTOS.</t>
  </si>
  <si>
    <t>LEGALIZACION.</t>
  </si>
  <si>
    <t>POLIZAS</t>
  </si>
  <si>
    <t>%</t>
  </si>
  <si>
    <t xml:space="preserve">Pago de salarios, prestaciones sociales legales e indemnizaciones laborales </t>
  </si>
  <si>
    <t>VALLAS Y SEÑALIZACIÓN</t>
  </si>
  <si>
    <t>Valla (8 metros cuadrados en lona)</t>
  </si>
  <si>
    <t>Gb</t>
  </si>
  <si>
    <t>IMPUESTOS Y VALORES AGREGADOS</t>
  </si>
  <si>
    <t>Contribución Especial (Seguridad Ciudadana)</t>
  </si>
  <si>
    <t>Estampillas para el bienestar del adulto mayor</t>
  </si>
  <si>
    <t>Estampillas Pro -  Universidades.</t>
  </si>
  <si>
    <t>4/1000 (transacciones financieras)</t>
  </si>
  <si>
    <t>TOTAL GASTOS INDIRECTOS DE ADMINISTRACION.</t>
  </si>
  <si>
    <t>VALOR TOTAL CON AU</t>
  </si>
  <si>
    <t>010.030</t>
  </si>
  <si>
    <t>SUMINISTRO, TRANSPORTE E INSTALACION TEJA ONDULADA FIBROCEMENTO PERFIL 7 CON TUBO DE SALIDA UNIVERSAL</t>
  </si>
  <si>
    <t>010.031</t>
  </si>
  <si>
    <t>SUMINISTRO, TRANSPORTE E INSTALACION CABALLETE FIBROCEMENTO DE VENTILACION PARA TEJAS PERFIL 7</t>
  </si>
  <si>
    <t>010.019</t>
  </si>
  <si>
    <t>SUMINISTRO, TRANSPORTE E INSTALACION CANAL EN LAMINA GALVANIZADA CAL .20 D/ 0.60 M. (SUMINISTRO E INSTALACIÓN CON WASH PRIMER + ESMALTE + ANCLAJE A MURO + SILICONA)</t>
  </si>
  <si>
    <t>COSTO DIRECTO</t>
  </si>
  <si>
    <t>COSTO TOTAL AU</t>
  </si>
  <si>
    <t>N</t>
  </si>
  <si>
    <t xml:space="preserve">Dependencia </t>
  </si>
  <si>
    <t>Necedidades</t>
  </si>
  <si>
    <t>Estado</t>
  </si>
  <si>
    <t>Inspeccion 1</t>
  </si>
  <si>
    <t>moviliario y computo</t>
  </si>
  <si>
    <t>no se requirio</t>
  </si>
  <si>
    <t>no</t>
  </si>
  <si>
    <t>Inspeccion 2</t>
  </si>
  <si>
    <t>reparaciones locativas</t>
  </si>
  <si>
    <t>terminado</t>
  </si>
  <si>
    <t>Inspeccion 3</t>
  </si>
  <si>
    <t>Inspeccion 4</t>
  </si>
  <si>
    <t>Inspeccion 5</t>
  </si>
  <si>
    <t>Inspeccion 6</t>
  </si>
  <si>
    <t>Inspeccion 7</t>
  </si>
  <si>
    <t>Inspeccion 8</t>
  </si>
  <si>
    <t>Inspeccion 9</t>
  </si>
  <si>
    <t>Inspeccion 10</t>
  </si>
  <si>
    <t>Inspeccion 11</t>
  </si>
  <si>
    <t>Inspeccion 12</t>
  </si>
  <si>
    <t>Inspeccion Permanente</t>
  </si>
  <si>
    <t>Corregimiento Colombia</t>
  </si>
  <si>
    <t>Corregimiento Rio Blanco</t>
  </si>
  <si>
    <t>Contempldo en inspeccion 11</t>
  </si>
  <si>
    <t>Corregimiento Panorama</t>
  </si>
  <si>
    <t>Corregimiento Remanso</t>
  </si>
  <si>
    <t>Corregimiento Tablazo</t>
  </si>
  <si>
    <t>Contempldo en comisaria 2</t>
  </si>
  <si>
    <t>Comisaria 1</t>
  </si>
  <si>
    <t>Comisaria 2</t>
  </si>
  <si>
    <t>Comisaria 3</t>
  </si>
  <si>
    <t>Comisaria 4</t>
  </si>
  <si>
    <t>UPV</t>
  </si>
  <si>
    <t>Unidad de victimas</t>
  </si>
  <si>
    <t>por visitar</t>
  </si>
  <si>
    <t>Inspeccion Pesas y Medidas</t>
  </si>
  <si>
    <t>Despacho</t>
  </si>
  <si>
    <t>PROYECTO</t>
  </si>
  <si>
    <t>BASE A.U OBRA / SECRETARIA DE OBRAS PÚBLICAS</t>
  </si>
  <si>
    <r>
      <rPr>
        <sz val="10"/>
        <color theme="1"/>
        <rFont val="Calibri"/>
        <family val="2"/>
      </rPr>
      <t xml:space="preserve">Valor estimado de la Obra </t>
    </r>
    <r>
      <rPr>
        <b/>
        <sz val="10"/>
        <color rgb="FFFF0000"/>
        <rFont val="Arial"/>
        <family val="2"/>
      </rPr>
      <t>(Costo Directo).</t>
    </r>
  </si>
  <si>
    <t>Días</t>
  </si>
  <si>
    <t>DEDICACIÓN (del tiempo de la obra)</t>
  </si>
  <si>
    <t>VALOR UNITARIO (mes)</t>
  </si>
  <si>
    <t>Factor Prestacional</t>
  </si>
  <si>
    <t>VALOR TOTAL</t>
  </si>
  <si>
    <t>Director(a) de Obra</t>
  </si>
  <si>
    <t xml:space="preserve">Ingeniero(a) Civil Residente </t>
  </si>
  <si>
    <t>Técnico constructor como Maestro de obra (Inspector de Obra)</t>
  </si>
  <si>
    <t>Técnico Electricista</t>
  </si>
  <si>
    <t>Profesional en Segruidad y Salud en el Trabajo - HSEQ</t>
  </si>
  <si>
    <t>Trabajador(a) social</t>
  </si>
  <si>
    <t>Ingeniero(a) Ambiental</t>
  </si>
  <si>
    <t>Oficina y/o campamento (Equipo de Oficina, Escritorio, pc, impresora, sillas, papeleria, consumo servicios publicos etc)</t>
  </si>
  <si>
    <t>Mes</t>
  </si>
  <si>
    <t>Plan Manejo Tránsito</t>
  </si>
  <si>
    <t>Gl</t>
  </si>
  <si>
    <t>Factor de formula circular</t>
  </si>
  <si>
    <t>Cumplimiento del contrato</t>
  </si>
  <si>
    <t>Estabilidad de la obra</t>
  </si>
  <si>
    <t>Resposabilidad civil extracontractual</t>
  </si>
  <si>
    <t>Señalización obra (señalizacion vertical, delineadores y cinta) etc</t>
  </si>
  <si>
    <t>Tasa Pro Deporte y Recreación</t>
  </si>
  <si>
    <t>Estampilla Pro Cultura</t>
  </si>
  <si>
    <t>Estampilla Pro Justicia Familiar</t>
  </si>
  <si>
    <t>Industria y Comercio 3,5 x 1.000 sobre valor total.</t>
  </si>
  <si>
    <t>UTILIDAD:</t>
  </si>
  <si>
    <t>A.U.</t>
  </si>
  <si>
    <t>ESTACIÓN CIUDADELA DEL NORTE</t>
  </si>
  <si>
    <t>SANITARIOS</t>
  </si>
  <si>
    <t>MANTENIMIENTO IMPERMEABIIZACION CUBIERTA</t>
  </si>
  <si>
    <t>PREPARACION DE SUPERFICIE POR MEDIOS MECANICOS CON MAQUINA HIDROLAVADORA DE BAJA PRESION DE 1500 PSI Y RETIRO DE ESCOMBROS</t>
  </si>
  <si>
    <t>MANO DE OBRE EN MANTENIMIENTO DE TODA LA CUBIERTA, LA CUAL CONSISTE EN SELLAR TODOS LOS EMPALMES DEL MANTO CON FLAMA DE GAS PROPANO, SELLO DE PARTES DETERIORADAS CON SUPERMANTO 500XT, SELLO DE REGATAS CON EMULSION ASFALTICA Y CAPA DE PINTURA REFLECTIVA CON ALUMOL A TTODA EL AREA.</t>
  </si>
  <si>
    <t>022.001</t>
  </si>
  <si>
    <t>ASEO GENERAL</t>
  </si>
  <si>
    <t>030.002</t>
  </si>
  <si>
    <t>JORNAL AYUDANTE</t>
  </si>
  <si>
    <t>030.003</t>
  </si>
  <si>
    <t>JORNAL VIGILANTE NOCTURNO Y/O FESTIVOS CON PRESTACIONES</t>
  </si>
  <si>
    <t>C46</t>
  </si>
  <si>
    <t>006.015</t>
  </si>
  <si>
    <t>SUMINISTRO, TRANSPORTE E INSTALACIÓN A TODO COSTO DE MURO EN GYPLAC 12,7 MM PINTADO Y TERMINADO (DOS CARAS). INCLUYE PERFILERÍA Y TODO LO NECESARIO PARA SU CORRECTA INSTALACIÓN</t>
  </si>
  <si>
    <t>CAI VILLAHERMOSA</t>
  </si>
  <si>
    <t>SUMINISTRO, TRANSPORTE E INSTALACIÓN DE SANITARIO ANTIVANDALICO PARA ÁREAS COMUNES, DESCARGA A PISO, EN ACERO INOXIDABLE - TIPO SOCODA O SIMILAR - LÁMINA DE ACERO INOXIDABLE AISI SAE 304. DIMENSIONES 0.374X0.46X0.79 M. INCLUYE SOLO  LOS ACCESORIOS NECESARIOS PARA LA CORRECTA INSTALACIÓN DEL SANITARIO.</t>
  </si>
  <si>
    <t>TOTAL A.U</t>
  </si>
  <si>
    <t>A.U.=</t>
  </si>
  <si>
    <r>
      <rPr>
        <b/>
        <sz val="11"/>
        <rFont val="Arial"/>
        <family val="2"/>
      </rPr>
      <t>NOTA 3:</t>
    </r>
    <r>
      <rPr>
        <sz val="11"/>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</si>
  <si>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r>
      <rPr>
        <b/>
        <sz val="11"/>
        <rFont val="Arial"/>
        <family val="2"/>
      </rPr>
      <t>NOTA 4:</t>
    </r>
    <r>
      <rPr>
        <sz val="11"/>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</si>
  <si>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r>
      <t xml:space="preserve">NOTA 5: </t>
    </r>
    <r>
      <rPr>
        <sz val="11"/>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</si>
  <si>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t>009.006</t>
  </si>
  <si>
    <t>SUMINISTRO,TRANSPORTE E INSTALACION REVOQUE LISO MUROS 1:3  IMPERMEABILIZADO (INCLUYE FILOS Y DILATACIONES) ANCHO &lt; 0.50 M.</t>
  </si>
  <si>
    <t>017.047</t>
  </si>
  <si>
    <t>SUMINISTRO, TRANSPORTE E INSTALACION PUERTA METALICA LÁMINA GALVANIZADA CAL. 18 TIPO PANEL CON MARCO MONTANTE EN VIDRIO 4 MM. ( INCLUYE ANTICORROSIVO + PINTURA ELECTROSTATICA + MARCO LÁMINA GALVANIZADA CAL. 18 CARGADOS EN CONCRETO). INCLUYE CHAPA 3 MACHUELOS O SIMILAR. INCLUYE EL SUMINISTRO DE TODOS LOS ACCESORIOS REQUERIDOS PARA EL CORRECTO MONTAJE.</t>
  </si>
  <si>
    <t>001.055</t>
  </si>
  <si>
    <t>SUMINISTRO, TRANSPORTE E INSTALACION BARRERA CON BOMBONES PLÁSTICOS, CINTA DE SEGURIDAD  Y YUTE PARA CERRAMIENTO</t>
  </si>
  <si>
    <t>I447</t>
  </si>
  <si>
    <t>FIBRA PARA CERRAMIENTO PROVISIONAL H=2,1M</t>
  </si>
  <si>
    <t>I451</t>
  </si>
  <si>
    <t>DELINEADOR PLASTICO ( 8  USOS)</t>
  </si>
  <si>
    <t>I452</t>
  </si>
  <si>
    <t>CINTA REFLECTIVA DE SEGURIDAD (2 HILERAS)</t>
  </si>
  <si>
    <t>029.007</t>
  </si>
  <si>
    <t>DEMOLICIÓN DE ANDENES Y SARDINELES EN CONCRETO HIDRÁULICO</t>
  </si>
  <si>
    <t>E7</t>
  </si>
  <si>
    <t>COMPRESOR 2 MARTILLOS (INCLUYE ACPM Y TRANSPORTE)</t>
  </si>
  <si>
    <t>001.074</t>
  </si>
  <si>
    <t>EVACUACION ESCOMBROS Y SOBRANTES EN VEHICULO AUTOMOTOR</t>
  </si>
  <si>
    <t>I1560</t>
  </si>
  <si>
    <t>PERMISO USO DE ESCOMBRERA</t>
  </si>
  <si>
    <t>002.031</t>
  </si>
  <si>
    <t>SUMINISTRO, TRANSPORTE E INSTALACION ENTIBADO HORIZONTAL /VERTICAL TIPO 2</t>
  </si>
  <si>
    <t>E35</t>
  </si>
  <si>
    <t>TABLERO  1.40 X 0,70</t>
  </si>
  <si>
    <t>I426</t>
  </si>
  <si>
    <t>PUNTILLA CON CABEZA 3"</t>
  </si>
  <si>
    <t>LB</t>
  </si>
  <si>
    <t>I986</t>
  </si>
  <si>
    <t>GUADUA CEPA DE 5 VARAS</t>
  </si>
  <si>
    <t>003.036</t>
  </si>
  <si>
    <t>SUMINISTRO, TRANSPORTE E INSTALACION TUBERIA A LL 160MM Tipo Novafort o similar. (Incluye accesorios, nivelación y cinta de demarcación)</t>
  </si>
  <si>
    <t>C16</t>
  </si>
  <si>
    <t>CUADRILLA BB TIPO 3 (1 OFICIAL + 3 AYUDANTE) (Instalaciones)</t>
  </si>
  <si>
    <t>I407</t>
  </si>
  <si>
    <t>CINTA DE DEMARCACION * 10 M.</t>
  </si>
  <si>
    <t>I534</t>
  </si>
  <si>
    <t>ACONDICIONADOR NOVAFORT  TARRO 500 GRS. O SIMILAR.</t>
  </si>
  <si>
    <t>I699</t>
  </si>
  <si>
    <t xml:space="preserve">TUBO ALCANTARILLADO NOVAFORT  PVC  160 MM  </t>
  </si>
  <si>
    <t>003.037</t>
  </si>
  <si>
    <t>SUMINISTRO, TRANSPORTE E INSTALACION TUBERIA A LL 200 MM Tipo Novafort o similar. (Incluye accesorios, nivelación y cinta de demarcación)</t>
  </si>
  <si>
    <t>I700</t>
  </si>
  <si>
    <t xml:space="preserve">TUBO ALCANTARILLADO NOVAFORT  PVC  200 MM  </t>
  </si>
  <si>
    <t>024.100</t>
  </si>
  <si>
    <t xml:space="preserve">SUMINISTRO, TRANSPORTE E INSTALACION CAJA DE INSPECCIÓN TIPO II (0,80X0,80 M) EN CONCRETO CLASE II                                                                                                                      </t>
  </si>
  <si>
    <t>C37</t>
  </si>
  <si>
    <t>CUADRILLA BB TIPO 6 (1 OFICIAL + 6 AYUDANTE) (Instalaciones)</t>
  </si>
  <si>
    <t>E112</t>
  </si>
  <si>
    <t>FORMALETA METALICA PARA CAMARA CIRCULAR</t>
  </si>
  <si>
    <t>I22</t>
  </si>
  <si>
    <t>ESCALONES EN 3/8 DE FY 420 MPA</t>
  </si>
  <si>
    <t>I274</t>
  </si>
  <si>
    <t>CEMENTO GRIS</t>
  </si>
  <si>
    <t>I32</t>
  </si>
  <si>
    <t>ARENA LAVADA DE RIO</t>
  </si>
  <si>
    <t>I34</t>
  </si>
  <si>
    <t>GRAVILLA COMUN DE RIO</t>
  </si>
  <si>
    <t>I45</t>
  </si>
  <si>
    <t>AGUA M3</t>
  </si>
  <si>
    <t>024.106</t>
  </si>
  <si>
    <t xml:space="preserve">SUMINISTRO, TRANSPORTE E INSTALACION TAPA P/CAJA DE INSPECCIÓN TIPO II (0,9X0,9X0,1 M) CONCRETO CLASE II                                       </t>
  </si>
  <si>
    <t>I20</t>
  </si>
  <si>
    <t>BARRAS CORRUGADAS W60X6M D: 3/8"</t>
  </si>
  <si>
    <t>024.121</t>
  </si>
  <si>
    <t>TRANSPORTE E INSTALACION EMPALME A CÁMARAS DE INSPECCIÓN CONCRETO CLASE II</t>
  </si>
  <si>
    <t>002.053</t>
  </si>
  <si>
    <t>RELLENO COMPACTADO CON MATERIAL DE PRESTAMO</t>
  </si>
  <si>
    <t>C15</t>
  </si>
  <si>
    <t>CUADRILLA AA TIPO 3 (1 OFICIAL + 3 AYUDANTE) (Albañileria)</t>
  </si>
  <si>
    <t>I47</t>
  </si>
  <si>
    <t>MATERIAL DE PRESTAMO CARGADO Y PUESTO EN OBRA</t>
  </si>
  <si>
    <t>004.005</t>
  </si>
  <si>
    <t>SUMINISTRO, TRANSPORTE E INSTALACION SUB BASE GRANULAR MATERIAL  SELECCIONADO. SUMINISTRO, TRANSPORTE, COLOCACIÓN Y COMPACTACIÓN SEGUN NORMA INVIAS Y ESTUDIOS DE SUELOS.</t>
  </si>
  <si>
    <t>E47</t>
  </si>
  <si>
    <t>VIBROCOMPACTADOR TIPO RANA</t>
  </si>
  <si>
    <t>I43</t>
  </si>
  <si>
    <t>SUB BASE GRANULAR SBG-1 NORMA INVIAS</t>
  </si>
  <si>
    <t>CORTE MECANIZADO DE ANDEN EN CONCRETO 0,03 MM</t>
  </si>
  <si>
    <t>E86</t>
  </si>
  <si>
    <t>PULIDORA INDUSTRIAL</t>
  </si>
  <si>
    <t>021.038</t>
  </si>
  <si>
    <t>E104</t>
  </si>
  <si>
    <t>FORMALETA SARDINEL DESDE 0.20 HASTA 0.60 M. DE ALTURA POR 2.00 M. DE LONGITUD</t>
  </si>
  <si>
    <t>I423</t>
  </si>
  <si>
    <t>POLIETILENO NO. 6</t>
  </si>
  <si>
    <t>I957</t>
  </si>
  <si>
    <t>LISTON 2 X 4</t>
  </si>
  <si>
    <t>033.122</t>
  </si>
  <si>
    <t>SUMINISTRO, TRANSPORTE E INSTALACION ANDEN Y RAMPA PEATONAL CONCRETO PRODUCIDO EN OBRA 3000 PSI ACABADO:  ESCOBIADO</t>
  </si>
  <si>
    <t>08B.101</t>
  </si>
  <si>
    <t>SUMINISTRO E INSTALACION DE TABLERO DE 24 CIRCUITOS 3F5H, CON PUERTA Y ESPACIO PARA TOTALIZADOR, BARRAJE PARA 200A BARRA NEUTRO Y BARRA TIERRA  Calidad Legrand, Siemens, SqareD o superior de marca reconocida y homologada por el CIDET</t>
  </si>
  <si>
    <t>I1395</t>
  </si>
  <si>
    <t>TABLERO DE 24 CIRCUITOS 3F5H, CON PUERTA Y ESPACIO PARA TOTALIZADOR,  BARRA NEUTRO Y BARRA TIERRA  CALIDAD LEGRAND, SIEMENS, SQARED O SUPERIOR DE MARCA RECONOCIDA Y HOMOLOGADA POR EL CIDET</t>
  </si>
  <si>
    <t>08B.290</t>
  </si>
  <si>
    <t>SUMINISTRO E INSTALACION SALIDA PUNTO TOMACORRIENTE DOBLE TIPO NORMAL. INCLUYE 12 METROS DE ALAMBRE Y 4 METROS DE TUBO</t>
  </si>
  <si>
    <t>I1724</t>
  </si>
  <si>
    <t>SUMINISTRO DE MARCADORES EN ACRILICO</t>
  </si>
  <si>
    <t>I1747</t>
  </si>
  <si>
    <t>SUMINISTRO DE ALAMBRE  12AWG HFFR LS 600V 75º CT</t>
  </si>
  <si>
    <t>I1755</t>
  </si>
  <si>
    <t>SUMINISTRO DE TERMINAL PVC 1/2"</t>
  </si>
  <si>
    <t>I1757</t>
  </si>
  <si>
    <t>SUMINISTRO DE TUBERIA PVC 1/2"</t>
  </si>
  <si>
    <t>I1759</t>
  </si>
  <si>
    <t>SUMINISTRO DE CAJA 2X4" PLASTICA</t>
  </si>
  <si>
    <t>I1765</t>
  </si>
  <si>
    <t>SUMINISTRO DE TOMACORRIENTE CON POLO A TIERRA ECONÓMICO</t>
  </si>
  <si>
    <t>08B.038</t>
  </si>
  <si>
    <t xml:space="preserve"> SUMINISTRO E INSTALACION DE TUBERIA CONDUIT PVC 3/4". EMBEBIDA EN PLACA O MURO</t>
  </si>
  <si>
    <t>I1473</t>
  </si>
  <si>
    <t>TUBO CONDUIT PVC 3/4"</t>
  </si>
  <si>
    <t>08B.316</t>
  </si>
  <si>
    <t>SUMINISTRO E INSTALACION  CABLE ENCAUCHETADO 3X12 AWG (SENSORES, CHORROS,  Y FLOTADORES). INSTALACIÒN A TODO COSTO.</t>
  </si>
  <si>
    <t>I1970</t>
  </si>
  <si>
    <t>08B.315</t>
  </si>
  <si>
    <t>SUMINISTRO E INSTALACION  CABLE ENCAUCHETADO 3X14 AWG (SENSORES, CHORROS,  Y FLOTADORES). INSTALACIÒN A TODO COSTO.</t>
  </si>
  <si>
    <t>I1969</t>
  </si>
  <si>
    <t>E39</t>
  </si>
  <si>
    <t>EQUIPOS-HERRAMIENTA /PRUEBA HIDROSTATICA</t>
  </si>
  <si>
    <t>I272</t>
  </si>
  <si>
    <t>LUBRICANTE PARA PVC CORRUGADA</t>
  </si>
  <si>
    <t>I845</t>
  </si>
  <si>
    <t>TUBERIA PVC TIPO UNION MECANICA RDE 21 DE 2"</t>
  </si>
  <si>
    <t>I1056</t>
  </si>
  <si>
    <t>CERAMICA PISO ANTIQUE TIPO ALFA O SIMILAR. COLOR BLANCO O BEIGE</t>
  </si>
  <si>
    <t>I1052</t>
  </si>
  <si>
    <t>CERAMICA PARED TIPO ANTIQUE 15 *15 CM. TIPO ALFA O SIMILAR. COLOR BEIGE O BLANCO</t>
  </si>
  <si>
    <t>I1000</t>
  </si>
  <si>
    <t>AJUSTADOR PARA DILUSION DE PINTURA EPOXI POLIAMIDA CON CATALIZADOR - TIPO PINTUCO REF. 125290 O SIMILAR</t>
  </si>
  <si>
    <t>I1018</t>
  </si>
  <si>
    <t>PINTURA EPOXI POLIAMIDA CON CATALIZADOR - TIPO PINTUCO REF. 113243 COLOR SEGÚN DISEÑO O SIMILAR</t>
  </si>
  <si>
    <t>007.120</t>
  </si>
  <si>
    <t>SONDEO DE TUBERÍAS Y BAJANTES DE AGUAS LLUVIA</t>
  </si>
  <si>
    <t>029.001</t>
  </si>
  <si>
    <t>DEMOLICIÓN DE ESTRUCTURAS DE CONCRETO HIDRÁULICO</t>
  </si>
  <si>
    <t>E19</t>
  </si>
  <si>
    <t>TALADRO ROTO PERCUTOR</t>
  </si>
  <si>
    <t>E79</t>
  </si>
  <si>
    <t>ANDAMIO COLGANTE</t>
  </si>
  <si>
    <t>I1988</t>
  </si>
  <si>
    <t>SOPORTE TAPA TUBO 1 UNIDAD</t>
  </si>
  <si>
    <t>I1989</t>
  </si>
  <si>
    <t>TAPA TUBO SALIDA</t>
  </si>
  <si>
    <t>I1990</t>
  </si>
  <si>
    <t>TUBO SALIDA UNIVERSAL</t>
  </si>
  <si>
    <t>I300</t>
  </si>
  <si>
    <t>TORNILLO AUTOPERFORANTE TEJA TIPO CINDU O SIMILAR. DIAM. 3/4".</t>
  </si>
  <si>
    <t>I312</t>
  </si>
  <si>
    <t>CLARABOYA FIBROCEMENTO  #6 P7</t>
  </si>
  <si>
    <t>I1991</t>
  </si>
  <si>
    <t>CABALLETE FIBROCEMENTO DE VENTILACION</t>
  </si>
  <si>
    <t>Adicionalmente, cuando el proceso de contratación es estructurado por precios unitarios, la Entidad debe aplicar las notas 1, 2 y 3 del presente formulario y las casillas de "Descripción", "Porcentaje" de la Administración, Utilidad  y total  A.U.  resaltadas en color amarillo. Tratándose de otras modalidades de precio, la Entidad puede o no configurar los mismos aspectos.</t>
  </si>
  <si>
    <r>
      <rPr>
        <b/>
        <sz val="11"/>
        <rFont val="Arial"/>
        <family val="2"/>
      </rPr>
      <t xml:space="preserve">NOTA 1: </t>
    </r>
    <r>
      <rPr>
        <sz val="11"/>
        <rFont val="Arial"/>
        <family val="2"/>
      </rPr>
      <t xml:space="preserve"> Se debe tener en cuenta que el PRECIO UNITARIO incluye el valor de A.U. </t>
    </r>
  </si>
  <si>
    <t>I101</t>
  </si>
  <si>
    <t>VALVULA ANTIVANDALICA PARA SANITARIO ALTA PRESION TIPO DOCOL REF. 4 AA 01051300 O SIMILAR.</t>
  </si>
  <si>
    <t>SANITARIO INSTITUCIONAL DE TAZA BALTICA DE ENTRADA POSTERIOR REFERENCIA 113121001 CORONA O SIMILAR COLOR BLANCO REF. 5 AA SC534 O SIMILAR.</t>
  </si>
  <si>
    <t>I57</t>
  </si>
  <si>
    <t>BOTON ANTIVANDALICO METÁLICO CROMADO PARA ACCIONAR VÁLVULA DE DESCARGA TIPO DOCOL REF. 4 AA 01505006 O SIMILAR.</t>
  </si>
  <si>
    <t>SUMINISTRO, TRANSPORTE E INSTALACION DE SANITARIO ANTIVANDALICO PARA ÁREAS COMUNES, DESCARGA A PISO, EN ACERO INOXIDABLE - TIPO SOCODA O SIMILAR - LÁMINA DE ACERO INOXIDABLE AISI SAE 304. DIMENSIONES 0.374X0.46X0.79 M.S VÁLVULA ANTIBANDÁLICA DE BAJO CONSUMO.  INCLUYE PUSH GLIFERÍA Y DEMÁS ELEMENTOS PARA SU CORRECTA INSTALACIÓN Y FUNCIONAMIENTO.</t>
  </si>
  <si>
    <t xml:space="preserve">“REPARACIONES LOCATIVAS DE BIENES INMUEBLES PROPIEDAD DEL MUNICIPIO DE MANIZALES, DESTINADOS AL USO DE LA POLICÍA NACIONAL DE COLOMBIA, Y DE LA SECRETARIA DEL INTERIOR DEL MUNICIPIO DE MANIZALES"
</t>
  </si>
  <si>
    <t>___________________________________</t>
  </si>
  <si>
    <t>RICARDO TABARES SALDARRIAGA</t>
  </si>
  <si>
    <t>Profesional Universitario - Secretaria de Infraestructura</t>
  </si>
</sst>
</file>

<file path=xl/styles.xml><?xml version="1.0" encoding="utf-8"?>
<styleSheet xmlns="http://schemas.openxmlformats.org/spreadsheetml/2006/main" xmlns:mc="http://schemas.openxmlformats.org/markup-compatibility/2006" xmlns:x14ac="http://schemas.microsoft.com/office/spreadsheetml/2009/9/ac" mc:Ignorable="x14ac">
  <numFmts count="45">
    <numFmt numFmtId="41" formatCode="_-* #,##0_-;\-* #,##0_-;_-* &quot;-&quot;_-;_-@_-"/>
    <numFmt numFmtId="44" formatCode="_-&quot;$&quot;\ * #,##0.00_-;\-&quot;$&quot;\ * #,##0.00_-;_-&quot;$&quot;\ * &quot;-&quot;??_-;_-@_-"/>
    <numFmt numFmtId="43" formatCode="_-* #,##0.00_-;\-* #,##0.00_-;_-* &quot;-&quot;??_-;_-@_-"/>
    <numFmt numFmtId="164" formatCode="&quot;$&quot;\ #,##0_);\(&quot;$&quot;\ #,##0\)"/>
    <numFmt numFmtId="165" formatCode="&quot;$&quot;\ #,##0_);[Red]\(&quot;$&quot;\ #,##0\)"/>
    <numFmt numFmtId="166" formatCode="&quot;$&quot;\ #,##0.00_);\(&quot;$&quot;\ #,##0.00\)"/>
    <numFmt numFmtId="167" formatCode="_(&quot;$&quot;\ * #,##0.00_);_(&quot;$&quot;\ * \(#,##0.00\);_(&quot;$&quot;\ * &quot;-&quot;??_);_(@_)"/>
    <numFmt numFmtId="168" formatCode="_(* #,##0.00_);_(* \(#,##0.00\);_(* &quot;-&quot;??_);_(@_)"/>
    <numFmt numFmtId="169" formatCode="_ * #,##0.00_ ;_ * \-#,##0.00_ ;_ * &quot;-&quot;??_ ;_ @_ "/>
    <numFmt numFmtId="170" formatCode="_ &quot;$&quot;\ * #,##0_ ;_ &quot;$&quot;\ * \-#,##0_ ;_ &quot;$&quot;\ * &quot;-&quot;_ ;_ @_ "/>
    <numFmt numFmtId="171" formatCode="&quot;$&quot;\ #,##0.00;[Red]&quot;$&quot;\ \-#,##0.00"/>
    <numFmt numFmtId="172" formatCode="&quot;$&quot;\ #,##0"/>
    <numFmt numFmtId="174" formatCode="_-[$$-240A]\ * #,##0.00_ ;_-[$$-240A]\ * \-#,##0.00\ ;_-[$$-240A]\ * &quot;-&quot;??_ ;_-@_ "/>
    <numFmt numFmtId="175" formatCode="_-* #,##0.00\ &quot;Pts&quot;_-;\-* #,##0.00\ &quot;Pts&quot;_-;_-* &quot;-&quot;??\ &quot;Pts&quot;_-;_-@_-"/>
    <numFmt numFmtId="176" formatCode="_([$$-240A]\ * #,##0.00_);_([$$-240A]\ * \(#,##0.00\);_([$$-240A]\ * &quot;-&quot;??_);_(@_)"/>
    <numFmt numFmtId="178" formatCode="0#.00\ \L\t"/>
    <numFmt numFmtId="179" formatCode="_ * #,##0_ ;_ * \-#,##0_ ;_ * &quot;-&quot;??_ ;_ @_ "/>
    <numFmt numFmtId="180" formatCode="0.0000"/>
    <numFmt numFmtId="181" formatCode="#,##0.000"/>
    <numFmt numFmtId="182" formatCode="##0"/>
    <numFmt numFmtId="183" formatCode="0.000"/>
    <numFmt numFmtId="184" formatCode="_-* #,##0\ _P_t_s_-;\-* #,##0\ _P_t_s_-;_-* &quot;-&quot;??\ _P_t_s_-;_-@_-"/>
    <numFmt numFmtId="185" formatCode="0.00%;\-0.00%;&quot;&quot;"/>
    <numFmt numFmtId="186" formatCode="&quot;$&quot;#,##0\ ;\(&quot;$&quot;#,##0\)"/>
    <numFmt numFmtId="187" formatCode="\(0%\)"/>
    <numFmt numFmtId="188" formatCode="_-* #,##0.00\ [$€]_-;\-* #,##0.00\ [$€]_-;_-* &quot;-&quot;??\ [$€]_-;_-@_-"/>
    <numFmt numFmtId="189" formatCode=";;"/>
    <numFmt numFmtId="190" formatCode="d\ \d\e\ mmmm\ \d\e\ yyyy"/>
    <numFmt numFmtId="191" formatCode="0%;\-0%;&quot;&quot;"/>
    <numFmt numFmtId="192" formatCode="#0&quot;.&quot;000&quot;´&quot;000&quot;.&quot;000"/>
    <numFmt numFmtId="193" formatCode="##0&quot;.&quot;000"/>
    <numFmt numFmtId="194" formatCode="#,##0.0000"/>
    <numFmt numFmtId="195" formatCode="#,##0.0"/>
    <numFmt numFmtId="196" formatCode="##0&quot;´&quot;000&quot;.&quot;000"/>
    <numFmt numFmtId="197" formatCode="_(&quot;$&quot;\ * #,##0_);_(&quot;$&quot;\ * \(#,##0\);_(&quot;$&quot;\ * &quot;-&quot;??_);_(@_)"/>
    <numFmt numFmtId="198" formatCode="_-&quot;$&quot;* #,##0.00_-;\-&quot;$&quot;* #,##0.00_-;_-&quot;$&quot;* &quot;-&quot;??_-;_-@_-"/>
    <numFmt numFmtId="199" formatCode="_-* #,##0.00\ &quot;€&quot;_-;\-* #,##0.00\ &quot;€&quot;_-;_-* &quot;-&quot;??\ &quot;€&quot;_-;_-@_-"/>
    <numFmt numFmtId="200" formatCode="_ &quot;$&quot;\ * #,##0.00_ ;_ &quot;$&quot;\ * \-#,##0.00_ ;_ &quot;$&quot;\ * &quot;-&quot;??_ ;_ @_ "/>
    <numFmt numFmtId="201" formatCode="#0&quot;.&quot;"/>
    <numFmt numFmtId="202" formatCode="0.0%;\-0.0%;&quot;&quot;"/>
    <numFmt numFmtId="203" formatCode="#,###"/>
    <numFmt numFmtId="204" formatCode="&quot;$&quot;#,##0"/>
    <numFmt numFmtId="205" formatCode="0.000%"/>
    <numFmt numFmtId="206" formatCode="0.0000%"/>
    <numFmt numFmtId="207" formatCode="&quot;$&quot;\ #,##0.00"/>
  </numFmts>
  <fonts count="72">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name val="Arial Narrow"/>
      <family val="2"/>
    </font>
    <font>
      <sz val="11"/>
      <name val="Arial Narrow"/>
      <family val="2"/>
    </font>
    <font>
      <sz val="10"/>
      <name val="Arial"/>
      <family val="2"/>
    </font>
    <font>
      <b/>
      <sz val="8"/>
      <color rgb="FF595959"/>
      <name val="Arial"/>
      <family val="2"/>
      <charset val="1"/>
    </font>
    <font>
      <sz val="8"/>
      <color rgb="FF595959"/>
      <name val="Arial"/>
      <family val="2"/>
      <charset val="1"/>
    </font>
    <font>
      <b/>
      <sz val="11"/>
      <name val="Arial"/>
      <family val="2"/>
    </font>
    <font>
      <sz val="11"/>
      <name val="Arial"/>
      <family val="2"/>
    </font>
    <font>
      <b/>
      <sz val="12"/>
      <name val="Arial Narrow"/>
      <family val="2"/>
    </font>
    <font>
      <b/>
      <sz val="14"/>
      <name val="Arial Narrow"/>
      <family val="2"/>
    </font>
    <font>
      <sz val="8"/>
      <name val="Arial Narrow"/>
      <family val="2"/>
    </font>
    <font>
      <sz val="10"/>
      <name val="Arial Narrow"/>
      <family val="2"/>
    </font>
    <font>
      <b/>
      <sz val="10"/>
      <name val="Arial"/>
      <family val="2"/>
    </font>
    <font>
      <sz val="10"/>
      <color indexed="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0"/>
      <color indexed="24"/>
      <name val="Modern"/>
      <family val="3"/>
      <charset val="255"/>
    </font>
    <font>
      <b/>
      <sz val="11"/>
      <color indexed="56"/>
      <name val="Calibri"/>
      <family val="2"/>
    </font>
    <font>
      <sz val="11"/>
      <color indexed="62"/>
      <name val="Calibri"/>
      <family val="2"/>
    </font>
    <font>
      <sz val="10"/>
      <color indexed="8"/>
      <name val="Arial"/>
      <family val="2"/>
    </font>
    <font>
      <sz val="1"/>
      <color indexed="8"/>
      <name val="Courier"/>
      <family val="3"/>
    </font>
    <font>
      <b/>
      <sz val="10"/>
      <color indexed="24"/>
      <name val="Modern"/>
      <family val="3"/>
      <charset val="255"/>
    </font>
    <font>
      <sz val="8"/>
      <color indexed="24"/>
      <name val="Arial"/>
      <family val="2"/>
    </font>
    <font>
      <sz val="11"/>
      <color indexed="20"/>
      <name val="Calibri"/>
      <family val="2"/>
    </font>
    <font>
      <sz val="10"/>
      <color indexed="8"/>
      <name val="Calibri"/>
      <family val="2"/>
    </font>
    <font>
      <sz val="10"/>
      <color indexed="24"/>
      <name val="Arial"/>
      <family val="2"/>
    </font>
    <font>
      <sz val="11"/>
      <color indexed="60"/>
      <name val="Calibri"/>
      <family val="2"/>
    </font>
    <font>
      <sz val="10"/>
      <color rgb="FF000000"/>
      <name val="Times New Roman"/>
      <family val="1"/>
    </font>
    <font>
      <sz val="10"/>
      <color indexed="8"/>
      <name val="MS Sans Serif"/>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b/>
      <sz val="11"/>
      <color indexed="8"/>
      <name val="Calibri"/>
      <family val="2"/>
    </font>
    <font>
      <b/>
      <sz val="11"/>
      <name val="Arial Narrow"/>
      <family val="2"/>
    </font>
    <font>
      <b/>
      <sz val="8"/>
      <name val="Arial Narrow"/>
      <family val="2"/>
    </font>
    <font>
      <u/>
      <sz val="10"/>
      <color theme="10"/>
      <name val="Arial"/>
      <family val="2"/>
    </font>
    <font>
      <u/>
      <sz val="10"/>
      <color theme="11"/>
      <name val="Arial"/>
      <family val="2"/>
    </font>
    <font>
      <b/>
      <sz val="12"/>
      <color theme="1"/>
      <name val="Arial"/>
      <family val="2"/>
    </font>
    <font>
      <sz val="12"/>
      <color rgb="FF000000"/>
      <name val="Arial"/>
      <family val="2"/>
    </font>
    <font>
      <sz val="12"/>
      <name val="Arial"/>
      <family val="2"/>
    </font>
    <font>
      <b/>
      <sz val="12"/>
      <name val="Arial"/>
      <family val="2"/>
    </font>
    <font>
      <sz val="12"/>
      <color theme="1"/>
      <name val="Arial"/>
      <family val="2"/>
    </font>
    <font>
      <b/>
      <sz val="12"/>
      <color rgb="FF000000"/>
      <name val="Arial"/>
      <family val="2"/>
    </font>
    <font>
      <sz val="10"/>
      <color theme="1"/>
      <name val="Arial"/>
      <family val="2"/>
    </font>
    <font>
      <sz val="9"/>
      <color rgb="FF000000"/>
      <name val="宋体"/>
      <charset val="134"/>
    </font>
    <font>
      <b/>
      <sz val="10"/>
      <color theme="0"/>
      <name val="Arial"/>
      <family val="2"/>
    </font>
    <font>
      <sz val="10"/>
      <color theme="1"/>
      <name val="Calibri"/>
      <family val="2"/>
      <scheme val="minor"/>
    </font>
    <font>
      <sz val="10"/>
      <color theme="1"/>
      <name val="Calibri"/>
      <family val="2"/>
    </font>
    <font>
      <b/>
      <sz val="10"/>
      <color rgb="FFFF0000"/>
      <name val="Arial"/>
      <family val="2"/>
    </font>
    <font>
      <b/>
      <sz val="10"/>
      <name val="Tahoma"/>
      <family val="2"/>
    </font>
    <font>
      <b/>
      <i/>
      <sz val="10"/>
      <name val="Arial"/>
      <family val="2"/>
    </font>
    <font>
      <b/>
      <sz val="10"/>
      <color theme="1"/>
      <name val="Arial"/>
      <family val="2"/>
    </font>
    <font>
      <b/>
      <sz val="9"/>
      <color rgb="FF000000"/>
      <name val="Tahoma"/>
      <family val="2"/>
    </font>
    <font>
      <sz val="9"/>
      <color rgb="FF000000"/>
      <name val="Tahoma"/>
      <family val="2"/>
    </font>
    <font>
      <b/>
      <sz val="9"/>
      <color indexed="81"/>
      <name val="Tahoma"/>
      <family val="2"/>
    </font>
    <font>
      <sz val="9"/>
      <color indexed="81"/>
      <name val="Tahoma"/>
      <family val="2"/>
    </font>
    <font>
      <sz val="9"/>
      <color indexed="81"/>
      <name val="宋体"/>
      <charset val="134"/>
    </font>
    <font>
      <b/>
      <sz val="14"/>
      <color theme="1"/>
      <name val="Arial Narrow"/>
      <family val="2"/>
    </font>
  </fonts>
  <fills count="44">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14999847407452621"/>
        <bgColor indexed="64"/>
      </patternFill>
    </fill>
    <fill>
      <patternFill patternType="solid">
        <fgColor rgb="FFFFC0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4" tint="0.59999389629810485"/>
        <bgColor indexed="64"/>
      </patternFill>
    </fill>
    <fill>
      <patternFill patternType="solid">
        <fgColor theme="5" tint="0.39997558519241921"/>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rgb="FFF4B084"/>
        <bgColor rgb="FF000000"/>
      </patternFill>
    </fill>
    <fill>
      <patternFill patternType="solid">
        <fgColor rgb="FFD9D9D9"/>
        <bgColor rgb="FF000000"/>
      </patternFill>
    </fill>
    <fill>
      <patternFill patternType="solid">
        <fgColor rgb="FFDBDBDB"/>
        <bgColor rgb="FF000000"/>
      </patternFill>
    </fill>
    <fill>
      <patternFill patternType="solid">
        <fgColor indexed="22"/>
        <bgColor indexed="31"/>
      </patternFill>
    </fill>
    <fill>
      <patternFill patternType="solid">
        <fgColor theme="0"/>
        <bgColor indexed="26"/>
      </patternFill>
    </fill>
    <fill>
      <patternFill patternType="solid">
        <fgColor indexed="43"/>
        <bgColor indexed="26"/>
      </patternFill>
    </fill>
    <fill>
      <patternFill patternType="solid">
        <fgColor theme="1" tint="4.9989318521683403E-2"/>
        <bgColor indexed="64"/>
      </patternFill>
    </fill>
    <fill>
      <patternFill patternType="solid">
        <fgColor rgb="FF92D050"/>
        <bgColor indexed="31"/>
      </patternFill>
    </fill>
    <fill>
      <patternFill patternType="solid">
        <fgColor rgb="FF6699FF"/>
        <bgColor indexed="64"/>
      </patternFill>
    </fill>
    <fill>
      <patternFill patternType="solid">
        <fgColor theme="1"/>
        <bgColor indexed="26"/>
      </patternFill>
    </fill>
    <fill>
      <patternFill patternType="solid">
        <fgColor theme="1"/>
        <bgColor indexed="31"/>
      </patternFill>
    </fill>
  </fills>
  <borders count="73">
    <border>
      <left/>
      <right/>
      <top/>
      <bottom/>
      <diagonal/>
    </border>
    <border>
      <left style="double">
        <color auto="1"/>
      </left>
      <right/>
      <top/>
      <bottom/>
      <diagonal/>
    </border>
    <border>
      <left style="medium">
        <color auto="1"/>
      </left>
      <right/>
      <top/>
      <bottom/>
      <diagonal/>
    </border>
    <border>
      <left/>
      <right style="medium">
        <color auto="1"/>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style="double">
        <color auto="1"/>
      </left>
      <right/>
      <top/>
      <bottom style="double">
        <color auto="1"/>
      </bottom>
      <diagonal/>
    </border>
    <border>
      <left/>
      <right/>
      <top/>
      <bottom style="double">
        <color auto="1"/>
      </bottom>
      <diagonal/>
    </border>
    <border>
      <left style="thin">
        <color auto="1"/>
      </left>
      <right style="thin">
        <color auto="1"/>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auto="1"/>
      </left>
      <right style="hair">
        <color auto="1"/>
      </right>
      <top style="thin">
        <color auto="1"/>
      </top>
      <bottom style="hair">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top style="thin">
        <color auto="1"/>
      </top>
      <bottom style="double">
        <color auto="1"/>
      </bottom>
      <diagonal/>
    </border>
    <border>
      <left/>
      <right style="thin">
        <color auto="1"/>
      </right>
      <top/>
      <bottom style="thin">
        <color auto="1"/>
      </bottom>
      <diagonal/>
    </border>
    <border>
      <left style="medium">
        <color indexed="8"/>
      </left>
      <right style="medium">
        <color indexed="8"/>
      </right>
      <top style="medium">
        <color indexed="8"/>
      </top>
      <bottom style="medium">
        <color indexed="8"/>
      </bottom>
      <diagonal/>
    </border>
    <border>
      <left style="thin">
        <color indexed="8"/>
      </left>
      <right style="thin">
        <color indexed="8"/>
      </right>
      <top style="medium">
        <color indexed="8"/>
      </top>
      <bottom style="thin">
        <color indexed="8"/>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indexed="8"/>
      </left>
      <right style="thin">
        <color indexed="8"/>
      </right>
      <top style="medium">
        <color indexed="8"/>
      </top>
      <bottom style="medium">
        <color indexed="8"/>
      </bottom>
      <diagonal/>
    </border>
    <border>
      <left style="thin">
        <color indexed="8"/>
      </left>
      <right/>
      <top style="medium">
        <color indexed="8"/>
      </top>
      <bottom style="medium">
        <color indexed="8"/>
      </bottom>
      <diagonal/>
    </border>
    <border>
      <left/>
      <right style="medium">
        <color auto="1"/>
      </right>
      <top style="thin">
        <color auto="1"/>
      </top>
      <bottom style="thin">
        <color auto="1"/>
      </bottom>
      <diagonal/>
    </border>
    <border>
      <left style="medium">
        <color indexed="64"/>
      </left>
      <right/>
      <top style="medium">
        <color indexed="64"/>
      </top>
      <bottom style="medium">
        <color indexed="8"/>
      </bottom>
      <diagonal/>
    </border>
    <border>
      <left style="medium">
        <color auto="1"/>
      </left>
      <right/>
      <top style="medium">
        <color indexed="64"/>
      </top>
      <bottom style="medium">
        <color auto="1"/>
      </bottom>
      <diagonal/>
    </border>
    <border>
      <left style="medium">
        <color indexed="64"/>
      </left>
      <right/>
      <top/>
      <bottom style="medium">
        <color indexed="8"/>
      </bottom>
      <diagonal/>
    </border>
    <border>
      <left/>
      <right/>
      <top/>
      <bottom style="medium">
        <color indexed="8"/>
      </bottom>
      <diagonal/>
    </border>
    <border>
      <left/>
      <right style="medium">
        <color indexed="64"/>
      </right>
      <top/>
      <bottom style="medium">
        <color indexed="8"/>
      </bottom>
      <diagonal/>
    </border>
    <border>
      <left style="medium">
        <color indexed="64"/>
      </left>
      <right/>
      <top style="medium">
        <color indexed="8"/>
      </top>
      <bottom style="medium">
        <color indexed="64"/>
      </bottom>
      <diagonal/>
    </border>
    <border>
      <left/>
      <right style="medium">
        <color indexed="64"/>
      </right>
      <top style="medium">
        <color indexed="8"/>
      </top>
      <bottom style="medium">
        <color indexed="64"/>
      </bottom>
      <diagonal/>
    </border>
    <border>
      <left style="medium">
        <color indexed="64"/>
      </left>
      <right style="medium">
        <color indexed="8"/>
      </right>
      <top style="medium">
        <color indexed="8"/>
      </top>
      <bottom style="medium">
        <color indexed="8"/>
      </bottom>
      <diagonal/>
    </border>
    <border>
      <left style="medium">
        <color indexed="8"/>
      </left>
      <right style="medium">
        <color indexed="64"/>
      </right>
      <top style="medium">
        <color indexed="8"/>
      </top>
      <bottom style="medium">
        <color indexed="8"/>
      </bottom>
      <diagonal/>
    </border>
    <border>
      <left style="medium">
        <color indexed="64"/>
      </left>
      <right style="thin">
        <color indexed="8"/>
      </right>
      <top style="medium">
        <color indexed="8"/>
      </top>
      <bottom style="thin">
        <color indexed="8"/>
      </bottom>
      <diagonal/>
    </border>
    <border>
      <left style="thin">
        <color indexed="8"/>
      </left>
      <right style="medium">
        <color indexed="64"/>
      </right>
      <top style="medium">
        <color indexed="8"/>
      </top>
      <bottom style="thin">
        <color indexed="8"/>
      </bottom>
      <diagonal/>
    </border>
    <border>
      <left style="medium">
        <color indexed="64"/>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style="thin">
        <color indexed="8"/>
      </right>
      <top style="medium">
        <color indexed="8"/>
      </top>
      <bottom style="medium">
        <color indexed="8"/>
      </bottom>
      <diagonal/>
    </border>
    <border>
      <left style="thin">
        <color indexed="8"/>
      </left>
      <right style="medium">
        <color indexed="64"/>
      </right>
      <top style="thin">
        <color indexed="8"/>
      </top>
      <bottom/>
      <diagonal/>
    </border>
    <border>
      <left style="medium">
        <color indexed="64"/>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top style="thin">
        <color indexed="8"/>
      </top>
      <bottom style="medium">
        <color indexed="64"/>
      </bottom>
      <diagonal/>
    </border>
    <border>
      <left style="medium">
        <color indexed="8"/>
      </left>
      <right style="medium">
        <color indexed="64"/>
      </right>
      <top style="medium">
        <color indexed="8"/>
      </top>
      <bottom style="medium">
        <color indexed="64"/>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top style="thin">
        <color auto="1"/>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style="thin">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right style="medium">
        <color indexed="64"/>
      </right>
      <top/>
      <bottom style="thin">
        <color auto="1"/>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medium">
        <color indexed="64"/>
      </left>
      <right/>
      <top/>
      <bottom style="double">
        <color auto="1"/>
      </bottom>
      <diagonal/>
    </border>
    <border>
      <left/>
      <right style="medium">
        <color indexed="64"/>
      </right>
      <top/>
      <bottom style="double">
        <color auto="1"/>
      </bottom>
      <diagonal/>
    </border>
  </borders>
  <cellStyleXfs count="383">
    <xf numFmtId="0" fontId="0" fillId="0" borderId="0"/>
    <xf numFmtId="169" fontId="8" fillId="0" borderId="0" applyFont="0" applyFill="0" applyBorder="0" applyAlignment="0" applyProtection="0"/>
    <xf numFmtId="9" fontId="8" fillId="0" borderId="0" applyFont="0" applyFill="0" applyBorder="0" applyAlignment="0" applyProtection="0"/>
    <xf numFmtId="0" fontId="5" fillId="0" borderId="0"/>
    <xf numFmtId="0" fontId="4" fillId="0" borderId="0"/>
    <xf numFmtId="0" fontId="8" fillId="0" borderId="0"/>
    <xf numFmtId="0" fontId="8" fillId="0" borderId="0"/>
    <xf numFmtId="170" fontId="8" fillId="0" borderId="0" applyFont="0" applyFill="0" applyBorder="0" applyAlignment="0" applyProtection="0"/>
    <xf numFmtId="171" fontId="8" fillId="0" borderId="0" applyFont="0" applyFill="0" applyBorder="0" applyAlignment="0" applyProtection="0"/>
    <xf numFmtId="0" fontId="8" fillId="0" borderId="0"/>
    <xf numFmtId="0" fontId="8" fillId="0" borderId="0"/>
    <xf numFmtId="175" fontId="8" fillId="0" borderId="0" applyFont="0" applyFill="0" applyBorder="0" applyAlignment="0" applyProtection="0"/>
    <xf numFmtId="178" fontId="8" fillId="0" borderId="0" applyFont="0" applyFill="0" applyBorder="0" applyAlignment="0" applyProtection="0"/>
    <xf numFmtId="167" fontId="4"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0" fontId="3" fillId="0" borderId="0"/>
    <xf numFmtId="41" fontId="3" fillId="0" borderId="0" applyFont="0" applyFill="0" applyBorder="0" applyAlignment="0" applyProtection="0"/>
    <xf numFmtId="0" fontId="8" fillId="0" borderId="0"/>
    <xf numFmtId="0" fontId="2" fillId="0" borderId="0"/>
    <xf numFmtId="43" fontId="2" fillId="0" borderId="0" applyFont="0" applyFill="0" applyBorder="0" applyAlignment="0" applyProtection="0"/>
    <xf numFmtId="0" fontId="2" fillId="0" borderId="0"/>
    <xf numFmtId="0" fontId="2" fillId="0" borderId="0"/>
    <xf numFmtId="170" fontId="8" fillId="0" borderId="0" applyFont="0" applyFill="0" applyBorder="0" applyAlignment="0" applyProtection="0"/>
    <xf numFmtId="171" fontId="8" fillId="0" borderId="0" applyFont="0" applyFill="0" applyBorder="0" applyAlignment="0" applyProtection="0"/>
    <xf numFmtId="44" fontId="2" fillId="0" borderId="0" applyFont="0" applyFill="0" applyBorder="0" applyAlignment="0" applyProtection="0"/>
    <xf numFmtId="0" fontId="8" fillId="0" borderId="0"/>
    <xf numFmtId="9" fontId="2" fillId="0" borderId="0" applyFont="0" applyFill="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6" borderId="0" applyNumberFormat="0" applyBorder="0" applyAlignment="0" applyProtection="0"/>
    <xf numFmtId="0" fontId="21" fillId="16"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3" fillId="9" borderId="0" applyNumberFormat="0" applyBorder="0" applyAlignment="0" applyProtection="0"/>
    <xf numFmtId="0" fontId="23" fillId="9" borderId="0" applyNumberFormat="0" applyBorder="0" applyAlignment="0" applyProtection="0"/>
    <xf numFmtId="0" fontId="24" fillId="21" borderId="18" applyNumberFormat="0" applyAlignment="0" applyProtection="0"/>
    <xf numFmtId="0" fontId="24" fillId="21" borderId="18" applyNumberFormat="0" applyAlignment="0" applyProtection="0"/>
    <xf numFmtId="0" fontId="8" fillId="0" borderId="0"/>
    <xf numFmtId="0" fontId="25" fillId="22" borderId="19" applyNumberFormat="0" applyAlignment="0" applyProtection="0"/>
    <xf numFmtId="0" fontId="25" fillId="22" borderId="19" applyNumberFormat="0" applyAlignment="0" applyProtection="0"/>
    <xf numFmtId="0" fontId="26" fillId="0" borderId="20" applyNumberFormat="0" applyFill="0" applyAlignment="0" applyProtection="0"/>
    <xf numFmtId="0" fontId="26" fillId="0" borderId="20" applyNumberFormat="0" applyFill="0" applyAlignment="0" applyProtection="0"/>
    <xf numFmtId="182" fontId="19" fillId="0" borderId="17">
      <alignment horizontal="right"/>
    </xf>
    <xf numFmtId="182" fontId="19" fillId="0" borderId="17">
      <alignment horizontal="right"/>
    </xf>
    <xf numFmtId="2" fontId="19" fillId="0" borderId="0"/>
    <xf numFmtId="2" fontId="19" fillId="0" borderId="0"/>
    <xf numFmtId="2" fontId="19" fillId="0" borderId="0"/>
    <xf numFmtId="183" fontId="19" fillId="0" borderId="0"/>
    <xf numFmtId="183" fontId="19" fillId="0" borderId="0"/>
    <xf numFmtId="183" fontId="19" fillId="0" borderId="0"/>
    <xf numFmtId="180" fontId="20" fillId="0" borderId="0"/>
    <xf numFmtId="180" fontId="20" fillId="0" borderId="0"/>
    <xf numFmtId="180" fontId="20" fillId="0" borderId="0"/>
    <xf numFmtId="182" fontId="19" fillId="0" borderId="17">
      <alignment horizontal="right"/>
    </xf>
    <xf numFmtId="184" fontId="8" fillId="0" borderId="0">
      <protection locked="0"/>
    </xf>
    <xf numFmtId="3" fontId="27" fillId="0" borderId="0" applyFont="0" applyFill="0" applyBorder="0" applyAlignment="0" applyProtection="0"/>
    <xf numFmtId="185" fontId="8" fillId="0" borderId="0">
      <protection locked="0"/>
    </xf>
    <xf numFmtId="186" fontId="27" fillId="0" borderId="0" applyFont="0" applyFill="0" applyBorder="0" applyAlignment="0" applyProtection="0"/>
    <xf numFmtId="187" fontId="8" fillId="0" borderId="0">
      <protection locked="0"/>
    </xf>
    <xf numFmtId="0" fontId="28" fillId="0" borderId="0" applyNumberFormat="0" applyFill="0" applyBorder="0" applyAlignment="0" applyProtection="0"/>
    <xf numFmtId="0" fontId="28" fillId="0" borderId="0" applyNumberFormat="0" applyFill="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4" borderId="0" applyNumberFormat="0" applyBorder="0" applyAlignment="0" applyProtection="0"/>
    <xf numFmtId="0" fontId="22" fillId="24" borderId="0" applyNumberFormat="0" applyBorder="0" applyAlignment="0" applyProtection="0"/>
    <xf numFmtId="0" fontId="22" fillId="25" borderId="0" applyNumberFormat="0" applyBorder="0" applyAlignment="0" applyProtection="0"/>
    <xf numFmtId="0" fontId="22" fillId="25"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26" borderId="0" applyNumberFormat="0" applyBorder="0" applyAlignment="0" applyProtection="0"/>
    <xf numFmtId="0" fontId="22" fillId="26" borderId="0" applyNumberFormat="0" applyBorder="0" applyAlignment="0" applyProtection="0"/>
    <xf numFmtId="0" fontId="29" fillId="12" borderId="18" applyNumberFormat="0" applyAlignment="0" applyProtection="0"/>
    <xf numFmtId="0" fontId="29" fillId="12" borderId="18" applyNumberFormat="0" applyAlignment="0" applyProtection="0"/>
    <xf numFmtId="0" fontId="30" fillId="0" borderId="0">
      <alignment vertical="top"/>
    </xf>
    <xf numFmtId="188" fontId="8" fillId="0" borderId="0" applyFont="0" applyFill="0" applyBorder="0" applyAlignment="0" applyProtection="0"/>
    <xf numFmtId="189" fontId="31" fillId="0" borderId="0">
      <protection locked="0"/>
    </xf>
    <xf numFmtId="189" fontId="31" fillId="0" borderId="0">
      <protection locked="0"/>
    </xf>
    <xf numFmtId="189" fontId="31" fillId="0" borderId="0">
      <protection locked="0"/>
    </xf>
    <xf numFmtId="189" fontId="31" fillId="0" borderId="0">
      <protection locked="0"/>
    </xf>
    <xf numFmtId="189" fontId="31" fillId="0" borderId="0">
      <protection locked="0"/>
    </xf>
    <xf numFmtId="189" fontId="31" fillId="0" borderId="0">
      <protection locked="0"/>
    </xf>
    <xf numFmtId="189" fontId="31" fillId="0" borderId="0">
      <protection locked="0"/>
    </xf>
    <xf numFmtId="190" fontId="8" fillId="0" borderId="0">
      <protection locked="0"/>
    </xf>
    <xf numFmtId="0" fontId="32" fillId="0" borderId="0" applyNumberFormat="0" applyFill="0" applyBorder="0" applyAlignment="0" applyProtection="0"/>
    <xf numFmtId="0" fontId="33" fillId="0" borderId="0" applyNumberFormat="0" applyFill="0" applyBorder="0" applyAlignment="0" applyProtection="0"/>
    <xf numFmtId="191" fontId="8" fillId="0" borderId="0">
      <protection locked="0"/>
    </xf>
    <xf numFmtId="191" fontId="8" fillId="0" borderId="0">
      <protection locked="0"/>
    </xf>
    <xf numFmtId="0" fontId="34" fillId="8" borderId="0" applyNumberFormat="0" applyBorder="0" applyAlignment="0" applyProtection="0"/>
    <xf numFmtId="0" fontId="34" fillId="8" borderId="0" applyNumberFormat="0" applyBorder="0" applyAlignment="0" applyProtection="0"/>
    <xf numFmtId="192" fontId="19" fillId="0" borderId="0">
      <alignment horizontal="right"/>
    </xf>
    <xf numFmtId="192" fontId="19" fillId="0" borderId="0">
      <alignment horizontal="right"/>
    </xf>
    <xf numFmtId="192" fontId="19" fillId="0" borderId="0">
      <alignment horizontal="right"/>
    </xf>
    <xf numFmtId="193" fontId="19" fillId="0" borderId="0" applyFont="0" applyFill="0" applyBorder="0" applyAlignment="0">
      <alignment horizontal="center"/>
    </xf>
    <xf numFmtId="193" fontId="19" fillId="0" borderId="0" applyFont="0" applyFill="0" applyBorder="0" applyAlignment="0">
      <alignment horizontal="center"/>
    </xf>
    <xf numFmtId="2" fontId="19" fillId="0" borderId="21" applyFont="0" applyBorder="0"/>
    <xf numFmtId="2" fontId="19" fillId="0" borderId="21" applyFont="0" applyBorder="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8" fontId="21" fillId="0" borderId="0" applyFont="0" applyFill="0" applyBorder="0" applyAlignment="0" applyProtection="0"/>
    <xf numFmtId="169" fontId="8" fillId="0" borderId="0" applyFont="0" applyFill="0" applyBorder="0" applyAlignment="0" applyProtection="0"/>
    <xf numFmtId="43" fontId="2" fillId="0" borderId="0" applyFont="0" applyFill="0" applyBorder="0" applyAlignment="0" applyProtection="0"/>
    <xf numFmtId="170"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94"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4" fontId="8" fillId="0" borderId="0" applyFont="0" applyFill="0" applyBorder="0" applyAlignment="0" applyProtection="0"/>
    <xf numFmtId="181" fontId="8" fillId="0" borderId="0" applyFont="0" applyFill="0" applyBorder="0" applyAlignment="0" applyProtection="0"/>
    <xf numFmtId="168" fontId="21"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81" fontId="8" fillId="0" borderId="0" applyFont="0" applyFill="0" applyBorder="0" applyAlignment="0" applyProtection="0"/>
    <xf numFmtId="168" fontId="35"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9"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96" fontId="19" fillId="0" borderId="0">
      <alignment horizontal="right"/>
    </xf>
    <xf numFmtId="196" fontId="19" fillId="0" borderId="0">
      <alignment horizontal="right"/>
    </xf>
    <xf numFmtId="196" fontId="19" fillId="0" borderId="0">
      <alignment horizontal="right"/>
    </xf>
    <xf numFmtId="167" fontId="21" fillId="0" borderId="0" applyFont="0" applyFill="0" applyBorder="0" applyAlignment="0" applyProtection="0"/>
    <xf numFmtId="197" fontId="8" fillId="0" borderId="0" applyFont="0" applyFill="0" applyBorder="0" applyAlignment="0" applyProtection="0"/>
    <xf numFmtId="197" fontId="8" fillId="0" borderId="0" applyFont="0" applyFill="0" applyBorder="0" applyAlignment="0" applyProtection="0"/>
    <xf numFmtId="198" fontId="8" fillId="0" borderId="0" applyFont="0" applyFill="0" applyBorder="0" applyAlignment="0" applyProtection="0"/>
    <xf numFmtId="175" fontId="8" fillId="0" borderId="0" applyFont="0" applyFill="0" applyBorder="0" applyAlignment="0" applyProtection="0"/>
    <xf numFmtId="199" fontId="8" fillId="0" borderId="0" applyFont="0" applyFill="0" applyBorder="0" applyAlignment="0" applyProtection="0"/>
    <xf numFmtId="175" fontId="8" fillId="0" borderId="0" applyFont="0" applyFill="0" applyBorder="0" applyAlignment="0" applyProtection="0"/>
    <xf numFmtId="199" fontId="8" fillId="0" borderId="0" applyFont="0" applyFill="0" applyBorder="0" applyAlignment="0" applyProtection="0"/>
    <xf numFmtId="199"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200" fontId="8" fillId="0" borderId="0" applyFont="0" applyFill="0" applyBorder="0" applyAlignment="0" applyProtection="0"/>
    <xf numFmtId="197" fontId="8" fillId="0" borderId="0" applyFont="0" applyFill="0" applyBorder="0" applyAlignment="0" applyProtection="0"/>
    <xf numFmtId="197" fontId="8" fillId="0" borderId="0" applyFont="0" applyFill="0" applyBorder="0" applyAlignment="0" applyProtection="0"/>
    <xf numFmtId="197" fontId="8" fillId="0" borderId="0" applyFont="0" applyFill="0" applyBorder="0" applyAlignment="0" applyProtection="0"/>
    <xf numFmtId="197" fontId="8" fillId="0" borderId="0" applyFont="0" applyFill="0" applyBorder="0" applyAlignment="0" applyProtection="0"/>
    <xf numFmtId="197" fontId="8" fillId="0" borderId="0" applyFont="0" applyFill="0" applyBorder="0" applyAlignment="0" applyProtection="0"/>
    <xf numFmtId="197" fontId="8" fillId="0" borderId="0" applyFont="0" applyFill="0" applyBorder="0" applyAlignment="0" applyProtection="0"/>
    <xf numFmtId="198" fontId="8" fillId="0" borderId="0" applyFont="0" applyFill="0" applyBorder="0" applyAlignment="0" applyProtection="0"/>
    <xf numFmtId="200" fontId="8" fillId="0" borderId="0" applyFont="0" applyFill="0" applyBorder="0" applyAlignment="0" applyProtection="0"/>
    <xf numFmtId="167" fontId="21" fillId="0" borderId="0" applyFont="0" applyFill="0" applyBorder="0" applyAlignment="0" applyProtection="0"/>
    <xf numFmtId="186" fontId="36" fillId="0" borderId="0" applyFont="0" applyFill="0" applyBorder="0" applyAlignment="0" applyProtection="0"/>
    <xf numFmtId="0" fontId="37" fillId="27" borderId="0" applyNumberFormat="0" applyBorder="0" applyAlignment="0" applyProtection="0"/>
    <xf numFmtId="0" fontId="37" fillId="27" borderId="0" applyNumberFormat="0" applyBorder="0" applyAlignment="0" applyProtection="0"/>
    <xf numFmtId="201" fontId="19" fillId="0" borderId="0" applyFont="0" applyFill="0" applyBorder="0" applyAlignment="0">
      <alignment horizontal="center"/>
    </xf>
    <xf numFmtId="201" fontId="19" fillId="0" borderId="0" applyFont="0" applyFill="0" applyBorder="0" applyAlignment="0">
      <alignment horizontal="center"/>
    </xf>
    <xf numFmtId="0" fontId="2" fillId="0" borderId="0"/>
    <xf numFmtId="0" fontId="2" fillId="0" borderId="0"/>
    <xf numFmtId="0" fontId="38" fillId="0" borderId="0"/>
    <xf numFmtId="0" fontId="8" fillId="0" borderId="0"/>
    <xf numFmtId="0" fontId="8" fillId="0" borderId="0"/>
    <xf numFmtId="0" fontId="8" fillId="0" borderId="0"/>
    <xf numFmtId="0" fontId="8" fillId="0" borderId="0"/>
    <xf numFmtId="0" fontId="2" fillId="0" borderId="0"/>
    <xf numFmtId="0" fontId="8" fillId="0" borderId="0"/>
    <xf numFmtId="0" fontId="8" fillId="0" borderId="0"/>
    <xf numFmtId="0" fontId="8" fillId="0" borderId="0"/>
    <xf numFmtId="0" fontId="35" fillId="0" borderId="0"/>
    <xf numFmtId="0" fontId="8" fillId="0" borderId="0"/>
    <xf numFmtId="0" fontId="8" fillId="0" borderId="0"/>
    <xf numFmtId="0" fontId="8" fillId="0" borderId="0"/>
    <xf numFmtId="0" fontId="8" fillId="0" borderId="0"/>
    <xf numFmtId="0" fontId="8" fillId="0" borderId="0"/>
    <xf numFmtId="0" fontId="8" fillId="0" borderId="0"/>
    <xf numFmtId="0" fontId="21" fillId="0" borderId="0"/>
    <xf numFmtId="0" fontId="2" fillId="0" borderId="0"/>
    <xf numFmtId="0" fontId="2" fillId="0" borderId="0"/>
    <xf numFmtId="0" fontId="2" fillId="0" borderId="0"/>
    <xf numFmtId="0" fontId="2" fillId="0" borderId="0"/>
    <xf numFmtId="0" fontId="2" fillId="0" borderId="0"/>
    <xf numFmtId="0" fontId="35" fillId="0" borderId="0"/>
    <xf numFmtId="0" fontId="8" fillId="0" borderId="0"/>
    <xf numFmtId="0" fontId="8" fillId="0" borderId="0"/>
    <xf numFmtId="0" fontId="8" fillId="0" borderId="0"/>
    <xf numFmtId="0" fontId="2" fillId="0" borderId="0"/>
    <xf numFmtId="0" fontId="8" fillId="0" borderId="0"/>
    <xf numFmtId="0" fontId="8" fillId="0" borderId="0"/>
    <xf numFmtId="0" fontId="8" fillId="0" borderId="0"/>
    <xf numFmtId="0" fontId="2" fillId="0" borderId="0"/>
    <xf numFmtId="0" fontId="39" fillId="0" borderId="0"/>
    <xf numFmtId="0" fontId="8" fillId="0" borderId="0"/>
    <xf numFmtId="0" fontId="8" fillId="0" borderId="0"/>
    <xf numFmtId="0" fontId="8" fillId="28" borderId="22" applyNumberFormat="0" applyFont="0" applyAlignment="0" applyProtection="0"/>
    <xf numFmtId="0" fontId="8" fillId="28" borderId="22" applyNumberFormat="0" applyFont="0" applyAlignment="0" applyProtection="0"/>
    <xf numFmtId="202" fontId="8" fillId="0" borderId="0">
      <protection locked="0"/>
    </xf>
    <xf numFmtId="9" fontId="8" fillId="0" borderId="0" applyFont="0" applyFill="0" applyBorder="0" applyAlignment="0" applyProtection="0"/>
    <xf numFmtId="9" fontId="21" fillId="0" borderId="0" applyFont="0" applyFill="0" applyBorder="0" applyAlignment="0" applyProtection="0"/>
    <xf numFmtId="9" fontId="8" fillId="0" borderId="0" applyFont="0" applyFill="0" applyBorder="0" applyAlignment="0" applyProtection="0"/>
    <xf numFmtId="9" fontId="2"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18" fillId="0" borderId="0">
      <alignment vertical="top"/>
    </xf>
    <xf numFmtId="0" fontId="40" fillId="21" borderId="23" applyNumberFormat="0" applyAlignment="0" applyProtection="0"/>
    <xf numFmtId="0" fontId="40" fillId="21" borderId="23" applyNumberFormat="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3" fillId="0" borderId="24" applyNumberFormat="0" applyFill="0" applyAlignment="0" applyProtection="0"/>
    <xf numFmtId="0" fontId="43" fillId="0" borderId="24" applyNumberFormat="0" applyFill="0" applyAlignment="0" applyProtection="0"/>
    <xf numFmtId="0" fontId="44" fillId="0" borderId="25" applyNumberFormat="0" applyFill="0" applyAlignment="0" applyProtection="0"/>
    <xf numFmtId="0" fontId="44" fillId="0" borderId="25" applyNumberFormat="0" applyFill="0" applyAlignment="0" applyProtection="0"/>
    <xf numFmtId="0" fontId="28" fillId="0" borderId="26" applyNumberFormat="0" applyFill="0" applyAlignment="0" applyProtection="0"/>
    <xf numFmtId="0" fontId="28" fillId="0" borderId="26" applyNumberFormat="0" applyFill="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6" fillId="0" borderId="27" applyNumberFormat="0" applyFill="0" applyAlignment="0" applyProtection="0"/>
    <xf numFmtId="191" fontId="8" fillId="0" borderId="28">
      <protection locked="0"/>
    </xf>
    <xf numFmtId="0" fontId="1" fillId="0" borderId="0"/>
    <xf numFmtId="0" fontId="1" fillId="0" borderId="0"/>
    <xf numFmtId="167"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41"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167" fontId="8" fillId="0" borderId="0" applyFon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1" fillId="0" borderId="0"/>
    <xf numFmtId="0" fontId="8" fillId="0" borderId="0"/>
    <xf numFmtId="9" fontId="8" fillId="0" borderId="0" applyFont="0" applyFill="0" applyBorder="0" applyAlignment="0" applyProtection="0"/>
  </cellStyleXfs>
  <cellXfs count="489">
    <xf numFmtId="0" fontId="0" fillId="0" borderId="0" xfId="0"/>
    <xf numFmtId="0" fontId="6" fillId="0" borderId="0" xfId="3" applyFont="1"/>
    <xf numFmtId="0" fontId="7" fillId="0" borderId="0" xfId="3" applyFont="1"/>
    <xf numFmtId="0" fontId="6" fillId="0" borderId="1" xfId="3" applyFont="1" applyBorder="1"/>
    <xf numFmtId="0" fontId="6" fillId="0" borderId="0" xfId="9" applyFont="1"/>
    <xf numFmtId="0" fontId="6" fillId="0" borderId="1" xfId="9" applyFont="1" applyBorder="1"/>
    <xf numFmtId="0" fontId="15" fillId="0" borderId="0" xfId="9" applyFont="1"/>
    <xf numFmtId="39" fontId="13" fillId="0" borderId="0" xfId="11" applyNumberFormat="1" applyFont="1" applyAlignment="1">
      <alignment vertical="center"/>
    </xf>
    <xf numFmtId="10" fontId="6" fillId="4" borderId="13" xfId="2" applyNumberFormat="1" applyFont="1" applyFill="1" applyBorder="1" applyAlignment="1">
      <alignment horizontal="center" vertical="center"/>
    </xf>
    <xf numFmtId="0" fontId="16" fillId="0" borderId="0" xfId="9" applyFont="1"/>
    <xf numFmtId="0" fontId="6" fillId="0" borderId="15" xfId="9" applyFont="1" applyBorder="1"/>
    <xf numFmtId="0" fontId="6" fillId="0" borderId="16" xfId="3" applyFont="1" applyBorder="1"/>
    <xf numFmtId="0" fontId="6" fillId="0" borderId="16" xfId="3" applyFont="1" applyBorder="1" applyAlignment="1">
      <alignment horizontal="center"/>
    </xf>
    <xf numFmtId="179" fontId="6" fillId="0" borderId="16" xfId="1" applyNumberFormat="1" applyFont="1" applyBorder="1"/>
    <xf numFmtId="0" fontId="7" fillId="0" borderId="0" xfId="3" applyFont="1" applyAlignment="1">
      <alignment horizontal="center"/>
    </xf>
    <xf numFmtId="174" fontId="13" fillId="2" borderId="13" xfId="12" applyNumberFormat="1" applyFont="1" applyFill="1" applyBorder="1" applyAlignment="1">
      <alignment horizontal="center" vertical="center"/>
    </xf>
    <xf numFmtId="0" fontId="17" fillId="0" borderId="0" xfId="0" applyFont="1"/>
    <xf numFmtId="49" fontId="0" fillId="0" borderId="0" xfId="0" applyNumberFormat="1"/>
    <xf numFmtId="0" fontId="0" fillId="0" borderId="0" xfId="0" applyAlignment="1">
      <alignment horizontal="center"/>
    </xf>
    <xf numFmtId="0" fontId="17" fillId="0" borderId="0" xfId="0" applyFont="1" applyAlignment="1">
      <alignment wrapText="1"/>
    </xf>
    <xf numFmtId="0" fontId="0" fillId="0" borderId="0" xfId="0" applyAlignment="1">
      <alignment wrapText="1"/>
    </xf>
    <xf numFmtId="0" fontId="17" fillId="0" borderId="0" xfId="0" applyFont="1" applyAlignment="1">
      <alignment vertical="center" wrapText="1"/>
    </xf>
    <xf numFmtId="0" fontId="17" fillId="0" borderId="0" xfId="0" applyFont="1" applyAlignment="1">
      <alignment vertical="center"/>
    </xf>
    <xf numFmtId="0" fontId="17" fillId="0" borderId="0" xfId="0" applyFont="1" applyAlignment="1">
      <alignment horizontal="center" vertical="center"/>
    </xf>
    <xf numFmtId="0" fontId="17" fillId="29" borderId="0" xfId="0" applyFont="1" applyFill="1"/>
    <xf numFmtId="49" fontId="17" fillId="0" borderId="0" xfId="0" applyNumberFormat="1" applyFont="1"/>
    <xf numFmtId="0" fontId="8" fillId="0" borderId="0" xfId="0" applyFont="1"/>
    <xf numFmtId="49" fontId="17" fillId="29" borderId="0" xfId="0" applyNumberFormat="1" applyFont="1" applyFill="1"/>
    <xf numFmtId="0" fontId="47" fillId="0" borderId="0" xfId="3" applyFont="1" applyAlignment="1">
      <alignment horizontal="center" vertical="center"/>
    </xf>
    <xf numFmtId="0" fontId="48" fillId="0" borderId="0" xfId="9" applyFont="1" applyAlignment="1">
      <alignment horizontal="center" vertical="center"/>
    </xf>
    <xf numFmtId="0" fontId="47" fillId="30" borderId="0" xfId="3" applyFont="1" applyFill="1" applyAlignment="1">
      <alignment horizontal="center" vertical="center"/>
    </xf>
    <xf numFmtId="0" fontId="0" fillId="0" borderId="0" xfId="0" applyAlignment="1">
      <alignment horizontal="left"/>
    </xf>
    <xf numFmtId="0" fontId="8" fillId="0" borderId="0" xfId="0" applyFont="1" applyAlignment="1">
      <alignment vertical="center"/>
    </xf>
    <xf numFmtId="0" fontId="0" fillId="0" borderId="0" xfId="0" applyAlignment="1">
      <alignment vertical="center"/>
    </xf>
    <xf numFmtId="49" fontId="8" fillId="0" borderId="0" xfId="0" applyNumberFormat="1" applyFont="1"/>
    <xf numFmtId="49" fontId="17" fillId="0" borderId="0" xfId="0" applyNumberFormat="1" applyFont="1" applyAlignment="1">
      <alignment horizontal="center" vertical="center"/>
    </xf>
    <xf numFmtId="0" fontId="0" fillId="0" borderId="0" xfId="0" applyAlignment="1">
      <alignment horizontal="center" vertical="center"/>
    </xf>
    <xf numFmtId="0" fontId="17" fillId="0" borderId="0" xfId="0" applyFont="1" applyAlignment="1">
      <alignment horizontal="left" vertical="center" wrapText="1"/>
    </xf>
    <xf numFmtId="0" fontId="8" fillId="0" borderId="0" xfId="0" applyFont="1" applyAlignment="1">
      <alignment horizontal="center" vertical="center"/>
    </xf>
    <xf numFmtId="49" fontId="17" fillId="0" borderId="0" xfId="0" applyNumberFormat="1" applyFont="1" applyAlignment="1">
      <alignment vertical="center"/>
    </xf>
    <xf numFmtId="49" fontId="8" fillId="0" borderId="0" xfId="0" applyNumberFormat="1" applyFont="1" applyAlignment="1">
      <alignment vertical="center"/>
    </xf>
    <xf numFmtId="0" fontId="6" fillId="0" borderId="4" xfId="3" applyFont="1" applyBorder="1"/>
    <xf numFmtId="0" fontId="7" fillId="0" borderId="0" xfId="3" applyFont="1" applyAlignment="1">
      <alignment horizontal="center" vertical="center"/>
    </xf>
    <xf numFmtId="0" fontId="17" fillId="0" borderId="0" xfId="0" applyFont="1" applyAlignment="1">
      <alignment horizontal="left" vertical="center"/>
    </xf>
    <xf numFmtId="3" fontId="0" fillId="0" borderId="0" xfId="0" applyNumberFormat="1" applyAlignment="1">
      <alignment vertical="center"/>
    </xf>
    <xf numFmtId="0" fontId="17" fillId="0" borderId="0" xfId="5" applyFont="1"/>
    <xf numFmtId="1" fontId="17" fillId="0" borderId="0" xfId="5" applyNumberFormat="1" applyFont="1"/>
    <xf numFmtId="0" fontId="7" fillId="0" borderId="0" xfId="294" applyFont="1"/>
    <xf numFmtId="0" fontId="8" fillId="0" borderId="0" xfId="5"/>
    <xf numFmtId="0" fontId="47" fillId="0" borderId="0" xfId="294" applyFont="1" applyAlignment="1">
      <alignment horizontal="center" vertical="center"/>
    </xf>
    <xf numFmtId="3" fontId="47" fillId="0" borderId="0" xfId="3" applyNumberFormat="1" applyFont="1" applyAlignment="1">
      <alignment horizontal="center" vertical="center"/>
    </xf>
    <xf numFmtId="3" fontId="47" fillId="0" borderId="0" xfId="294" applyNumberFormat="1" applyFont="1" applyAlignment="1">
      <alignment horizontal="center" vertical="center"/>
    </xf>
    <xf numFmtId="3" fontId="48" fillId="0" borderId="0" xfId="9" applyNumberFormat="1" applyFont="1" applyAlignment="1">
      <alignment horizontal="center" vertical="center"/>
    </xf>
    <xf numFmtId="0" fontId="6" fillId="0" borderId="4" xfId="3" applyFont="1" applyBorder="1" applyAlignment="1">
      <alignment horizontal="center"/>
    </xf>
    <xf numFmtId="0" fontId="6" fillId="2" borderId="4" xfId="3" applyFont="1" applyFill="1" applyBorder="1"/>
    <xf numFmtId="0" fontId="6" fillId="0" borderId="4" xfId="294" applyFont="1" applyBorder="1"/>
    <xf numFmtId="0" fontId="6" fillId="0" borderId="4" xfId="9" applyFont="1" applyBorder="1"/>
    <xf numFmtId="0" fontId="6" fillId="31" borderId="4" xfId="9" applyFont="1" applyFill="1" applyBorder="1"/>
    <xf numFmtId="0" fontId="6" fillId="0" borderId="5" xfId="9" applyFont="1" applyBorder="1"/>
    <xf numFmtId="0" fontId="47" fillId="33" borderId="0" xfId="0" applyFont="1" applyFill="1" applyAlignment="1">
      <alignment horizontal="center" vertical="center"/>
    </xf>
    <xf numFmtId="0" fontId="17" fillId="0" borderId="7" xfId="0" applyFont="1" applyBorder="1"/>
    <xf numFmtId="0" fontId="13" fillId="34" borderId="7" xfId="0" applyFont="1" applyFill="1" applyBorder="1" applyAlignment="1">
      <alignment vertical="center"/>
    </xf>
    <xf numFmtId="0" fontId="6" fillId="0" borderId="10" xfId="0" applyFont="1" applyBorder="1"/>
    <xf numFmtId="0" fontId="6" fillId="0" borderId="29" xfId="0" applyFont="1" applyBorder="1" applyAlignment="1">
      <alignment horizontal="center" vertical="center"/>
    </xf>
    <xf numFmtId="3" fontId="0" fillId="0" borderId="29" xfId="0" applyNumberFormat="1" applyBorder="1" applyAlignment="1">
      <alignment horizontal="center" vertical="center"/>
    </xf>
    <xf numFmtId="0" fontId="6" fillId="0" borderId="29" xfId="0" applyFont="1" applyBorder="1" applyAlignment="1">
      <alignment vertical="center" wrapText="1"/>
    </xf>
    <xf numFmtId="0" fontId="0" fillId="0" borderId="29" xfId="0" applyBorder="1" applyAlignment="1">
      <alignment horizontal="center" vertical="center"/>
    </xf>
    <xf numFmtId="4" fontId="6" fillId="0" borderId="29" xfId="0" applyNumberFormat="1" applyFont="1" applyBorder="1" applyAlignment="1">
      <alignment vertical="center" wrapText="1"/>
    </xf>
    <xf numFmtId="164" fontId="6" fillId="0" borderId="29" xfId="0" applyNumberFormat="1" applyFont="1" applyBorder="1" applyAlignment="1">
      <alignment horizontal="right" vertical="center" wrapText="1"/>
    </xf>
    <xf numFmtId="49" fontId="0" fillId="0" borderId="29" xfId="0" applyNumberFormat="1" applyBorder="1"/>
    <xf numFmtId="49" fontId="17" fillId="0" borderId="29" xfId="0" applyNumberFormat="1" applyFont="1" applyBorder="1"/>
    <xf numFmtId="0" fontId="17" fillId="0" borderId="29" xfId="0" applyFont="1" applyBorder="1"/>
    <xf numFmtId="0" fontId="13" fillId="34" borderId="29" xfId="0" applyFont="1" applyFill="1" applyBorder="1" applyAlignment="1">
      <alignment vertical="center"/>
    </xf>
    <xf numFmtId="0" fontId="0" fillId="0" borderId="29" xfId="0" applyBorder="1" applyAlignment="1">
      <alignment horizontal="center"/>
    </xf>
    <xf numFmtId="169" fontId="7" fillId="0" borderId="0" xfId="1" applyFont="1"/>
    <xf numFmtId="168" fontId="7" fillId="0" borderId="0" xfId="3" applyNumberFormat="1" applyFont="1"/>
    <xf numFmtId="0" fontId="13" fillId="2" borderId="33" xfId="5" applyFont="1" applyFill="1" applyBorder="1" applyAlignment="1">
      <alignment horizontal="center" vertical="center" wrapText="1"/>
    </xf>
    <xf numFmtId="4" fontId="13" fillId="2" borderId="33" xfId="5" applyNumberFormat="1" applyFont="1" applyFill="1" applyBorder="1" applyAlignment="1">
      <alignment horizontal="center" vertical="center" wrapText="1"/>
    </xf>
    <xf numFmtId="0" fontId="0" fillId="0" borderId="33" xfId="0" applyBorder="1"/>
    <xf numFmtId="0" fontId="17" fillId="0" borderId="33" xfId="0" applyFont="1" applyBorder="1"/>
    <xf numFmtId="0" fontId="51" fillId="0" borderId="33" xfId="0" applyFont="1" applyBorder="1"/>
    <xf numFmtId="0" fontId="53" fillId="0" borderId="33" xfId="0" applyFont="1" applyBorder="1"/>
    <xf numFmtId="0" fontId="52" fillId="0" borderId="33" xfId="0" applyFont="1" applyBorder="1"/>
    <xf numFmtId="3" fontId="54" fillId="0" borderId="33" xfId="294" applyNumberFormat="1" applyFont="1" applyBorder="1" applyAlignment="1">
      <alignment horizontal="center" vertical="center"/>
    </xf>
    <xf numFmtId="3" fontId="54" fillId="0" borderId="33" xfId="0" applyNumberFormat="1" applyFont="1" applyBorder="1" applyAlignment="1">
      <alignment horizontal="center" vertical="center"/>
    </xf>
    <xf numFmtId="3" fontId="54" fillId="0" borderId="33" xfId="9" applyNumberFormat="1" applyFont="1" applyBorder="1" applyAlignment="1">
      <alignment horizontal="center" vertical="center"/>
    </xf>
    <xf numFmtId="3" fontId="51" fillId="0" borderId="33" xfId="0" applyNumberFormat="1" applyFont="1" applyBorder="1" applyAlignment="1">
      <alignment horizontal="center"/>
    </xf>
    <xf numFmtId="0" fontId="54" fillId="0" borderId="33" xfId="0" applyFont="1" applyBorder="1"/>
    <xf numFmtId="169" fontId="51" fillId="37" borderId="33" xfId="1" applyFont="1" applyFill="1" applyBorder="1" applyAlignment="1">
      <alignment vertical="center"/>
    </xf>
    <xf numFmtId="169" fontId="54" fillId="0" borderId="33" xfId="1" applyFont="1" applyBorder="1"/>
    <xf numFmtId="169" fontId="54" fillId="0" borderId="33" xfId="0" applyNumberFormat="1" applyFont="1" applyBorder="1"/>
    <xf numFmtId="0" fontId="55" fillId="0" borderId="33" xfId="0" applyFont="1" applyBorder="1"/>
    <xf numFmtId="164" fontId="53" fillId="0" borderId="11" xfId="8" applyNumberFormat="1" applyFont="1" applyBorder="1" applyAlignment="1">
      <alignment horizontal="right" vertical="center" wrapText="1"/>
    </xf>
    <xf numFmtId="164" fontId="55" fillId="0" borderId="33" xfId="0" applyNumberFormat="1" applyFont="1" applyBorder="1"/>
    <xf numFmtId="165" fontId="55" fillId="0" borderId="33" xfId="0" applyNumberFormat="1" applyFont="1" applyBorder="1"/>
    <xf numFmtId="3" fontId="55" fillId="0" borderId="33" xfId="0" applyNumberFormat="1" applyFont="1" applyBorder="1"/>
    <xf numFmtId="3" fontId="53" fillId="0" borderId="33" xfId="0" applyNumberFormat="1" applyFont="1" applyBorder="1"/>
    <xf numFmtId="167" fontId="55" fillId="0" borderId="33" xfId="375" applyFont="1" applyBorder="1"/>
    <xf numFmtId="164" fontId="51" fillId="0" borderId="33" xfId="0" applyNumberFormat="1" applyFont="1" applyBorder="1"/>
    <xf numFmtId="0" fontId="56" fillId="0" borderId="33" xfId="0" applyFont="1" applyBorder="1"/>
    <xf numFmtId="0" fontId="56" fillId="0" borderId="7" xfId="0" applyFont="1" applyBorder="1"/>
    <xf numFmtId="4" fontId="17" fillId="36" borderId="37" xfId="380" applyNumberFormat="1" applyFont="1" applyFill="1" applyBorder="1" applyAlignment="1">
      <alignment horizontal="center" vertical="center"/>
    </xf>
    <xf numFmtId="4" fontId="60" fillId="0" borderId="2" xfId="380" applyNumberFormat="1" applyFont="1" applyBorder="1" applyAlignment="1">
      <alignment horizontal="center" vertical="center"/>
    </xf>
    <xf numFmtId="0" fontId="8" fillId="0" borderId="0" xfId="380" applyFont="1" applyAlignment="1">
      <alignment vertical="center"/>
    </xf>
    <xf numFmtId="0" fontId="60" fillId="0" borderId="0" xfId="380" applyFont="1" applyAlignment="1">
      <alignment horizontal="center" vertical="center"/>
    </xf>
    <xf numFmtId="4" fontId="60" fillId="0" borderId="0" xfId="380" applyNumberFormat="1" applyFont="1" applyAlignment="1">
      <alignment horizontal="center" vertical="center"/>
    </xf>
    <xf numFmtId="3" fontId="60" fillId="0" borderId="0" xfId="380" applyNumberFormat="1" applyFont="1" applyAlignment="1">
      <alignment horizontal="center" vertical="center"/>
    </xf>
    <xf numFmtId="3" fontId="8" fillId="0" borderId="0" xfId="380" applyNumberFormat="1" applyFont="1" applyAlignment="1">
      <alignment horizontal="right" vertical="center"/>
    </xf>
    <xf numFmtId="3" fontId="60" fillId="0" borderId="0" xfId="380" applyNumberFormat="1" applyFont="1" applyAlignment="1">
      <alignment vertical="center"/>
    </xf>
    <xf numFmtId="10" fontId="60" fillId="0" borderId="3" xfId="380" applyNumberFormat="1" applyFont="1" applyBorder="1" applyAlignment="1">
      <alignment vertical="center"/>
    </xf>
    <xf numFmtId="4" fontId="61" fillId="0" borderId="38" xfId="380" applyNumberFormat="1" applyFont="1" applyBorder="1" applyAlignment="1">
      <alignment horizontal="left" vertical="center"/>
    </xf>
    <xf numFmtId="204" fontId="17" fillId="0" borderId="0" xfId="380" applyNumberFormat="1" applyFont="1" applyAlignment="1">
      <alignment horizontal="center" vertical="center"/>
    </xf>
    <xf numFmtId="3" fontId="8" fillId="0" borderId="0" xfId="380" applyNumberFormat="1" applyFont="1" applyAlignment="1">
      <alignment horizontal="center" vertical="center"/>
    </xf>
    <xf numFmtId="3" fontId="19" fillId="0" borderId="0" xfId="380" applyNumberFormat="1" applyFont="1" applyAlignment="1">
      <alignment horizontal="right" vertical="center"/>
    </xf>
    <xf numFmtId="3" fontId="8" fillId="0" borderId="0" xfId="380" applyNumberFormat="1" applyFont="1" applyAlignment="1">
      <alignment vertical="center"/>
    </xf>
    <xf numFmtId="3" fontId="8" fillId="0" borderId="3" xfId="380" applyNumberFormat="1" applyFont="1" applyBorder="1" applyAlignment="1">
      <alignment vertical="center"/>
    </xf>
    <xf numFmtId="4" fontId="60" fillId="0" borderId="39" xfId="380" applyNumberFormat="1" applyFont="1" applyBorder="1" applyAlignment="1">
      <alignment horizontal="left" vertical="center"/>
    </xf>
    <xf numFmtId="0" fontId="8" fillId="0" borderId="40" xfId="380" applyFont="1" applyBorder="1" applyAlignment="1">
      <alignment vertical="center"/>
    </xf>
    <xf numFmtId="4" fontId="17" fillId="36" borderId="41" xfId="380" applyNumberFormat="1" applyFont="1" applyFill="1" applyBorder="1" applyAlignment="1">
      <alignment horizontal="center" vertical="center"/>
    </xf>
    <xf numFmtId="0" fontId="1" fillId="0" borderId="0" xfId="380" applyAlignment="1">
      <alignment horizontal="center" vertical="center"/>
    </xf>
    <xf numFmtId="3" fontId="60" fillId="0" borderId="0" xfId="380" applyNumberFormat="1" applyFont="1" applyAlignment="1">
      <alignment horizontal="right" vertical="center"/>
    </xf>
    <xf numFmtId="3" fontId="60" fillId="0" borderId="3" xfId="380" applyNumberFormat="1" applyFont="1" applyBorder="1" applyAlignment="1">
      <alignment horizontal="center" vertical="center" wrapText="1"/>
    </xf>
    <xf numFmtId="4" fontId="60" fillId="0" borderId="2" xfId="380" applyNumberFormat="1" applyFont="1" applyBorder="1" applyAlignment="1">
      <alignment horizontal="left" vertical="center"/>
    </xf>
    <xf numFmtId="4" fontId="17" fillId="40" borderId="9" xfId="380" applyNumberFormat="1" applyFont="1" applyFill="1" applyBorder="1" applyAlignment="1">
      <alignment horizontal="center" vertical="center"/>
    </xf>
    <xf numFmtId="4" fontId="17" fillId="0" borderId="0" xfId="380" applyNumberFormat="1" applyFont="1" applyAlignment="1">
      <alignment horizontal="center" vertical="center"/>
    </xf>
    <xf numFmtId="4" fontId="17" fillId="41" borderId="44" xfId="380" applyNumberFormat="1" applyFont="1" applyFill="1" applyBorder="1" applyAlignment="1">
      <alignment horizontal="center" vertical="center" wrapText="1"/>
    </xf>
    <xf numFmtId="0" fontId="17" fillId="41" borderId="30" xfId="380" applyFont="1" applyFill="1" applyBorder="1" applyAlignment="1">
      <alignment horizontal="center" vertical="center"/>
    </xf>
    <xf numFmtId="0" fontId="17" fillId="41" borderId="30" xfId="380" applyFont="1" applyFill="1" applyBorder="1" applyAlignment="1">
      <alignment horizontal="center" vertical="center" wrapText="1"/>
    </xf>
    <xf numFmtId="4" fontId="17" fillId="41" borderId="30" xfId="380" applyNumberFormat="1" applyFont="1" applyFill="1" applyBorder="1" applyAlignment="1">
      <alignment horizontal="center" vertical="center" wrapText="1"/>
    </xf>
    <xf numFmtId="3" fontId="17" fillId="41" borderId="30" xfId="380" applyNumberFormat="1" applyFont="1" applyFill="1" applyBorder="1" applyAlignment="1">
      <alignment horizontal="center" vertical="center" wrapText="1"/>
    </xf>
    <xf numFmtId="10" fontId="17" fillId="41" borderId="45" xfId="380" applyNumberFormat="1" applyFont="1" applyFill="1" applyBorder="1" applyAlignment="1">
      <alignment horizontal="center" vertical="center" wrapText="1"/>
    </xf>
    <xf numFmtId="4" fontId="17" fillId="0" borderId="46" xfId="380" applyNumberFormat="1" applyFont="1" applyBorder="1" applyAlignment="1">
      <alignment horizontal="center" vertical="center"/>
    </xf>
    <xf numFmtId="0" fontId="64" fillId="36" borderId="31" xfId="380" applyFont="1" applyFill="1" applyBorder="1" applyAlignment="1">
      <alignment horizontal="center" vertical="center"/>
    </xf>
    <xf numFmtId="0" fontId="60" fillId="0" borderId="31" xfId="380" applyFont="1" applyBorder="1" applyAlignment="1">
      <alignment horizontal="center" vertical="center"/>
    </xf>
    <xf numFmtId="4" fontId="60" fillId="0" borderId="31" xfId="380" applyNumberFormat="1" applyFont="1" applyBorder="1" applyAlignment="1">
      <alignment horizontal="center" vertical="center"/>
    </xf>
    <xf numFmtId="3" fontId="60" fillId="0" borderId="31" xfId="380" applyNumberFormat="1" applyFont="1" applyBorder="1" applyAlignment="1">
      <alignment horizontal="center" vertical="center"/>
    </xf>
    <xf numFmtId="3" fontId="60" fillId="0" borderId="31" xfId="380" applyNumberFormat="1" applyFont="1" applyBorder="1" applyAlignment="1">
      <alignment horizontal="right" vertical="center"/>
    </xf>
    <xf numFmtId="3" fontId="60" fillId="0" borderId="31" xfId="380" applyNumberFormat="1" applyFont="1" applyBorder="1" applyAlignment="1">
      <alignment vertical="center"/>
    </xf>
    <xf numFmtId="10" fontId="17" fillId="36" borderId="47" xfId="380" applyNumberFormat="1" applyFont="1" applyFill="1" applyBorder="1" applyAlignment="1">
      <alignment vertical="center"/>
    </xf>
    <xf numFmtId="4" fontId="17" fillId="0" borderId="48" xfId="380" applyNumberFormat="1" applyFont="1" applyBorder="1" applyAlignment="1">
      <alignment horizontal="center" vertical="center"/>
    </xf>
    <xf numFmtId="0" fontId="64" fillId="41" borderId="32" xfId="380" applyFont="1" applyFill="1" applyBorder="1" applyAlignment="1">
      <alignment horizontal="center" vertical="center"/>
    </xf>
    <xf numFmtId="0" fontId="60" fillId="0" borderId="32" xfId="380" applyFont="1" applyBorder="1" applyAlignment="1">
      <alignment horizontal="center" vertical="center"/>
    </xf>
    <xf numFmtId="4" fontId="60" fillId="0" borderId="32" xfId="380" applyNumberFormat="1" applyFont="1" applyBorder="1" applyAlignment="1">
      <alignment horizontal="center" vertical="center"/>
    </xf>
    <xf numFmtId="3" fontId="60" fillId="0" borderId="32" xfId="380" applyNumberFormat="1" applyFont="1" applyBorder="1" applyAlignment="1">
      <alignment horizontal="center" vertical="center"/>
    </xf>
    <xf numFmtId="3" fontId="60" fillId="0" borderId="32" xfId="380" applyNumberFormat="1" applyFont="1" applyBorder="1" applyAlignment="1">
      <alignment horizontal="right" vertical="center"/>
    </xf>
    <xf numFmtId="3" fontId="17" fillId="0" borderId="32" xfId="380" applyNumberFormat="1" applyFont="1" applyBorder="1" applyAlignment="1">
      <alignment vertical="center"/>
    </xf>
    <xf numFmtId="10" fontId="17" fillId="0" borderId="49" xfId="380" applyNumberFormat="1" applyFont="1" applyBorder="1" applyAlignment="1">
      <alignment vertical="center"/>
    </xf>
    <xf numFmtId="4" fontId="57" fillId="0" borderId="12" xfId="380" applyNumberFormat="1" applyFont="1" applyBorder="1" applyAlignment="1">
      <alignment horizontal="center" vertical="center"/>
    </xf>
    <xf numFmtId="0" fontId="57" fillId="0" borderId="33" xfId="381" applyFont="1" applyBorder="1" applyAlignment="1">
      <alignment vertical="center"/>
    </xf>
    <xf numFmtId="0" fontId="57" fillId="0" borderId="33" xfId="381" applyFont="1" applyBorder="1" applyAlignment="1">
      <alignment horizontal="center" vertical="center"/>
    </xf>
    <xf numFmtId="4" fontId="57" fillId="0" borderId="33" xfId="381" applyNumberFormat="1" applyFont="1" applyBorder="1" applyAlignment="1">
      <alignment horizontal="center" vertical="center"/>
    </xf>
    <xf numFmtId="3" fontId="57" fillId="0" borderId="33" xfId="381" applyNumberFormat="1" applyFont="1" applyBorder="1" applyAlignment="1">
      <alignment horizontal="center" vertical="center"/>
    </xf>
    <xf numFmtId="10" fontId="57" fillId="0" borderId="33" xfId="381" applyNumberFormat="1" applyFont="1" applyBorder="1" applyAlignment="1">
      <alignment horizontal="center" vertical="center"/>
    </xf>
    <xf numFmtId="3" fontId="57" fillId="0" borderId="33" xfId="381" applyNumberFormat="1" applyFont="1" applyBorder="1" applyAlignment="1">
      <alignment horizontal="right" vertical="center"/>
    </xf>
    <xf numFmtId="3" fontId="57" fillId="0" borderId="33" xfId="380" applyNumberFormat="1" applyFont="1" applyBorder="1" applyAlignment="1">
      <alignment vertical="center"/>
    </xf>
    <xf numFmtId="10" fontId="57" fillId="0" borderId="13" xfId="380" applyNumberFormat="1" applyFont="1" applyBorder="1" applyAlignment="1">
      <alignment vertical="center"/>
    </xf>
    <xf numFmtId="4" fontId="8" fillId="0" borderId="12" xfId="380" applyNumberFormat="1" applyFont="1" applyBorder="1" applyAlignment="1">
      <alignment horizontal="center" vertical="center"/>
    </xf>
    <xf numFmtId="0" fontId="8" fillId="0" borderId="33" xfId="381" applyBorder="1" applyAlignment="1">
      <alignment vertical="center"/>
    </xf>
    <xf numFmtId="0" fontId="8" fillId="0" borderId="33" xfId="381" applyBorder="1" applyAlignment="1">
      <alignment horizontal="center" vertical="center"/>
    </xf>
    <xf numFmtId="3" fontId="8" fillId="0" borderId="33" xfId="381" applyNumberFormat="1" applyBorder="1" applyAlignment="1">
      <alignment horizontal="center" vertical="center"/>
    </xf>
    <xf numFmtId="10" fontId="8" fillId="0" borderId="33" xfId="381" applyNumberFormat="1" applyBorder="1" applyAlignment="1">
      <alignment horizontal="center" vertical="center"/>
    </xf>
    <xf numFmtId="3" fontId="8" fillId="0" borderId="33" xfId="381" applyNumberFormat="1" applyBorder="1" applyAlignment="1">
      <alignment horizontal="right" vertical="center"/>
    </xf>
    <xf numFmtId="3" fontId="8" fillId="0" borderId="33" xfId="380" applyNumberFormat="1" applyFont="1" applyBorder="1" applyAlignment="1">
      <alignment vertical="center"/>
    </xf>
    <xf numFmtId="10" fontId="8" fillId="0" borderId="13" xfId="380" applyNumberFormat="1" applyFont="1" applyBorder="1" applyAlignment="1">
      <alignment vertical="center"/>
    </xf>
    <xf numFmtId="4" fontId="8" fillId="0" borderId="2" xfId="380" applyNumberFormat="1" applyFont="1" applyBorder="1" applyAlignment="1">
      <alignment horizontal="center" vertical="center"/>
    </xf>
    <xf numFmtId="0" fontId="8" fillId="0" borderId="0" xfId="381" applyAlignment="1">
      <alignment vertical="center"/>
    </xf>
    <xf numFmtId="0" fontId="8" fillId="0" borderId="0" xfId="381" applyAlignment="1">
      <alignment horizontal="center" vertical="center"/>
    </xf>
    <xf numFmtId="4" fontId="8" fillId="0" borderId="0" xfId="381" applyNumberFormat="1" applyAlignment="1">
      <alignment horizontal="center" vertical="center"/>
    </xf>
    <xf numFmtId="3" fontId="8" fillId="0" borderId="0" xfId="381" applyNumberFormat="1" applyAlignment="1">
      <alignment horizontal="center" vertical="center"/>
    </xf>
    <xf numFmtId="10" fontId="8" fillId="0" borderId="0" xfId="381" applyNumberFormat="1" applyAlignment="1">
      <alignment horizontal="center" vertical="center"/>
    </xf>
    <xf numFmtId="3" fontId="8" fillId="0" borderId="0" xfId="381" applyNumberFormat="1" applyAlignment="1">
      <alignment horizontal="right" vertical="center"/>
    </xf>
    <xf numFmtId="10" fontId="8" fillId="0" borderId="3" xfId="380" applyNumberFormat="1" applyFont="1" applyBorder="1" applyAlignment="1">
      <alignment vertical="center"/>
    </xf>
    <xf numFmtId="0" fontId="57" fillId="0" borderId="33" xfId="381" applyFont="1" applyBorder="1" applyAlignment="1">
      <alignment vertical="center" wrapText="1"/>
    </xf>
    <xf numFmtId="4" fontId="8" fillId="0" borderId="33" xfId="381" applyNumberFormat="1" applyBorder="1" applyAlignment="1">
      <alignment horizontal="center" vertical="center"/>
    </xf>
    <xf numFmtId="0" fontId="17" fillId="36" borderId="32" xfId="380" applyFont="1" applyFill="1" applyBorder="1" applyAlignment="1">
      <alignment horizontal="center" vertical="center"/>
    </xf>
    <xf numFmtId="4" fontId="8" fillId="0" borderId="32" xfId="380" applyNumberFormat="1" applyFont="1" applyBorder="1" applyAlignment="1">
      <alignment horizontal="center" vertical="center"/>
    </xf>
    <xf numFmtId="3" fontId="8" fillId="0" borderId="32" xfId="380" applyNumberFormat="1" applyFont="1" applyBorder="1" applyAlignment="1">
      <alignment horizontal="center" vertical="center"/>
    </xf>
    <xf numFmtId="0" fontId="8" fillId="0" borderId="32" xfId="380" applyFont="1" applyBorder="1" applyAlignment="1">
      <alignment horizontal="center" vertical="center"/>
    </xf>
    <xf numFmtId="3" fontId="8" fillId="0" borderId="32" xfId="380" applyNumberFormat="1" applyFont="1" applyBorder="1" applyAlignment="1">
      <alignment horizontal="right" vertical="center"/>
    </xf>
    <xf numFmtId="3" fontId="8" fillId="0" borderId="32" xfId="380" applyNumberFormat="1" applyFont="1" applyBorder="1" applyAlignment="1">
      <alignment vertical="center"/>
    </xf>
    <xf numFmtId="10" fontId="17" fillId="36" borderId="49" xfId="380" applyNumberFormat="1" applyFont="1" applyFill="1" applyBorder="1" applyAlignment="1">
      <alignment vertical="center"/>
    </xf>
    <xf numFmtId="4" fontId="8" fillId="0" borderId="48" xfId="380" applyNumberFormat="1" applyFont="1" applyBorder="1" applyAlignment="1">
      <alignment horizontal="center" vertical="center"/>
    </xf>
    <xf numFmtId="0" fontId="8" fillId="0" borderId="32" xfId="380" applyFont="1" applyBorder="1" applyAlignment="1">
      <alignment vertical="center"/>
    </xf>
    <xf numFmtId="10" fontId="8" fillId="0" borderId="32" xfId="380" applyNumberFormat="1" applyFont="1" applyBorder="1" applyAlignment="1">
      <alignment horizontal="center" vertical="center"/>
    </xf>
    <xf numFmtId="180" fontId="59" fillId="42" borderId="32" xfId="380" applyNumberFormat="1" applyFont="1" applyFill="1" applyBorder="1" applyAlignment="1">
      <alignment horizontal="center" vertical="center"/>
    </xf>
    <xf numFmtId="10" fontId="8" fillId="0" borderId="49" xfId="380" applyNumberFormat="1" applyFont="1" applyBorder="1" applyAlignment="1">
      <alignment vertical="center"/>
    </xf>
    <xf numFmtId="3" fontId="18" fillId="0" borderId="32" xfId="380" applyNumberFormat="1" applyFont="1" applyBorder="1" applyAlignment="1">
      <alignment horizontal="center" vertical="center"/>
    </xf>
    <xf numFmtId="180" fontId="18" fillId="0" borderId="32" xfId="380" applyNumberFormat="1" applyFont="1" applyBorder="1" applyAlignment="1">
      <alignment horizontal="center" vertical="center"/>
    </xf>
    <xf numFmtId="180" fontId="8" fillId="0" borderId="32" xfId="380" applyNumberFormat="1" applyFont="1" applyBorder="1" applyAlignment="1">
      <alignment horizontal="center" vertical="center"/>
    </xf>
    <xf numFmtId="4" fontId="8" fillId="0" borderId="48" xfId="278" applyNumberFormat="1" applyFont="1" applyBorder="1" applyAlignment="1">
      <alignment horizontal="center" vertical="center"/>
    </xf>
    <xf numFmtId="0" fontId="8" fillId="0" borderId="32" xfId="278" applyFont="1" applyBorder="1" applyAlignment="1">
      <alignment vertical="center"/>
    </xf>
    <xf numFmtId="0" fontId="60" fillId="0" borderId="32" xfId="278" applyFont="1" applyBorder="1" applyAlignment="1">
      <alignment horizontal="center" vertical="center"/>
    </xf>
    <xf numFmtId="10" fontId="8" fillId="0" borderId="32" xfId="278" applyNumberFormat="1" applyFont="1" applyBorder="1" applyAlignment="1">
      <alignment horizontal="center" vertical="center"/>
    </xf>
    <xf numFmtId="4" fontId="8" fillId="0" borderId="32" xfId="278" applyNumberFormat="1" applyFont="1" applyBorder="1" applyAlignment="1">
      <alignment horizontal="center" vertical="center"/>
    </xf>
    <xf numFmtId="3" fontId="8" fillId="0" borderId="32" xfId="278" applyNumberFormat="1" applyFont="1" applyBorder="1" applyAlignment="1">
      <alignment horizontal="center" vertical="center"/>
    </xf>
    <xf numFmtId="180" fontId="18" fillId="0" borderId="32" xfId="278" applyNumberFormat="1" applyFont="1" applyBorder="1" applyAlignment="1">
      <alignment horizontal="center" vertical="center"/>
    </xf>
    <xf numFmtId="3" fontId="8" fillId="0" borderId="32" xfId="278" applyNumberFormat="1" applyFont="1" applyBorder="1" applyAlignment="1">
      <alignment horizontal="right" vertical="center"/>
    </xf>
    <xf numFmtId="3" fontId="8" fillId="0" borderId="32" xfId="278" applyNumberFormat="1" applyFont="1" applyBorder="1" applyAlignment="1">
      <alignment vertical="center"/>
    </xf>
    <xf numFmtId="10" fontId="8" fillId="0" borderId="49" xfId="278" applyNumberFormat="1" applyFont="1" applyBorder="1" applyAlignment="1">
      <alignment vertical="center"/>
    </xf>
    <xf numFmtId="0" fontId="8" fillId="0" borderId="32" xfId="380" applyFont="1" applyBorder="1" applyAlignment="1">
      <alignment vertical="center" wrapText="1"/>
    </xf>
    <xf numFmtId="4" fontId="8" fillId="2" borderId="48" xfId="380" applyNumberFormat="1" applyFont="1" applyFill="1" applyBorder="1" applyAlignment="1">
      <alignment horizontal="center" vertical="center"/>
    </xf>
    <xf numFmtId="0" fontId="60" fillId="2" borderId="32" xfId="380" applyFont="1" applyFill="1" applyBorder="1" applyAlignment="1">
      <alignment horizontal="center" vertical="center"/>
    </xf>
    <xf numFmtId="4" fontId="8" fillId="2" borderId="32" xfId="380" applyNumberFormat="1" applyFont="1" applyFill="1" applyBorder="1" applyAlignment="1">
      <alignment horizontal="center" vertical="center"/>
    </xf>
    <xf numFmtId="3" fontId="8" fillId="2" borderId="32" xfId="380" applyNumberFormat="1" applyFont="1" applyFill="1" applyBorder="1" applyAlignment="1">
      <alignment horizontal="center" vertical="center"/>
    </xf>
    <xf numFmtId="180" fontId="8" fillId="2" borderId="32" xfId="380" applyNumberFormat="1" applyFont="1" applyFill="1" applyBorder="1" applyAlignment="1">
      <alignment horizontal="center" vertical="center"/>
    </xf>
    <xf numFmtId="3" fontId="8" fillId="2" borderId="32" xfId="380" applyNumberFormat="1" applyFont="1" applyFill="1" applyBorder="1" applyAlignment="1">
      <alignment horizontal="right" vertical="center"/>
    </xf>
    <xf numFmtId="3" fontId="17" fillId="2" borderId="32" xfId="380" applyNumberFormat="1" applyFont="1" applyFill="1" applyBorder="1" applyAlignment="1">
      <alignment vertical="center"/>
    </xf>
    <xf numFmtId="205" fontId="17" fillId="2" borderId="49" xfId="380" applyNumberFormat="1" applyFont="1" applyFill="1" applyBorder="1" applyAlignment="1">
      <alignment vertical="center"/>
    </xf>
    <xf numFmtId="4" fontId="57" fillId="0" borderId="48" xfId="380" applyNumberFormat="1" applyFont="1" applyBorder="1" applyAlignment="1">
      <alignment horizontal="center" vertical="center"/>
    </xf>
    <xf numFmtId="0" fontId="57" fillId="0" borderId="32" xfId="380" applyFont="1" applyBorder="1" applyAlignment="1">
      <alignment vertical="center"/>
    </xf>
    <xf numFmtId="0" fontId="57" fillId="0" borderId="32" xfId="380" applyFont="1" applyBorder="1" applyAlignment="1">
      <alignment horizontal="center" vertical="center"/>
    </xf>
    <xf numFmtId="4" fontId="57" fillId="0" borderId="32" xfId="380" applyNumberFormat="1" applyFont="1" applyBorder="1" applyAlignment="1">
      <alignment horizontal="center" vertical="center"/>
    </xf>
    <xf numFmtId="10" fontId="65" fillId="0" borderId="32" xfId="380" applyNumberFormat="1" applyFont="1" applyBorder="1" applyAlignment="1">
      <alignment horizontal="center" vertical="center"/>
    </xf>
    <xf numFmtId="3" fontId="57" fillId="0" borderId="32" xfId="380" applyNumberFormat="1" applyFont="1" applyBorder="1" applyAlignment="1">
      <alignment horizontal="center" vertical="center"/>
    </xf>
    <xf numFmtId="180" fontId="57" fillId="0" borderId="32" xfId="380" applyNumberFormat="1" applyFont="1" applyBorder="1" applyAlignment="1">
      <alignment horizontal="center" vertical="center"/>
    </xf>
    <xf numFmtId="3" fontId="57" fillId="0" borderId="32" xfId="380" applyNumberFormat="1" applyFont="1" applyBorder="1" applyAlignment="1">
      <alignment horizontal="right" vertical="center"/>
    </xf>
    <xf numFmtId="3" fontId="57" fillId="0" borderId="32" xfId="380" applyNumberFormat="1" applyFont="1" applyBorder="1" applyAlignment="1">
      <alignment vertical="center"/>
    </xf>
    <xf numFmtId="205" fontId="57" fillId="0" borderId="49" xfId="380" applyNumberFormat="1" applyFont="1" applyBorder="1" applyAlignment="1">
      <alignment vertical="center"/>
    </xf>
    <xf numFmtId="0" fontId="57" fillId="0" borderId="32" xfId="380" applyFont="1" applyBorder="1" applyAlignment="1">
      <alignment vertical="center" wrapText="1"/>
    </xf>
    <xf numFmtId="10" fontId="17" fillId="2" borderId="49" xfId="380" applyNumberFormat="1" applyFont="1" applyFill="1" applyBorder="1" applyAlignment="1">
      <alignment vertical="center"/>
    </xf>
    <xf numFmtId="0" fontId="8" fillId="2" borderId="32" xfId="380" applyFont="1" applyFill="1" applyBorder="1" applyAlignment="1">
      <alignment vertical="center"/>
    </xf>
    <xf numFmtId="10" fontId="8" fillId="2" borderId="32" xfId="380" applyNumberFormat="1" applyFont="1" applyFill="1" applyBorder="1" applyAlignment="1">
      <alignment horizontal="center" vertical="center"/>
    </xf>
    <xf numFmtId="180" fontId="18" fillId="2" borderId="32" xfId="380" applyNumberFormat="1" applyFont="1" applyFill="1" applyBorder="1" applyAlignment="1">
      <alignment horizontal="center" vertical="center"/>
    </xf>
    <xf numFmtId="3" fontId="8" fillId="2" borderId="32" xfId="380" applyNumberFormat="1" applyFont="1" applyFill="1" applyBorder="1" applyAlignment="1">
      <alignment vertical="center"/>
    </xf>
    <xf numFmtId="206" fontId="8" fillId="2" borderId="49" xfId="380" applyNumberFormat="1" applyFont="1" applyFill="1" applyBorder="1" applyAlignment="1">
      <alignment vertical="center"/>
    </xf>
    <xf numFmtId="0" fontId="8" fillId="2" borderId="33" xfId="381" applyFill="1" applyBorder="1" applyAlignment="1">
      <alignment horizontal="center" vertical="center"/>
    </xf>
    <xf numFmtId="4" fontId="8" fillId="2" borderId="33" xfId="381" applyNumberFormat="1" applyFill="1" applyBorder="1" applyAlignment="1">
      <alignment horizontal="center" vertical="center"/>
    </xf>
    <xf numFmtId="0" fontId="8" fillId="2" borderId="0" xfId="381" applyFill="1" applyAlignment="1">
      <alignment horizontal="center" vertical="center"/>
    </xf>
    <xf numFmtId="4" fontId="8" fillId="2" borderId="0" xfId="381" applyNumberFormat="1" applyFill="1" applyAlignment="1">
      <alignment horizontal="center" vertical="center"/>
    </xf>
    <xf numFmtId="4" fontId="18" fillId="2" borderId="32" xfId="380" applyNumberFormat="1" applyFont="1" applyFill="1" applyBorder="1" applyAlignment="1">
      <alignment horizontal="center" vertical="center"/>
    </xf>
    <xf numFmtId="3" fontId="18" fillId="2" borderId="32" xfId="380" applyNumberFormat="1" applyFont="1" applyFill="1" applyBorder="1" applyAlignment="1">
      <alignment vertical="center"/>
    </xf>
    <xf numFmtId="4" fontId="8" fillId="0" borderId="50" xfId="380" applyNumberFormat="1" applyFont="1" applyBorder="1" applyAlignment="1">
      <alignment horizontal="center" vertical="center"/>
    </xf>
    <xf numFmtId="4" fontId="8" fillId="0" borderId="34" xfId="380" applyNumberFormat="1" applyFont="1" applyBorder="1" applyAlignment="1">
      <alignment horizontal="center" vertical="center"/>
    </xf>
    <xf numFmtId="0" fontId="8" fillId="0" borderId="34" xfId="380" applyFont="1" applyBorder="1" applyAlignment="1">
      <alignment horizontal="center" vertical="center"/>
    </xf>
    <xf numFmtId="3" fontId="8" fillId="0" borderId="35" xfId="380" applyNumberFormat="1" applyFont="1" applyBorder="1" applyAlignment="1">
      <alignment horizontal="right" vertical="center"/>
    </xf>
    <xf numFmtId="204" fontId="17" fillId="36" borderId="30" xfId="380" applyNumberFormat="1" applyFont="1" applyFill="1" applyBorder="1" applyAlignment="1">
      <alignment vertical="center"/>
    </xf>
    <xf numFmtId="10" fontId="17" fillId="36" borderId="45" xfId="380" applyNumberFormat="1" applyFont="1" applyFill="1" applyBorder="1" applyAlignment="1">
      <alignment vertical="center"/>
    </xf>
    <xf numFmtId="0" fontId="17" fillId="0" borderId="32" xfId="380" applyFont="1" applyBorder="1" applyAlignment="1">
      <alignment vertical="center"/>
    </xf>
    <xf numFmtId="10" fontId="17" fillId="38" borderId="32" xfId="380" applyNumberFormat="1" applyFont="1" applyFill="1" applyBorder="1" applyAlignment="1">
      <alignment vertical="center"/>
    </xf>
    <xf numFmtId="10" fontId="8" fillId="0" borderId="51" xfId="380" applyNumberFormat="1" applyFont="1" applyBorder="1" applyAlignment="1">
      <alignment vertical="center"/>
    </xf>
    <xf numFmtId="4" fontId="8" fillId="0" borderId="52" xfId="380" applyNumberFormat="1" applyFont="1" applyBorder="1" applyAlignment="1">
      <alignment horizontal="center" vertical="center"/>
    </xf>
    <xf numFmtId="0" fontId="17" fillId="0" borderId="53" xfId="380" applyFont="1" applyBorder="1" applyAlignment="1">
      <alignment vertical="center"/>
    </xf>
    <xf numFmtId="0" fontId="60" fillId="0" borderId="53" xfId="380" applyFont="1" applyBorder="1" applyAlignment="1">
      <alignment horizontal="center" vertical="center"/>
    </xf>
    <xf numFmtId="4" fontId="8" fillId="0" borderId="53" xfId="380" applyNumberFormat="1" applyFont="1" applyBorder="1" applyAlignment="1">
      <alignment horizontal="center" vertical="center"/>
    </xf>
    <xf numFmtId="3" fontId="8" fillId="0" borderId="53" xfId="380" applyNumberFormat="1" applyFont="1" applyBorder="1" applyAlignment="1">
      <alignment horizontal="center" vertical="center"/>
    </xf>
    <xf numFmtId="0" fontId="8" fillId="0" borderId="53" xfId="380" applyFont="1" applyBorder="1" applyAlignment="1">
      <alignment horizontal="center" vertical="center"/>
    </xf>
    <xf numFmtId="3" fontId="8" fillId="0" borderId="53" xfId="380" applyNumberFormat="1" applyFont="1" applyBorder="1" applyAlignment="1">
      <alignment horizontal="right" vertical="center"/>
    </xf>
    <xf numFmtId="3" fontId="8" fillId="0" borderId="54" xfId="380" applyNumberFormat="1" applyFont="1" applyBorder="1" applyAlignment="1">
      <alignment vertical="center"/>
    </xf>
    <xf numFmtId="10" fontId="59" fillId="43" borderId="55" xfId="380" applyNumberFormat="1" applyFont="1" applyFill="1" applyBorder="1" applyAlignment="1">
      <alignment vertical="center"/>
    </xf>
    <xf numFmtId="0" fontId="1" fillId="0" borderId="0" xfId="380" applyAlignment="1">
      <alignment vertical="center"/>
    </xf>
    <xf numFmtId="0" fontId="1" fillId="0" borderId="0" xfId="380" applyAlignment="1">
      <alignment horizontal="right" vertical="center"/>
    </xf>
    <xf numFmtId="10" fontId="8" fillId="0" borderId="0" xfId="380" applyNumberFormat="1" applyFont="1" applyAlignment="1">
      <alignment vertical="center"/>
    </xf>
    <xf numFmtId="0" fontId="57" fillId="0" borderId="0" xfId="380" applyFont="1" applyAlignment="1">
      <alignment vertical="center"/>
    </xf>
    <xf numFmtId="205" fontId="8" fillId="0" borderId="0" xfId="380" applyNumberFormat="1" applyFont="1" applyAlignment="1">
      <alignment vertical="center"/>
    </xf>
    <xf numFmtId="0" fontId="60" fillId="0" borderId="0" xfId="380" applyFont="1" applyAlignment="1">
      <alignment vertical="center"/>
    </xf>
    <xf numFmtId="9" fontId="8" fillId="0" borderId="33" xfId="382" applyFont="1" applyBorder="1" applyAlignment="1">
      <alignment horizontal="center" vertical="center"/>
    </xf>
    <xf numFmtId="9" fontId="57" fillId="0" borderId="33" xfId="382" applyFont="1" applyFill="1" applyBorder="1" applyAlignment="1">
      <alignment horizontal="center" vertical="center"/>
    </xf>
    <xf numFmtId="9" fontId="8" fillId="0" borderId="0" xfId="382" applyFont="1" applyFill="1" applyBorder="1" applyAlignment="1">
      <alignment horizontal="center" vertical="center"/>
    </xf>
    <xf numFmtId="9" fontId="8" fillId="0" borderId="33" xfId="382" applyFont="1" applyFill="1" applyBorder="1" applyAlignment="1">
      <alignment horizontal="center" vertical="center"/>
    </xf>
    <xf numFmtId="0" fontId="17" fillId="0" borderId="0" xfId="380" applyFont="1" applyAlignment="1">
      <alignment horizontal="center" vertical="center" wrapText="1"/>
    </xf>
    <xf numFmtId="203" fontId="63" fillId="0" borderId="9" xfId="380" applyNumberFormat="1" applyFont="1" applyBorder="1" applyAlignment="1">
      <alignment horizontal="center" vertical="center"/>
    </xf>
    <xf numFmtId="0" fontId="8" fillId="0" borderId="9" xfId="380" applyFont="1" applyBorder="1" applyAlignment="1">
      <alignment vertical="center"/>
    </xf>
    <xf numFmtId="169" fontId="7" fillId="0" borderId="0" xfId="3" applyNumberFormat="1" applyFont="1"/>
    <xf numFmtId="164" fontId="7" fillId="0" borderId="0" xfId="3" applyNumberFormat="1" applyFont="1"/>
    <xf numFmtId="0" fontId="6" fillId="0" borderId="33" xfId="5" applyFont="1" applyBorder="1" applyAlignment="1">
      <alignment horizontal="center" vertical="center"/>
    </xf>
    <xf numFmtId="49" fontId="6" fillId="2" borderId="33" xfId="0" applyNumberFormat="1" applyFont="1" applyFill="1" applyBorder="1" applyAlignment="1">
      <alignment horizontal="center" vertical="center"/>
    </xf>
    <xf numFmtId="0" fontId="6" fillId="0" borderId="33" xfId="0" applyFont="1" applyBorder="1" applyAlignment="1">
      <alignment horizontal="left" vertical="center" wrapText="1"/>
    </xf>
    <xf numFmtId="0" fontId="6" fillId="0" borderId="33" xfId="6" applyFont="1" applyBorder="1" applyAlignment="1">
      <alignment horizontal="center" vertical="center"/>
    </xf>
    <xf numFmtId="4" fontId="6" fillId="0" borderId="33" xfId="7" applyNumberFormat="1" applyFont="1" applyFill="1" applyBorder="1" applyAlignment="1">
      <alignment vertical="center" wrapText="1"/>
    </xf>
    <xf numFmtId="164" fontId="6" fillId="0" borderId="33" xfId="8" applyNumberFormat="1" applyFont="1" applyBorder="1" applyAlignment="1">
      <alignment horizontal="right" vertical="center" wrapText="1"/>
    </xf>
    <xf numFmtId="0" fontId="13" fillId="5" borderId="33" xfId="5" applyFont="1" applyFill="1" applyBorder="1" applyAlignment="1">
      <alignment vertical="center"/>
    </xf>
    <xf numFmtId="0" fontId="6" fillId="6" borderId="33" xfId="6" applyFont="1" applyFill="1" applyBorder="1" applyAlignment="1">
      <alignment horizontal="center" vertical="center"/>
    </xf>
    <xf numFmtId="0" fontId="8" fillId="0" borderId="33" xfId="0" applyFont="1" applyBorder="1"/>
    <xf numFmtId="0" fontId="8" fillId="0" borderId="33" xfId="0" applyFont="1" applyBorder="1" applyAlignment="1">
      <alignment horizontal="center"/>
    </xf>
    <xf numFmtId="0" fontId="17" fillId="5" borderId="33" xfId="0" applyFont="1" applyFill="1" applyBorder="1"/>
    <xf numFmtId="0" fontId="6" fillId="5" borderId="33" xfId="6" applyFont="1" applyFill="1" applyBorder="1" applyAlignment="1">
      <alignment horizontal="center" vertical="center"/>
    </xf>
    <xf numFmtId="4" fontId="6" fillId="5" borderId="33" xfId="7" applyNumberFormat="1" applyFont="1" applyFill="1" applyBorder="1" applyAlignment="1">
      <alignment vertical="center" wrapText="1"/>
    </xf>
    <xf numFmtId="164" fontId="6" fillId="5" borderId="33" xfId="8" applyNumberFormat="1" applyFont="1" applyFill="1" applyBorder="1" applyAlignment="1">
      <alignment horizontal="right" vertical="center" wrapText="1"/>
    </xf>
    <xf numFmtId="49" fontId="8" fillId="0" borderId="33" xfId="0" applyNumberFormat="1" applyFont="1" applyBorder="1" applyAlignment="1">
      <alignment horizontal="center" vertical="center"/>
    </xf>
    <xf numFmtId="0" fontId="6" fillId="0" borderId="33" xfId="6" applyFont="1" applyBorder="1" applyAlignment="1">
      <alignment horizontal="left" vertical="center" wrapText="1"/>
    </xf>
    <xf numFmtId="164" fontId="6" fillId="0" borderId="33" xfId="8" applyNumberFormat="1" applyFont="1" applyFill="1" applyBorder="1" applyAlignment="1">
      <alignment horizontal="right" vertical="center" wrapText="1"/>
    </xf>
    <xf numFmtId="0" fontId="6" fillId="0" borderId="33" xfId="5" applyFont="1" applyBorder="1" applyAlignment="1">
      <alignment vertical="center" wrapText="1"/>
    </xf>
    <xf numFmtId="0" fontId="6" fillId="0" borderId="33" xfId="5" applyFont="1" applyBorder="1" applyAlignment="1">
      <alignment vertical="center"/>
    </xf>
    <xf numFmtId="4" fontId="6" fillId="0" borderId="33" xfId="7" applyNumberFormat="1" applyFont="1" applyBorder="1" applyAlignment="1">
      <alignment vertical="center" wrapText="1"/>
    </xf>
    <xf numFmtId="166" fontId="6" fillId="0" borderId="33" xfId="8" applyNumberFormat="1" applyFont="1" applyBorder="1" applyAlignment="1">
      <alignment horizontal="right" vertical="center" wrapText="1"/>
    </xf>
    <xf numFmtId="0" fontId="8" fillId="0" borderId="33" xfId="0" applyFont="1" applyBorder="1" applyAlignment="1">
      <alignment horizontal="center" vertical="center"/>
    </xf>
    <xf numFmtId="49" fontId="6" fillId="0" borderId="33" xfId="0" applyNumberFormat="1" applyFont="1" applyBorder="1" applyAlignment="1">
      <alignment horizontal="center" vertical="center"/>
    </xf>
    <xf numFmtId="0" fontId="6" fillId="0" borderId="33" xfId="0" applyFont="1" applyBorder="1" applyAlignment="1">
      <alignment vertical="center" wrapText="1"/>
    </xf>
    <xf numFmtId="0" fontId="6" fillId="0" borderId="33" xfId="5" applyFont="1" applyBorder="1" applyAlignment="1">
      <alignment horizontal="left" vertical="center" wrapText="1"/>
    </xf>
    <xf numFmtId="169" fontId="47" fillId="0" borderId="0" xfId="3" applyNumberFormat="1" applyFont="1"/>
    <xf numFmtId="166" fontId="7" fillId="0" borderId="0" xfId="3" applyNumberFormat="1" applyFont="1"/>
    <xf numFmtId="49" fontId="8" fillId="0" borderId="33" xfId="0" applyNumberFormat="1" applyFont="1" applyBorder="1" applyAlignment="1">
      <alignment horizontal="center"/>
    </xf>
    <xf numFmtId="0" fontId="13" fillId="5" borderId="33" xfId="5" applyFont="1" applyFill="1" applyBorder="1" applyAlignment="1">
      <alignment vertical="center" wrapText="1"/>
    </xf>
    <xf numFmtId="174" fontId="13" fillId="2" borderId="33" xfId="12" applyNumberFormat="1" applyFont="1" applyFill="1" applyBorder="1" applyAlignment="1">
      <alignment horizontal="center" vertical="center"/>
    </xf>
    <xf numFmtId="172" fontId="7" fillId="0" borderId="0" xfId="3" applyNumberFormat="1" applyFont="1"/>
    <xf numFmtId="207" fontId="7" fillId="0" borderId="0" xfId="3" applyNumberFormat="1" applyFont="1"/>
    <xf numFmtId="207" fontId="7" fillId="4" borderId="0" xfId="3" applyNumberFormat="1" applyFont="1" applyFill="1"/>
    <xf numFmtId="166" fontId="7" fillId="4" borderId="0" xfId="3" applyNumberFormat="1" applyFont="1" applyFill="1"/>
    <xf numFmtId="164" fontId="47" fillId="0" borderId="0" xfId="3" applyNumberFormat="1" applyFont="1" applyAlignment="1">
      <alignment horizontal="center" vertical="center"/>
    </xf>
    <xf numFmtId="43" fontId="7" fillId="0" borderId="0" xfId="3" applyNumberFormat="1" applyFont="1"/>
    <xf numFmtId="169" fontId="47" fillId="0" borderId="0" xfId="1" applyFont="1" applyAlignment="1">
      <alignment horizontal="center" vertical="center"/>
    </xf>
    <xf numFmtId="172" fontId="47" fillId="0" borderId="0" xfId="3" applyNumberFormat="1" applyFont="1" applyAlignment="1">
      <alignment horizontal="center" vertical="center"/>
    </xf>
    <xf numFmtId="0" fontId="0" fillId="0" borderId="33" xfId="0" applyBorder="1" applyAlignment="1">
      <alignment horizontal="center" vertical="center"/>
    </xf>
    <xf numFmtId="0" fontId="8" fillId="4" borderId="33" xfId="0" applyFont="1" applyFill="1" applyBorder="1"/>
    <xf numFmtId="0" fontId="13" fillId="0" borderId="56" xfId="10" applyFont="1" applyBorder="1" applyAlignment="1">
      <alignment horizontal="left" vertical="center"/>
    </xf>
    <xf numFmtId="9" fontId="6" fillId="0" borderId="57" xfId="11" applyNumberFormat="1" applyFont="1" applyBorder="1" applyAlignment="1">
      <alignment horizontal="center" vertical="center"/>
    </xf>
    <xf numFmtId="176" fontId="6" fillId="0" borderId="57" xfId="11" applyNumberFormat="1" applyFont="1" applyBorder="1" applyAlignment="1">
      <alignment vertical="center"/>
    </xf>
    <xf numFmtId="172" fontId="71" fillId="0" borderId="58" xfId="10" applyNumberFormat="1" applyFont="1" applyBorder="1" applyAlignment="1">
      <alignment horizontal="right" vertical="center"/>
    </xf>
    <xf numFmtId="0" fontId="13" fillId="0" borderId="59" xfId="10" applyFont="1" applyBorder="1" applyAlignment="1">
      <alignment horizontal="left" vertical="center"/>
    </xf>
    <xf numFmtId="49" fontId="0" fillId="0" borderId="60" xfId="0" applyNumberFormat="1" applyFill="1" applyBorder="1"/>
    <xf numFmtId="0" fontId="0" fillId="0" borderId="60" xfId="0" applyBorder="1"/>
    <xf numFmtId="0" fontId="8" fillId="0" borderId="60" xfId="0" applyFont="1" applyBorder="1" applyAlignment="1">
      <alignment wrapText="1"/>
    </xf>
    <xf numFmtId="0" fontId="8" fillId="0" borderId="60" xfId="0" applyFont="1" applyBorder="1"/>
    <xf numFmtId="164" fontId="17" fillId="0" borderId="60" xfId="0" applyNumberFormat="1" applyFont="1" applyBorder="1" applyAlignment="1">
      <alignment horizontal="right" vertical="center" wrapText="1"/>
    </xf>
    <xf numFmtId="0" fontId="17" fillId="0" borderId="60" xfId="0" applyFont="1" applyBorder="1"/>
    <xf numFmtId="0" fontId="17" fillId="0" borderId="60" xfId="0" applyFont="1" applyBorder="1" applyAlignment="1">
      <alignment vertical="center" wrapText="1"/>
    </xf>
    <xf numFmtId="0" fontId="8" fillId="0" borderId="60" xfId="0" applyFont="1" applyFill="1" applyBorder="1"/>
    <xf numFmtId="0" fontId="17" fillId="0" borderId="60" xfId="0" applyFont="1" applyBorder="1" applyAlignment="1">
      <alignment wrapText="1"/>
    </xf>
    <xf numFmtId="167" fontId="17" fillId="0" borderId="60" xfId="375" applyFont="1" applyBorder="1"/>
    <xf numFmtId="0" fontId="0" fillId="0" borderId="0" xfId="0" applyBorder="1"/>
    <xf numFmtId="0" fontId="13" fillId="2" borderId="12" xfId="5" applyFont="1" applyFill="1" applyBorder="1" applyAlignment="1">
      <alignment horizontal="center" vertical="center" wrapText="1"/>
    </xf>
    <xf numFmtId="4" fontId="13" fillId="2" borderId="13" xfId="5" applyNumberFormat="1" applyFont="1" applyFill="1" applyBorder="1" applyAlignment="1">
      <alignment horizontal="center" vertical="center" wrapText="1"/>
    </xf>
    <xf numFmtId="0" fontId="17" fillId="0" borderId="12" xfId="0" applyFont="1" applyBorder="1"/>
    <xf numFmtId="0" fontId="13" fillId="5" borderId="13" xfId="5" applyFont="1" applyFill="1" applyBorder="1" applyAlignment="1">
      <alignment vertical="center"/>
    </xf>
    <xf numFmtId="0" fontId="6" fillId="0" borderId="12" xfId="5" applyFont="1" applyBorder="1" applyAlignment="1">
      <alignment horizontal="center" vertical="center"/>
    </xf>
    <xf numFmtId="164" fontId="6" fillId="0" borderId="13" xfId="8" applyNumberFormat="1" applyFont="1" applyBorder="1" applyAlignment="1">
      <alignment horizontal="right" vertical="center" wrapText="1"/>
    </xf>
    <xf numFmtId="49" fontId="17" fillId="0" borderId="12" xfId="0" applyNumberFormat="1" applyFont="1" applyBorder="1"/>
    <xf numFmtId="0" fontId="6" fillId="0" borderId="12" xfId="5" applyFont="1" applyBorder="1" applyAlignment="1">
      <alignment horizontal="left" vertical="center"/>
    </xf>
    <xf numFmtId="172" fontId="14" fillId="0" borderId="13" xfId="7" applyNumberFormat="1" applyFont="1" applyBorder="1" applyAlignment="1">
      <alignment horizontal="right" vertical="center"/>
    </xf>
    <xf numFmtId="0" fontId="0" fillId="0" borderId="12" xfId="0" applyBorder="1"/>
    <xf numFmtId="164" fontId="6" fillId="5" borderId="13" xfId="8" applyNumberFormat="1" applyFont="1" applyFill="1" applyBorder="1" applyAlignment="1">
      <alignment horizontal="right" vertical="center" wrapText="1"/>
    </xf>
    <xf numFmtId="0" fontId="6" fillId="0" borderId="0" xfId="10" applyFont="1" applyBorder="1"/>
    <xf numFmtId="0" fontId="6" fillId="0" borderId="0" xfId="10" applyFont="1" applyBorder="1" applyAlignment="1">
      <alignment horizontal="center"/>
    </xf>
    <xf numFmtId="4" fontId="6" fillId="0" borderId="29" xfId="0" applyNumberFormat="1" applyFont="1" applyFill="1" applyBorder="1" applyAlignment="1">
      <alignment vertical="center" wrapText="1"/>
    </xf>
    <xf numFmtId="164" fontId="6" fillId="0" borderId="29" xfId="0" applyNumberFormat="1" applyFont="1" applyFill="1" applyBorder="1" applyAlignment="1">
      <alignment horizontal="right" vertical="center" wrapText="1"/>
    </xf>
    <xf numFmtId="0" fontId="13" fillId="29" borderId="33" xfId="5" applyFont="1" applyFill="1" applyBorder="1" applyAlignment="1">
      <alignment horizontal="center" vertical="center" wrapText="1"/>
    </xf>
    <xf numFmtId="0" fontId="13" fillId="29" borderId="13" xfId="5" applyFont="1" applyFill="1" applyBorder="1" applyAlignment="1">
      <alignment horizontal="center" vertical="center" wrapText="1"/>
    </xf>
    <xf numFmtId="3" fontId="13" fillId="2" borderId="33" xfId="4" applyNumberFormat="1" applyFont="1" applyFill="1" applyBorder="1" applyAlignment="1">
      <alignment horizontal="center" vertical="center" wrapText="1"/>
    </xf>
    <xf numFmtId="3" fontId="13" fillId="2" borderId="33" xfId="4" applyNumberFormat="1" applyFont="1" applyFill="1" applyBorder="1" applyAlignment="1">
      <alignment horizontal="center" vertical="center"/>
    </xf>
    <xf numFmtId="0" fontId="12" fillId="3" borderId="12" xfId="3" applyFont="1" applyFill="1" applyBorder="1" applyAlignment="1">
      <alignment horizontal="left" vertical="center" wrapText="1"/>
    </xf>
    <xf numFmtId="0" fontId="12" fillId="3" borderId="33" xfId="3" applyFont="1" applyFill="1" applyBorder="1" applyAlignment="1">
      <alignment horizontal="left" vertical="center" wrapText="1"/>
    </xf>
    <xf numFmtId="0" fontId="12" fillId="3" borderId="13" xfId="3" applyFont="1" applyFill="1" applyBorder="1" applyAlignment="1">
      <alignment horizontal="left" vertical="center" wrapText="1"/>
    </xf>
    <xf numFmtId="0" fontId="13" fillId="29" borderId="12" xfId="5" applyFont="1" applyFill="1" applyBorder="1" applyAlignment="1">
      <alignment horizontal="center" vertical="center" wrapText="1"/>
    </xf>
    <xf numFmtId="0" fontId="13" fillId="29" borderId="33" xfId="5" applyFont="1" applyFill="1" applyBorder="1" applyAlignment="1">
      <alignment horizontal="center" vertical="center" wrapText="1"/>
    </xf>
    <xf numFmtId="0" fontId="13" fillId="0" borderId="33" xfId="6" applyFont="1" applyBorder="1" applyAlignment="1">
      <alignment horizontal="center" vertical="center" wrapText="1"/>
    </xf>
    <xf numFmtId="0" fontId="13" fillId="29" borderId="13" xfId="5" applyFont="1" applyFill="1" applyBorder="1" applyAlignment="1">
      <alignment horizontal="center" vertical="center" wrapText="1"/>
    </xf>
    <xf numFmtId="0" fontId="59" fillId="39" borderId="38" xfId="380" applyFont="1" applyFill="1" applyBorder="1" applyAlignment="1">
      <alignment horizontal="center" vertical="center" wrapText="1"/>
    </xf>
    <xf numFmtId="0" fontId="59" fillId="39" borderId="8" xfId="380" applyFont="1" applyFill="1" applyBorder="1" applyAlignment="1">
      <alignment horizontal="center" vertical="center" wrapText="1"/>
    </xf>
    <xf numFmtId="0" fontId="59" fillId="39" borderId="9" xfId="380" applyFont="1" applyFill="1" applyBorder="1" applyAlignment="1">
      <alignment horizontal="center" vertical="center" wrapText="1"/>
    </xf>
    <xf numFmtId="4" fontId="60" fillId="0" borderId="38" xfId="380" applyNumberFormat="1" applyFont="1" applyBorder="1" applyAlignment="1">
      <alignment horizontal="center" vertical="center"/>
    </xf>
    <xf numFmtId="4" fontId="60" fillId="0" borderId="9" xfId="380" applyNumberFormat="1" applyFont="1" applyBorder="1" applyAlignment="1">
      <alignment horizontal="center" vertical="center"/>
    </xf>
    <xf numFmtId="4" fontId="60" fillId="0" borderId="39" xfId="380" applyNumberFormat="1" applyFont="1" applyBorder="1" applyAlignment="1">
      <alignment horizontal="center" vertical="center"/>
    </xf>
    <xf numFmtId="4" fontId="60" fillId="0" borderId="41" xfId="380" applyNumberFormat="1" applyFont="1" applyBorder="1" applyAlignment="1">
      <alignment horizontal="center" vertical="center"/>
    </xf>
    <xf numFmtId="4" fontId="60" fillId="0" borderId="42" xfId="380" applyNumberFormat="1" applyFont="1" applyBorder="1" applyAlignment="1">
      <alignment horizontal="center" vertical="center"/>
    </xf>
    <xf numFmtId="4" fontId="60" fillId="0" borderId="43" xfId="380" applyNumberFormat="1" applyFont="1" applyBorder="1" applyAlignment="1">
      <alignment horizontal="center" vertical="center"/>
    </xf>
    <xf numFmtId="0" fontId="64" fillId="0" borderId="34" xfId="380" applyFont="1" applyBorder="1" applyAlignment="1">
      <alignment vertical="center"/>
    </xf>
    <xf numFmtId="0" fontId="12" fillId="3" borderId="14" xfId="4" applyFont="1" applyFill="1" applyBorder="1" applyAlignment="1">
      <alignment vertical="center" wrapText="1"/>
    </xf>
    <xf numFmtId="0" fontId="12" fillId="3" borderId="6" xfId="4" applyFont="1" applyFill="1" applyBorder="1" applyAlignment="1">
      <alignment vertical="center" wrapText="1"/>
    </xf>
    <xf numFmtId="0" fontId="12" fillId="3" borderId="7" xfId="4" applyFont="1" applyFill="1" applyBorder="1" applyAlignment="1">
      <alignment vertical="center" wrapText="1"/>
    </xf>
    <xf numFmtId="0" fontId="11" fillId="3" borderId="14" xfId="4" applyFont="1" applyFill="1" applyBorder="1" applyAlignment="1">
      <alignment vertical="center" wrapText="1"/>
    </xf>
    <xf numFmtId="0" fontId="11" fillId="3" borderId="6" xfId="4" applyFont="1" applyFill="1" applyBorder="1" applyAlignment="1">
      <alignment vertical="center" wrapText="1"/>
    </xf>
    <xf numFmtId="0" fontId="11" fillId="3" borderId="7" xfId="4" applyFont="1" applyFill="1" applyBorder="1" applyAlignment="1">
      <alignment vertical="center" wrapText="1"/>
    </xf>
    <xf numFmtId="0" fontId="6" fillId="2" borderId="5" xfId="4" applyFont="1" applyFill="1" applyBorder="1" applyAlignment="1">
      <alignment horizontal="center" vertical="center" wrapText="1"/>
    </xf>
    <xf numFmtId="0" fontId="6" fillId="2" borderId="6" xfId="4" applyFont="1" applyFill="1" applyBorder="1" applyAlignment="1">
      <alignment horizontal="center" vertical="center" wrapText="1"/>
    </xf>
    <xf numFmtId="0" fontId="6" fillId="2" borderId="36" xfId="4" applyFont="1" applyFill="1" applyBorder="1" applyAlignment="1">
      <alignment horizontal="center" vertical="center" wrapText="1"/>
    </xf>
    <xf numFmtId="0" fontId="13" fillId="29" borderId="6" xfId="5" applyFont="1" applyFill="1" applyBorder="1" applyAlignment="1">
      <alignment horizontal="center" vertical="center" wrapText="1"/>
    </xf>
    <xf numFmtId="0" fontId="13" fillId="29" borderId="7" xfId="5" applyFont="1" applyFill="1" applyBorder="1" applyAlignment="1">
      <alignment horizontal="center" vertical="center" wrapText="1"/>
    </xf>
    <xf numFmtId="0" fontId="12" fillId="4" borderId="14" xfId="4" applyFont="1" applyFill="1" applyBorder="1" applyAlignment="1">
      <alignment vertical="center" wrapText="1"/>
    </xf>
    <xf numFmtId="0" fontId="12" fillId="4" borderId="6" xfId="4" applyFont="1" applyFill="1" applyBorder="1" applyAlignment="1">
      <alignment vertical="center" wrapText="1"/>
    </xf>
    <xf numFmtId="0" fontId="12" fillId="4" borderId="7" xfId="4" applyFont="1" applyFill="1" applyBorder="1" applyAlignment="1">
      <alignment vertical="center" wrapText="1"/>
    </xf>
    <xf numFmtId="3" fontId="13" fillId="2" borderId="5" xfId="4" applyNumberFormat="1" applyFont="1" applyFill="1" applyBorder="1" applyAlignment="1">
      <alignment horizontal="center" vertical="center" wrapText="1"/>
    </xf>
    <xf numFmtId="3" fontId="13" fillId="2" borderId="6" xfId="4" applyNumberFormat="1" applyFont="1" applyFill="1" applyBorder="1" applyAlignment="1">
      <alignment horizontal="center" vertical="center" wrapText="1"/>
    </xf>
    <xf numFmtId="3" fontId="13" fillId="2" borderId="7" xfId="4" applyNumberFormat="1" applyFont="1" applyFill="1" applyBorder="1" applyAlignment="1">
      <alignment horizontal="center" vertical="center" wrapText="1"/>
    </xf>
    <xf numFmtId="3" fontId="13" fillId="2" borderId="5" xfId="4" applyNumberFormat="1" applyFont="1" applyFill="1" applyBorder="1" applyAlignment="1">
      <alignment horizontal="center" vertical="center"/>
    </xf>
    <xf numFmtId="3" fontId="13" fillId="2" borderId="7" xfId="4" applyNumberFormat="1" applyFont="1" applyFill="1" applyBorder="1" applyAlignment="1">
      <alignment horizontal="center" vertical="center"/>
    </xf>
    <xf numFmtId="0" fontId="12" fillId="3" borderId="14" xfId="0" applyFont="1" applyFill="1" applyBorder="1" applyAlignment="1">
      <alignment vertical="center" wrapText="1"/>
    </xf>
    <xf numFmtId="0" fontId="12" fillId="3" borderId="6" xfId="0" applyFont="1" applyFill="1" applyBorder="1" applyAlignment="1">
      <alignment vertical="center" wrapText="1"/>
    </xf>
    <xf numFmtId="0" fontId="12" fillId="3" borderId="7" xfId="0" applyFont="1" applyFill="1" applyBorder="1" applyAlignment="1">
      <alignment vertical="center" wrapText="1"/>
    </xf>
    <xf numFmtId="0" fontId="6" fillId="0" borderId="0" xfId="3" applyFont="1" applyBorder="1"/>
    <xf numFmtId="0" fontId="6" fillId="0" borderId="0" xfId="3" applyFont="1" applyBorder="1" applyAlignment="1">
      <alignment horizontal="center"/>
    </xf>
    <xf numFmtId="179" fontId="6" fillId="0" borderId="0" xfId="1" applyNumberFormat="1" applyFont="1" applyBorder="1"/>
    <xf numFmtId="0" fontId="6" fillId="0" borderId="0" xfId="10" applyFont="1" applyBorder="1" applyAlignment="1">
      <alignment horizontal="center"/>
    </xf>
    <xf numFmtId="0" fontId="13" fillId="0" borderId="0" xfId="0" applyFont="1" applyAlignment="1">
      <alignment horizontal="center" vertical="center"/>
    </xf>
    <xf numFmtId="0" fontId="6" fillId="0" borderId="0" xfId="0" applyFont="1" applyAlignment="1">
      <alignment horizontal="center" vertical="center"/>
    </xf>
    <xf numFmtId="0" fontId="6" fillId="0" borderId="5" xfId="3" applyFont="1" applyBorder="1"/>
    <xf numFmtId="0" fontId="6" fillId="2" borderId="5" xfId="3" applyFont="1" applyFill="1" applyBorder="1"/>
    <xf numFmtId="0" fontId="6" fillId="0" borderId="5" xfId="294" applyFont="1" applyBorder="1"/>
    <xf numFmtId="0" fontId="6" fillId="31" borderId="5" xfId="9" applyFont="1" applyFill="1" applyBorder="1"/>
    <xf numFmtId="0" fontId="6" fillId="0" borderId="64" xfId="3" applyFont="1" applyBorder="1"/>
    <xf numFmtId="0" fontId="6" fillId="0" borderId="64" xfId="3" applyFont="1" applyBorder="1" applyAlignment="1">
      <alignment horizontal="center"/>
    </xf>
    <xf numFmtId="0" fontId="9" fillId="0" borderId="65" xfId="0" applyFont="1" applyBorder="1" applyAlignment="1">
      <alignment horizontal="left" vertical="center"/>
    </xf>
    <xf numFmtId="0" fontId="10" fillId="0" borderId="66" xfId="0" applyFont="1" applyBorder="1" applyAlignment="1">
      <alignment horizontal="left" vertical="center"/>
    </xf>
    <xf numFmtId="0" fontId="9" fillId="0" borderId="66" xfId="0" applyFont="1" applyBorder="1" applyAlignment="1">
      <alignment horizontal="left" vertical="center"/>
    </xf>
    <xf numFmtId="0" fontId="6" fillId="0" borderId="66" xfId="3" applyFont="1" applyBorder="1"/>
    <xf numFmtId="0" fontId="6" fillId="0" borderId="67" xfId="3" applyFont="1" applyBorder="1"/>
    <xf numFmtId="0" fontId="11" fillId="0" borderId="12" xfId="4" applyFont="1" applyBorder="1" applyAlignment="1">
      <alignment horizontal="center" vertical="top"/>
    </xf>
    <xf numFmtId="0" fontId="11" fillId="0" borderId="33" xfId="4" applyFont="1" applyBorder="1" applyAlignment="1">
      <alignment horizontal="center" vertical="top"/>
    </xf>
    <xf numFmtId="0" fontId="11" fillId="0" borderId="13" xfId="4" applyFont="1" applyBorder="1" applyAlignment="1">
      <alignment horizontal="center" vertical="top"/>
    </xf>
    <xf numFmtId="0" fontId="11" fillId="0" borderId="12" xfId="4" applyFont="1" applyBorder="1" applyAlignment="1">
      <alignment horizontal="center"/>
    </xf>
    <xf numFmtId="0" fontId="11" fillId="0" borderId="33" xfId="4" applyFont="1" applyBorder="1" applyAlignment="1">
      <alignment horizontal="center"/>
    </xf>
    <xf numFmtId="0" fontId="11" fillId="0" borderId="13" xfId="4" applyFont="1" applyBorder="1" applyAlignment="1">
      <alignment horizontal="center"/>
    </xf>
    <xf numFmtId="0" fontId="12" fillId="4" borderId="12" xfId="3" applyFont="1" applyFill="1" applyBorder="1" applyAlignment="1">
      <alignment horizontal="center" vertical="center" wrapText="1"/>
    </xf>
    <xf numFmtId="0" fontId="12" fillId="4" borderId="33" xfId="3" applyFont="1" applyFill="1" applyBorder="1" applyAlignment="1">
      <alignment horizontal="center" vertical="center" wrapText="1"/>
    </xf>
    <xf numFmtId="0" fontId="12" fillId="4" borderId="13" xfId="3" applyFont="1" applyFill="1" applyBorder="1" applyAlignment="1">
      <alignment horizontal="center" vertical="center" wrapText="1"/>
    </xf>
    <xf numFmtId="0" fontId="13" fillId="5" borderId="12" xfId="5" applyFont="1" applyFill="1" applyBorder="1" applyAlignment="1">
      <alignment horizontal="center" vertical="center" wrapText="1"/>
    </xf>
    <xf numFmtId="0" fontId="13" fillId="5" borderId="33" xfId="5" applyFont="1" applyFill="1" applyBorder="1" applyAlignment="1">
      <alignment horizontal="center" vertical="center" wrapText="1"/>
    </xf>
    <xf numFmtId="0" fontId="13" fillId="5" borderId="13" xfId="5" applyFont="1" applyFill="1" applyBorder="1" applyAlignment="1">
      <alignment horizontal="center" vertical="center" wrapText="1"/>
    </xf>
    <xf numFmtId="3" fontId="0" fillId="0" borderId="33" xfId="0" applyNumberFormat="1" applyBorder="1" applyAlignment="1">
      <alignment horizontal="center" vertical="center"/>
    </xf>
    <xf numFmtId="49" fontId="8" fillId="0" borderId="12" xfId="0" applyNumberFormat="1" applyFont="1" applyBorder="1"/>
    <xf numFmtId="0" fontId="0" fillId="0" borderId="33" xfId="0" applyBorder="1" applyAlignment="1">
      <alignment horizontal="center"/>
    </xf>
    <xf numFmtId="0" fontId="6" fillId="0" borderId="33" xfId="0" applyFont="1" applyFill="1" applyBorder="1" applyAlignment="1">
      <alignment vertical="center" wrapText="1"/>
    </xf>
    <xf numFmtId="49" fontId="0" fillId="0" borderId="33" xfId="0" applyNumberFormat="1" applyBorder="1" applyAlignment="1">
      <alignment horizontal="center" vertical="center"/>
    </xf>
    <xf numFmtId="0" fontId="6" fillId="0" borderId="33" xfId="0" applyFont="1" applyFill="1" applyBorder="1" applyAlignment="1">
      <alignment horizontal="left" vertical="center" wrapText="1"/>
    </xf>
    <xf numFmtId="0" fontId="17" fillId="0" borderId="12" xfId="5" applyFont="1" applyBorder="1"/>
    <xf numFmtId="0" fontId="17" fillId="0" borderId="33" xfId="5" applyFont="1" applyBorder="1"/>
    <xf numFmtId="49" fontId="6" fillId="2" borderId="33" xfId="5" applyNumberFormat="1" applyFont="1" applyFill="1" applyBorder="1" applyAlignment="1">
      <alignment horizontal="center" vertical="center"/>
    </xf>
    <xf numFmtId="49" fontId="17" fillId="0" borderId="12" xfId="5" applyNumberFormat="1" applyFont="1" applyBorder="1"/>
    <xf numFmtId="49" fontId="8" fillId="0" borderId="12" xfId="5" applyNumberFormat="1" applyBorder="1"/>
    <xf numFmtId="0" fontId="8" fillId="0" borderId="33" xfId="5" applyBorder="1" applyAlignment="1">
      <alignment horizontal="center" vertical="center"/>
    </xf>
    <xf numFmtId="0" fontId="8" fillId="0" borderId="33" xfId="5" applyBorder="1"/>
    <xf numFmtId="169" fontId="6" fillId="0" borderId="33" xfId="1" applyFont="1" applyFill="1" applyBorder="1" applyAlignment="1">
      <alignment vertical="center"/>
    </xf>
    <xf numFmtId="49" fontId="6" fillId="0" borderId="33" xfId="6" applyNumberFormat="1" applyFont="1" applyBorder="1" applyAlignment="1">
      <alignment horizontal="center" vertical="center"/>
    </xf>
    <xf numFmtId="0" fontId="8" fillId="0" borderId="33" xfId="5" applyBorder="1" applyAlignment="1">
      <alignment horizontal="center"/>
    </xf>
    <xf numFmtId="3" fontId="8" fillId="0" borderId="33" xfId="5" applyNumberFormat="1" applyBorder="1" applyAlignment="1">
      <alignment horizontal="center" vertical="center"/>
    </xf>
    <xf numFmtId="49" fontId="8" fillId="0" borderId="33" xfId="5" applyNumberFormat="1" applyBorder="1" applyAlignment="1">
      <alignment horizontal="center" vertical="center"/>
    </xf>
    <xf numFmtId="164" fontId="6" fillId="0" borderId="33" xfId="0" applyNumberFormat="1" applyFont="1" applyBorder="1" applyAlignment="1">
      <alignment horizontal="right" vertical="center" wrapText="1"/>
    </xf>
    <xf numFmtId="0" fontId="6" fillId="0" borderId="33" xfId="0" applyFont="1" applyBorder="1" applyAlignment="1">
      <alignment horizontal="center" vertical="center"/>
    </xf>
    <xf numFmtId="0" fontId="6" fillId="31" borderId="12" xfId="5" applyFont="1" applyFill="1" applyBorder="1" applyAlignment="1">
      <alignment horizontal="center" vertical="center"/>
    </xf>
    <xf numFmtId="49" fontId="6" fillId="31" borderId="33" xfId="0" applyNumberFormat="1" applyFont="1" applyFill="1" applyBorder="1" applyAlignment="1">
      <alignment horizontal="center" vertical="center"/>
    </xf>
    <xf numFmtId="0" fontId="6" fillId="31" borderId="33" xfId="6" applyFont="1" applyFill="1" applyBorder="1" applyAlignment="1">
      <alignment horizontal="center" vertical="center"/>
    </xf>
    <xf numFmtId="0" fontId="13" fillId="31" borderId="33" xfId="0" applyFont="1" applyFill="1" applyBorder="1" applyAlignment="1">
      <alignment vertical="center" wrapText="1"/>
    </xf>
    <xf numFmtId="0" fontId="6" fillId="31" borderId="33" xfId="0" applyFont="1" applyFill="1" applyBorder="1" applyAlignment="1">
      <alignment horizontal="center" vertical="center"/>
    </xf>
    <xf numFmtId="4" fontId="6" fillId="31" borderId="33" xfId="7" applyNumberFormat="1" applyFont="1" applyFill="1" applyBorder="1" applyAlignment="1">
      <alignment vertical="center" wrapText="1"/>
    </xf>
    <xf numFmtId="164" fontId="6" fillId="31" borderId="33" xfId="8" applyNumberFormat="1" applyFont="1" applyFill="1" applyBorder="1" applyAlignment="1">
      <alignment horizontal="right" vertical="center" wrapText="1"/>
    </xf>
    <xf numFmtId="0" fontId="0" fillId="0" borderId="0" xfId="0" applyBorder="1" applyAlignment="1">
      <alignment wrapText="1"/>
    </xf>
    <xf numFmtId="164" fontId="6" fillId="31" borderId="13" xfId="8" applyNumberFormat="1" applyFont="1" applyFill="1" applyBorder="1" applyAlignment="1">
      <alignment horizontal="right" vertical="center" wrapText="1"/>
    </xf>
    <xf numFmtId="0" fontId="0" fillId="0" borderId="33" xfId="0" applyBorder="1" applyAlignment="1">
      <alignment wrapText="1"/>
    </xf>
    <xf numFmtId="0" fontId="0" fillId="31" borderId="12" xfId="0" applyFill="1" applyBorder="1"/>
    <xf numFmtId="0" fontId="0" fillId="31" borderId="33" xfId="0" applyFill="1" applyBorder="1"/>
    <xf numFmtId="0" fontId="13" fillId="32" borderId="33" xfId="5" applyFont="1" applyFill="1" applyBorder="1" applyAlignment="1">
      <alignment vertical="center" wrapText="1"/>
    </xf>
    <xf numFmtId="0" fontId="6" fillId="32" borderId="33" xfId="6" applyFont="1" applyFill="1" applyBorder="1" applyAlignment="1">
      <alignment horizontal="center" vertical="center"/>
    </xf>
    <xf numFmtId="0" fontId="6" fillId="32" borderId="33" xfId="5" applyFont="1" applyFill="1" applyBorder="1" applyAlignment="1">
      <alignment vertical="center"/>
    </xf>
    <xf numFmtId="164" fontId="6" fillId="32" borderId="13" xfId="8" applyNumberFormat="1" applyFont="1" applyFill="1" applyBorder="1" applyAlignment="1">
      <alignment horizontal="right" vertical="center" wrapText="1"/>
    </xf>
    <xf numFmtId="49" fontId="8" fillId="2" borderId="12" xfId="0" applyNumberFormat="1" applyFont="1" applyFill="1" applyBorder="1"/>
    <xf numFmtId="49" fontId="0" fillId="2" borderId="33" xfId="0" applyNumberFormat="1" applyFill="1" applyBorder="1" applyAlignment="1">
      <alignment horizontal="center" vertical="center"/>
    </xf>
    <xf numFmtId="0" fontId="6" fillId="4" borderId="33" xfId="5" applyFont="1" applyFill="1" applyBorder="1" applyAlignment="1">
      <alignment vertical="center"/>
    </xf>
    <xf numFmtId="0" fontId="6" fillId="5" borderId="33" xfId="5" applyFont="1" applyFill="1" applyBorder="1" applyAlignment="1">
      <alignment vertical="center"/>
    </xf>
    <xf numFmtId="49" fontId="8" fillId="0" borderId="33" xfId="0" applyNumberFormat="1" applyFont="1" applyBorder="1" applyAlignment="1">
      <alignment vertical="center" wrapText="1"/>
    </xf>
    <xf numFmtId="0" fontId="8" fillId="2" borderId="33" xfId="0" applyFont="1" applyFill="1" applyBorder="1"/>
    <xf numFmtId="0" fontId="6" fillId="2" borderId="33" xfId="5" applyFont="1" applyFill="1" applyBorder="1" applyAlignment="1">
      <alignment vertical="center"/>
    </xf>
    <xf numFmtId="0" fontId="0" fillId="0" borderId="33" xfId="0" applyBorder="1" applyAlignment="1">
      <alignment vertical="center" wrapText="1"/>
    </xf>
    <xf numFmtId="0" fontId="6" fillId="2" borderId="33" xfId="6" applyFont="1" applyFill="1" applyBorder="1" applyAlignment="1">
      <alignment horizontal="center" vertical="center"/>
    </xf>
    <xf numFmtId="0" fontId="6" fillId="0" borderId="33" xfId="0" applyFont="1" applyBorder="1"/>
    <xf numFmtId="0" fontId="13" fillId="34" borderId="36" xfId="0" applyFont="1" applyFill="1" applyBorder="1" applyAlignment="1">
      <alignment vertical="center"/>
    </xf>
    <xf numFmtId="164" fontId="6" fillId="0" borderId="68" xfId="0" applyNumberFormat="1" applyFont="1" applyBorder="1" applyAlignment="1">
      <alignment horizontal="right" vertical="center" wrapText="1"/>
    </xf>
    <xf numFmtId="0" fontId="13" fillId="34" borderId="68" xfId="0" applyFont="1" applyFill="1" applyBorder="1" applyAlignment="1">
      <alignment vertical="center"/>
    </xf>
    <xf numFmtId="0" fontId="7" fillId="0" borderId="12" xfId="3" applyFont="1" applyBorder="1"/>
    <xf numFmtId="0" fontId="0" fillId="35" borderId="33" xfId="0" applyFill="1" applyBorder="1"/>
    <xf numFmtId="0" fontId="13" fillId="35" borderId="33" xfId="0" applyFont="1" applyFill="1" applyBorder="1" applyAlignment="1">
      <alignment vertical="center" wrapText="1"/>
    </xf>
    <xf numFmtId="0" fontId="6" fillId="35" borderId="33" xfId="0" applyFont="1" applyFill="1" applyBorder="1" applyAlignment="1">
      <alignment horizontal="center" vertical="center"/>
    </xf>
    <xf numFmtId="4" fontId="6" fillId="35" borderId="33" xfId="0" applyNumberFormat="1" applyFont="1" applyFill="1" applyBorder="1" applyAlignment="1">
      <alignment vertical="center" wrapText="1"/>
    </xf>
    <xf numFmtId="164" fontId="6" fillId="35" borderId="33" xfId="0" applyNumberFormat="1" applyFont="1" applyFill="1" applyBorder="1" applyAlignment="1">
      <alignment horizontal="right" vertical="center" wrapText="1"/>
    </xf>
    <xf numFmtId="164" fontId="6" fillId="35" borderId="13" xfId="0" applyNumberFormat="1" applyFont="1" applyFill="1" applyBorder="1" applyAlignment="1">
      <alignment horizontal="right" vertical="center" wrapText="1"/>
    </xf>
    <xf numFmtId="4" fontId="6" fillId="0" borderId="33" xfId="0" applyNumberFormat="1" applyFont="1" applyBorder="1" applyAlignment="1">
      <alignment vertical="center" wrapText="1"/>
    </xf>
    <xf numFmtId="0" fontId="6" fillId="0" borderId="33" xfId="0" applyFont="1" applyBorder="1" applyAlignment="1">
      <alignment horizontal="left" vertical="center"/>
    </xf>
    <xf numFmtId="172" fontId="14" fillId="0" borderId="13" xfId="0" applyNumberFormat="1" applyFont="1" applyBorder="1" applyAlignment="1">
      <alignment horizontal="right" vertical="center"/>
    </xf>
    <xf numFmtId="0" fontId="13" fillId="29" borderId="14" xfId="5" applyFont="1" applyFill="1" applyBorder="1" applyAlignment="1">
      <alignment horizontal="center" vertical="center" wrapText="1"/>
    </xf>
    <xf numFmtId="0" fontId="7" fillId="0" borderId="2" xfId="3" applyFont="1" applyBorder="1"/>
    <xf numFmtId="0" fontId="7" fillId="0" borderId="3" xfId="3" applyFont="1" applyBorder="1"/>
    <xf numFmtId="0" fontId="6" fillId="0" borderId="0" xfId="6" applyFont="1" applyBorder="1" applyAlignment="1">
      <alignment horizontal="center" vertical="center"/>
    </xf>
    <xf numFmtId="9" fontId="6" fillId="0" borderId="69" xfId="11" applyNumberFormat="1" applyFont="1" applyBorder="1" applyAlignment="1">
      <alignment horizontal="center" vertical="center"/>
    </xf>
    <xf numFmtId="176" fontId="13" fillId="0" borderId="69" xfId="11" applyNumberFormat="1" applyFont="1" applyBorder="1" applyAlignment="1">
      <alignment vertical="center"/>
    </xf>
    <xf numFmtId="172" fontId="14" fillId="0" borderId="70" xfId="10" applyNumberFormat="1" applyFont="1" applyBorder="1" applyAlignment="1">
      <alignment vertical="center"/>
    </xf>
    <xf numFmtId="2" fontId="6" fillId="0" borderId="0" xfId="10" applyNumberFormat="1" applyFont="1" applyBorder="1"/>
    <xf numFmtId="176" fontId="6" fillId="0" borderId="3" xfId="11" applyNumberFormat="1" applyFont="1" applyBorder="1"/>
    <xf numFmtId="0" fontId="7" fillId="0" borderId="0" xfId="3" applyFont="1" applyBorder="1"/>
    <xf numFmtId="0" fontId="7" fillId="0" borderId="0" xfId="3" applyFont="1" applyBorder="1" applyAlignment="1">
      <alignment horizontal="center"/>
    </xf>
    <xf numFmtId="0" fontId="6" fillId="0" borderId="71" xfId="3" applyFont="1" applyBorder="1"/>
    <xf numFmtId="0" fontId="6" fillId="0" borderId="72" xfId="3" applyFont="1" applyBorder="1"/>
    <xf numFmtId="0" fontId="6" fillId="0" borderId="2" xfId="3" applyFont="1" applyBorder="1"/>
    <xf numFmtId="0" fontId="6" fillId="0" borderId="3" xfId="3" applyFont="1" applyBorder="1"/>
    <xf numFmtId="0" fontId="6" fillId="0" borderId="2" xfId="10" applyFont="1" applyBorder="1" applyAlignment="1">
      <alignment horizontal="center"/>
    </xf>
    <xf numFmtId="0" fontId="6" fillId="0" borderId="3" xfId="10" applyFont="1" applyBorder="1" applyAlignment="1">
      <alignment horizontal="center"/>
    </xf>
    <xf numFmtId="0" fontId="13" fillId="0" borderId="2" xfId="0" applyFont="1" applyBorder="1" applyAlignment="1">
      <alignment horizontal="center" vertical="center"/>
    </xf>
    <xf numFmtId="0" fontId="13" fillId="0" borderId="0" xfId="0" applyFont="1" applyBorder="1" applyAlignment="1">
      <alignment horizontal="center" vertical="center"/>
    </xf>
    <xf numFmtId="0" fontId="13" fillId="0" borderId="3" xfId="0" applyFont="1" applyBorder="1" applyAlignment="1">
      <alignment horizontal="center" vertical="center"/>
    </xf>
    <xf numFmtId="0" fontId="6" fillId="0" borderId="61" xfId="0" applyFont="1" applyBorder="1" applyAlignment="1">
      <alignment horizontal="center" vertical="center"/>
    </xf>
    <xf numFmtId="0" fontId="6" fillId="0" borderId="62" xfId="0" applyFont="1" applyBorder="1" applyAlignment="1">
      <alignment horizontal="center" vertical="center"/>
    </xf>
    <xf numFmtId="0" fontId="6" fillId="0" borderId="63" xfId="0" applyFont="1" applyBorder="1" applyAlignment="1">
      <alignment horizontal="center" vertical="center"/>
    </xf>
  </cellXfs>
  <cellStyles count="383">
    <cellStyle name="20% - Énfasis1 2" xfId="29"/>
    <cellStyle name="20% - Énfasis1 3" xfId="30"/>
    <cellStyle name="20% - Énfasis2 2" xfId="31"/>
    <cellStyle name="20% - Énfasis2 3" xfId="32"/>
    <cellStyle name="20% - Énfasis3 2" xfId="33"/>
    <cellStyle name="20% - Énfasis3 3" xfId="34"/>
    <cellStyle name="20% - Énfasis4 2" xfId="35"/>
    <cellStyle name="20% - Énfasis4 3" xfId="36"/>
    <cellStyle name="20% - Énfasis5 2" xfId="37"/>
    <cellStyle name="20% - Énfasis5 3" xfId="38"/>
    <cellStyle name="20% - Énfasis6 2" xfId="39"/>
    <cellStyle name="20% - Énfasis6 3" xfId="40"/>
    <cellStyle name="40% - Énfasis1 2" xfId="41"/>
    <cellStyle name="40% - Énfasis1 3" xfId="42"/>
    <cellStyle name="40% - Énfasis2 2" xfId="43"/>
    <cellStyle name="40% - Énfasis2 3" xfId="44"/>
    <cellStyle name="40% - Énfasis3 2" xfId="45"/>
    <cellStyle name="40% - Énfasis3 3" xfId="46"/>
    <cellStyle name="40% - Énfasis4 2" xfId="47"/>
    <cellStyle name="40% - Énfasis4 3" xfId="48"/>
    <cellStyle name="40% - Énfasis5 2" xfId="49"/>
    <cellStyle name="40% - Énfasis5 3" xfId="50"/>
    <cellStyle name="40% - Énfasis6 2" xfId="51"/>
    <cellStyle name="40% - Énfasis6 3" xfId="52"/>
    <cellStyle name="60% - Énfasis1 2" xfId="53"/>
    <cellStyle name="60% - Énfasis1 3" xfId="54"/>
    <cellStyle name="60% - Énfasis2 2" xfId="55"/>
    <cellStyle name="60% - Énfasis2 3" xfId="56"/>
    <cellStyle name="60% - Énfasis3 2" xfId="57"/>
    <cellStyle name="60% - Énfasis3 3" xfId="58"/>
    <cellStyle name="60% - Énfasis4 2" xfId="59"/>
    <cellStyle name="60% - Énfasis4 3" xfId="60"/>
    <cellStyle name="60% - Énfasis5 2" xfId="61"/>
    <cellStyle name="60% - Énfasis5 3" xfId="62"/>
    <cellStyle name="60% - Énfasis6 2" xfId="63"/>
    <cellStyle name="60% - Énfasis6 3" xfId="64"/>
    <cellStyle name="Buena 2" xfId="65"/>
    <cellStyle name="Buena 3" xfId="66"/>
    <cellStyle name="Cálculo 2" xfId="67"/>
    <cellStyle name="Cálculo 3" xfId="68"/>
    <cellStyle name="Cancel" xfId="69"/>
    <cellStyle name="Celda de comprobación 2" xfId="70"/>
    <cellStyle name="Celda de comprobación 3" xfId="71"/>
    <cellStyle name="Celda vinculada 2" xfId="72"/>
    <cellStyle name="Celda vinculada 3" xfId="73"/>
    <cellStyle name="CIENTOS" xfId="74"/>
    <cellStyle name="CIENTOS 2" xfId="75"/>
    <cellStyle name="CIENTOS 2D" xfId="76"/>
    <cellStyle name="CIENTOS 2D 2" xfId="77"/>
    <cellStyle name="CIENTOS 2D_PRESUPUESTO FASE III ABR-2015 Rev3" xfId="78"/>
    <cellStyle name="CIENTOS 3D" xfId="79"/>
    <cellStyle name="CIENTOS 3D 2" xfId="80"/>
    <cellStyle name="CIENTOS 3D_PRESUPUESTO FASE III ABR-2015 Rev3" xfId="81"/>
    <cellStyle name="CIENTOS 4D" xfId="82"/>
    <cellStyle name="CIENTOS 4D 2" xfId="83"/>
    <cellStyle name="CIENTOS 4D_PRESUPUESTO FASE III ABR-2015 Rev3" xfId="84"/>
    <cellStyle name="CIENTOS_CantidadesGirardota" xfId="85"/>
    <cellStyle name="Comma" xfId="86"/>
    <cellStyle name="Comma0" xfId="87"/>
    <cellStyle name="Currency" xfId="88"/>
    <cellStyle name="Currency0" xfId="89"/>
    <cellStyle name="Date" xfId="90"/>
    <cellStyle name="Encabezado 4 2" xfId="91"/>
    <cellStyle name="Encabezado 4 3" xfId="92"/>
    <cellStyle name="Énfasis1 2" xfId="93"/>
    <cellStyle name="Énfasis1 3" xfId="94"/>
    <cellStyle name="Énfasis2 2" xfId="95"/>
    <cellStyle name="Énfasis2 3" xfId="96"/>
    <cellStyle name="Énfasis3 2" xfId="97"/>
    <cellStyle name="Énfasis3 3" xfId="98"/>
    <cellStyle name="Énfasis4 2" xfId="99"/>
    <cellStyle name="Énfasis4 3" xfId="100"/>
    <cellStyle name="Énfasis5 2" xfId="101"/>
    <cellStyle name="Énfasis5 3" xfId="102"/>
    <cellStyle name="Énfasis6 2" xfId="103"/>
    <cellStyle name="Énfasis6 3" xfId="104"/>
    <cellStyle name="Entrada 2" xfId="105"/>
    <cellStyle name="Entrada 3" xfId="106"/>
    <cellStyle name="Estilo 1" xfId="107"/>
    <cellStyle name="Euro" xfId="108"/>
    <cellStyle name="F2" xfId="109"/>
    <cellStyle name="F3" xfId="110"/>
    <cellStyle name="F4" xfId="111"/>
    <cellStyle name="F5" xfId="112"/>
    <cellStyle name="F6" xfId="113"/>
    <cellStyle name="F7" xfId="114"/>
    <cellStyle name="F8" xfId="115"/>
    <cellStyle name="Fixed" xfId="116"/>
    <cellStyle name="Heading 1" xfId="117"/>
    <cellStyle name="Heading 2" xfId="118"/>
    <cellStyle name="Heading1" xfId="119"/>
    <cellStyle name="Heading2" xfId="120"/>
    <cellStyle name="Hipervínculo" xfId="303" builtinId="8" hidden="1"/>
    <cellStyle name="Hipervínculo" xfId="305" builtinId="8" hidden="1"/>
    <cellStyle name="Hipervínculo" xfId="307" builtinId="8" hidden="1"/>
    <cellStyle name="Hipervínculo" xfId="309" builtinId="8" hidden="1"/>
    <cellStyle name="Hipervínculo" xfId="311" builtinId="8" hidden="1"/>
    <cellStyle name="Hipervínculo" xfId="313" builtinId="8" hidden="1"/>
    <cellStyle name="Hipervínculo" xfId="315" builtinId="8" hidden="1"/>
    <cellStyle name="Hipervínculo" xfId="317" builtinId="8" hidden="1"/>
    <cellStyle name="Hipervínculo" xfId="319" builtinId="8" hidden="1"/>
    <cellStyle name="Hipervínculo" xfId="321" builtinId="8" hidden="1"/>
    <cellStyle name="Hipervínculo" xfId="323" builtinId="8" hidden="1"/>
    <cellStyle name="Hipervínculo" xfId="325" builtinId="8" hidden="1"/>
    <cellStyle name="Hipervínculo" xfId="327" builtinId="8" hidden="1"/>
    <cellStyle name="Hipervínculo" xfId="329" builtinId="8" hidden="1"/>
    <cellStyle name="Hipervínculo" xfId="331" builtinId="8" hidden="1"/>
    <cellStyle name="Hipervínculo" xfId="333" builtinId="8" hidden="1"/>
    <cellStyle name="Hipervínculo" xfId="335" builtinId="8" hidden="1"/>
    <cellStyle name="Hipervínculo" xfId="337" builtinId="8" hidden="1"/>
    <cellStyle name="Hipervínculo" xfId="339" builtinId="8" hidden="1"/>
    <cellStyle name="Hipervínculo" xfId="341" builtinId="8" hidden="1"/>
    <cellStyle name="Hipervínculo" xfId="343" builtinId="8" hidden="1"/>
    <cellStyle name="Hipervínculo" xfId="345" builtinId="8" hidden="1"/>
    <cellStyle name="Hipervínculo" xfId="347" builtinId="8" hidden="1"/>
    <cellStyle name="Hipervínculo" xfId="349" builtinId="8" hidden="1"/>
    <cellStyle name="Hipervínculo" xfId="351" builtinId="8" hidden="1"/>
    <cellStyle name="Hipervínculo" xfId="353" builtinId="8" hidden="1"/>
    <cellStyle name="Hipervínculo" xfId="355" builtinId="8" hidden="1"/>
    <cellStyle name="Hipervínculo" xfId="357" builtinId="8" hidden="1"/>
    <cellStyle name="Hipervínculo" xfId="359" builtinId="8" hidden="1"/>
    <cellStyle name="Hipervínculo" xfId="361" builtinId="8" hidden="1"/>
    <cellStyle name="Hipervínculo" xfId="363" builtinId="8" hidden="1"/>
    <cellStyle name="Hipervínculo" xfId="365" builtinId="8" hidden="1"/>
    <cellStyle name="Hipervínculo" xfId="367" builtinId="8" hidden="1"/>
    <cellStyle name="Hipervínculo" xfId="369" builtinId="8" hidden="1"/>
    <cellStyle name="Hipervínculo" xfId="371" builtinId="8" hidden="1"/>
    <cellStyle name="Hipervínculo" xfId="373" builtinId="8" hidden="1"/>
    <cellStyle name="Hipervínculo" xfId="376" builtinId="8" hidden="1"/>
    <cellStyle name="Hipervínculo" xfId="378" builtinId="8" hidden="1"/>
    <cellStyle name="Hipervínculo visitado" xfId="304" builtinId="9" hidden="1"/>
    <cellStyle name="Hipervínculo visitado" xfId="306" builtinId="9" hidden="1"/>
    <cellStyle name="Hipervínculo visitado" xfId="308" builtinId="9" hidden="1"/>
    <cellStyle name="Hipervínculo visitado" xfId="310" builtinId="9" hidden="1"/>
    <cellStyle name="Hipervínculo visitado" xfId="312" builtinId="9" hidden="1"/>
    <cellStyle name="Hipervínculo visitado" xfId="314" builtinId="9" hidden="1"/>
    <cellStyle name="Hipervínculo visitado" xfId="316" builtinId="9" hidden="1"/>
    <cellStyle name="Hipervínculo visitado" xfId="318" builtinId="9" hidden="1"/>
    <cellStyle name="Hipervínculo visitado" xfId="320" builtinId="9" hidden="1"/>
    <cellStyle name="Hipervínculo visitado" xfId="322" builtinId="9" hidden="1"/>
    <cellStyle name="Hipervínculo visitado" xfId="324" builtinId="9" hidden="1"/>
    <cellStyle name="Hipervínculo visitado" xfId="326" builtinId="9" hidden="1"/>
    <cellStyle name="Hipervínculo visitado" xfId="328" builtinId="9" hidden="1"/>
    <cellStyle name="Hipervínculo visitado" xfId="330" builtinId="9" hidden="1"/>
    <cellStyle name="Hipervínculo visitado" xfId="332" builtinId="9" hidden="1"/>
    <cellStyle name="Hipervínculo visitado" xfId="334" builtinId="9" hidden="1"/>
    <cellStyle name="Hipervínculo visitado" xfId="336" builtinId="9" hidden="1"/>
    <cellStyle name="Hipervínculo visitado" xfId="338" builtinId="9" hidden="1"/>
    <cellStyle name="Hipervínculo visitado" xfId="340" builtinId="9" hidden="1"/>
    <cellStyle name="Hipervínculo visitado" xfId="342" builtinId="9" hidden="1"/>
    <cellStyle name="Hipervínculo visitado" xfId="344" builtinId="9" hidden="1"/>
    <cellStyle name="Hipervínculo visitado" xfId="346" builtinId="9" hidden="1"/>
    <cellStyle name="Hipervínculo visitado" xfId="348" builtinId="9" hidden="1"/>
    <cellStyle name="Hipervínculo visitado" xfId="350" builtinId="9" hidden="1"/>
    <cellStyle name="Hipervínculo visitado" xfId="352" builtinId="9" hidden="1"/>
    <cellStyle name="Hipervínculo visitado" xfId="354" builtinId="9" hidden="1"/>
    <cellStyle name="Hipervínculo visitado" xfId="356" builtinId="9" hidden="1"/>
    <cellStyle name="Hipervínculo visitado" xfId="358" builtinId="9" hidden="1"/>
    <cellStyle name="Hipervínculo visitado" xfId="360" builtinId="9" hidden="1"/>
    <cellStyle name="Hipervínculo visitado" xfId="362" builtinId="9" hidden="1"/>
    <cellStyle name="Hipervínculo visitado" xfId="364" builtinId="9" hidden="1"/>
    <cellStyle name="Hipervínculo visitado" xfId="366" builtinId="9" hidden="1"/>
    <cellStyle name="Hipervínculo visitado" xfId="368" builtinId="9" hidden="1"/>
    <cellStyle name="Hipervínculo visitado" xfId="370" builtinId="9" hidden="1"/>
    <cellStyle name="Hipervínculo visitado" xfId="372" builtinId="9" hidden="1"/>
    <cellStyle name="Hipervínculo visitado" xfId="374" builtinId="9" hidden="1"/>
    <cellStyle name="Hipervínculo visitado" xfId="377" builtinId="9" hidden="1"/>
    <cellStyle name="Hipervínculo visitado" xfId="379" builtinId="9" hidden="1"/>
    <cellStyle name="Incorrecto 2" xfId="121"/>
    <cellStyle name="Incorrecto 3" xfId="122"/>
    <cellStyle name="MILE DE MILLONES" xfId="123"/>
    <cellStyle name="MILE DE MILLONES 2" xfId="124"/>
    <cellStyle name="MILE DE MILLONES_PRESUPUESTO FASE III ABR-2015 Rev3" xfId="125"/>
    <cellStyle name="MILES" xfId="126"/>
    <cellStyle name="MILES 2" xfId="127"/>
    <cellStyle name="Millares" xfId="1" builtinId="3"/>
    <cellStyle name="Millares [0] 2" xfId="18"/>
    <cellStyle name="Millares [0] 2 2" xfId="282"/>
    <cellStyle name="Millares [2]" xfId="128"/>
    <cellStyle name="Millares [2] 2" xfId="129"/>
    <cellStyle name="Millares 10" xfId="130"/>
    <cellStyle name="Millares 10 2" xfId="131"/>
    <cellStyle name="Millares 11" xfId="132"/>
    <cellStyle name="Millares 11 2" xfId="133"/>
    <cellStyle name="Millares 12" xfId="134"/>
    <cellStyle name="Millares 13" xfId="135"/>
    <cellStyle name="Millares 13 2" xfId="289"/>
    <cellStyle name="Millares 14" xfId="21"/>
    <cellStyle name="Millares 14 2" xfId="284"/>
    <cellStyle name="Millares 2" xfId="7"/>
    <cellStyle name="Millares 2 2" xfId="136"/>
    <cellStyle name="Millares 2 3" xfId="137"/>
    <cellStyle name="Millares 2 4" xfId="138"/>
    <cellStyle name="Millares 2 5" xfId="139"/>
    <cellStyle name="Millares 2 6" xfId="24"/>
    <cellStyle name="Millares 2_APU´S_NO_PREVISTOS (1)" xfId="140"/>
    <cellStyle name="Millares 3" xfId="141"/>
    <cellStyle name="Millares 3 2" xfId="142"/>
    <cellStyle name="Millares 3 3" xfId="143"/>
    <cellStyle name="Millares 3 4" xfId="144"/>
    <cellStyle name="Millares 3 5" xfId="145"/>
    <cellStyle name="Millares 4" xfId="146"/>
    <cellStyle name="Millares 4 2" xfId="147"/>
    <cellStyle name="Millares 4 3" xfId="148"/>
    <cellStyle name="Millares 4_APU´S_NO_PREVISTOS (1)" xfId="149"/>
    <cellStyle name="Millares 5" xfId="150"/>
    <cellStyle name="Millares 5 2" xfId="151"/>
    <cellStyle name="Millares 6" xfId="152"/>
    <cellStyle name="Millares 6 2" xfId="153"/>
    <cellStyle name="Millares 7" xfId="154"/>
    <cellStyle name="Millares 7 2" xfId="155"/>
    <cellStyle name="Millares 7 2 2" xfId="156"/>
    <cellStyle name="Millares 8" xfId="157"/>
    <cellStyle name="Millares 8 2" xfId="158"/>
    <cellStyle name="Millares 9" xfId="159"/>
    <cellStyle name="Millares 9 2" xfId="160"/>
    <cellStyle name="Millares_FORMULARIO 4 - M-OFERENTE PPTA ECONOMICA" xfId="12"/>
    <cellStyle name="MILLONES" xfId="161"/>
    <cellStyle name="MILLONES 2" xfId="162"/>
    <cellStyle name="MILLONES_PRESUPUESTO FASE III ABR-2015 Rev3" xfId="163"/>
    <cellStyle name="Moneda" xfId="375" builtinId="4"/>
    <cellStyle name="Moneda 10 2" xfId="164"/>
    <cellStyle name="Moneda 2" xfId="8"/>
    <cellStyle name="Moneda 2 10" xfId="165"/>
    <cellStyle name="Moneda 2 11" xfId="166"/>
    <cellStyle name="Moneda 2 12" xfId="167"/>
    <cellStyle name="Moneda 2 13" xfId="25"/>
    <cellStyle name="Moneda 2 2" xfId="168"/>
    <cellStyle name="Moneda 2 2 2" xfId="169"/>
    <cellStyle name="Moneda 2 2 2 2" xfId="170"/>
    <cellStyle name="Moneda 2 2 2 2 2" xfId="11"/>
    <cellStyle name="Moneda 2 2 3" xfId="171"/>
    <cellStyle name="Moneda 2 2 4" xfId="172"/>
    <cellStyle name="Moneda 2 2 5" xfId="173"/>
    <cellStyle name="Moneda 2 2_APU Y PRESUPUESTO 2012-2014 BARBOSA - CISNEROS Final" xfId="174"/>
    <cellStyle name="Moneda 2 3" xfId="175"/>
    <cellStyle name="Moneda 2 4" xfId="176"/>
    <cellStyle name="Moneda 2 5" xfId="177"/>
    <cellStyle name="Moneda 2 6" xfId="178"/>
    <cellStyle name="Moneda 2 7" xfId="179"/>
    <cellStyle name="Moneda 2 8" xfId="180"/>
    <cellStyle name="Moneda 2 9" xfId="181"/>
    <cellStyle name="Moneda 2_APU´S_NO_PREVISTOS (1)" xfId="182"/>
    <cellStyle name="Moneda 3" xfId="183"/>
    <cellStyle name="Moneda 4" xfId="184"/>
    <cellStyle name="Moneda 5" xfId="13"/>
    <cellStyle name="Moneda 5 2" xfId="26"/>
    <cellStyle name="Moneda 5 2 2" xfId="287"/>
    <cellStyle name="Moneda 5 3" xfId="277"/>
    <cellStyle name="Monetario0" xfId="185"/>
    <cellStyle name="Neutral 2" xfId="186"/>
    <cellStyle name="Neutral 3" xfId="187"/>
    <cellStyle name="No. punto" xfId="188"/>
    <cellStyle name="No. punto 2" xfId="189"/>
    <cellStyle name="Normal" xfId="0" builtinId="0"/>
    <cellStyle name="Normal 10" xfId="190"/>
    <cellStyle name="Normal 10 2" xfId="290"/>
    <cellStyle name="Normal 11" xfId="191"/>
    <cellStyle name="Normal 11 2" xfId="15"/>
    <cellStyle name="Normal 11 2 2" xfId="279"/>
    <cellStyle name="Normal 11 3" xfId="291"/>
    <cellStyle name="Normal 12" xfId="14"/>
    <cellStyle name="Normal 12 2" xfId="278"/>
    <cellStyle name="Normal 13" xfId="192"/>
    <cellStyle name="Normal 14" xfId="20"/>
    <cellStyle name="Normal 14 2" xfId="283"/>
    <cellStyle name="Normal 2" xfId="5"/>
    <cellStyle name="Normal 2 10" xfId="193"/>
    <cellStyle name="Normal 2 10 2" xfId="194"/>
    <cellStyle name="Normal 2 10 2 2" xfId="19"/>
    <cellStyle name="Normal 2 10 3" xfId="6"/>
    <cellStyle name="Normal 2 11" xfId="195"/>
    <cellStyle name="Normal 2 12" xfId="196"/>
    <cellStyle name="Normal 2 13" xfId="197"/>
    <cellStyle name="Normal 2 13 2" xfId="292"/>
    <cellStyle name="Normal 2 2" xfId="198"/>
    <cellStyle name="Normal 2 2 2" xfId="27"/>
    <cellStyle name="Normal 2 2 3" xfId="199"/>
    <cellStyle name="Normal 2 3" xfId="200"/>
    <cellStyle name="Normal 2 3 2" xfId="201"/>
    <cellStyle name="Normal 2 4" xfId="202"/>
    <cellStyle name="Normal 2 5" xfId="203"/>
    <cellStyle name="Normal 2 5 2" xfId="380"/>
    <cellStyle name="Normal 2 6" xfId="204"/>
    <cellStyle name="Normal 2 7" xfId="205"/>
    <cellStyle name="Normal 2 8" xfId="206"/>
    <cellStyle name="Normal 2 9" xfId="207"/>
    <cellStyle name="Normal 2_APU NO PREVISTOS MTTO" xfId="208"/>
    <cellStyle name="Normal 23" xfId="381"/>
    <cellStyle name="Normal 29" xfId="209"/>
    <cellStyle name="Normal 29 2" xfId="293"/>
    <cellStyle name="Normal 3" xfId="3"/>
    <cellStyle name="Normal 3 11" xfId="4"/>
    <cellStyle name="Normal 3 11 2" xfId="210"/>
    <cellStyle name="Normal 3 11 2 2" xfId="294"/>
    <cellStyle name="Normal 3 11 3" xfId="17"/>
    <cellStyle name="Normal 3 11 3 2" xfId="23"/>
    <cellStyle name="Normal 3 11 3 2 2" xfId="286"/>
    <cellStyle name="Normal 3 11 3 3" xfId="281"/>
    <cellStyle name="Normal 3 11 4" xfId="276"/>
    <cellStyle name="Normal 3 2" xfId="9"/>
    <cellStyle name="Normal 3 2 2" xfId="10"/>
    <cellStyle name="Normal 3 3" xfId="211"/>
    <cellStyle name="Normal 3 3 2" xfId="295"/>
    <cellStyle name="Normal 3 4" xfId="212"/>
    <cellStyle name="Normal 3 4 2" xfId="296"/>
    <cellStyle name="Normal 3 5" xfId="213"/>
    <cellStyle name="Normal 3 5 2" xfId="297"/>
    <cellStyle name="Normal 3 6" xfId="22"/>
    <cellStyle name="Normal 3 6 2" xfId="285"/>
    <cellStyle name="Normal 3 7" xfId="275"/>
    <cellStyle name="Normal 3_APU´S_NO_PREVISTOS (1)" xfId="214"/>
    <cellStyle name="Normal 4" xfId="215"/>
    <cellStyle name="Normal 4 2" xfId="216"/>
    <cellStyle name="Normal 4 2 2" xfId="217"/>
    <cellStyle name="Normal 5" xfId="218"/>
    <cellStyle name="Normal 5 2" xfId="298"/>
    <cellStyle name="Normal 6" xfId="219"/>
    <cellStyle name="Normal 6 2" xfId="220"/>
    <cellStyle name="Normal 7" xfId="221"/>
    <cellStyle name="Normal 7 2" xfId="222"/>
    <cellStyle name="Normal 7 2 2" xfId="299"/>
    <cellStyle name="Normal 8" xfId="223"/>
    <cellStyle name="Normal 9" xfId="224"/>
    <cellStyle name="Normal 9 2" xfId="225"/>
    <cellStyle name="Notas 2" xfId="226"/>
    <cellStyle name="Notas 3" xfId="227"/>
    <cellStyle name="Percent" xfId="228"/>
    <cellStyle name="Porcentaje" xfId="2" builtinId="5"/>
    <cellStyle name="Porcentaje 2" xfId="229"/>
    <cellStyle name="Porcentaje 3" xfId="230"/>
    <cellStyle name="Porcentaje 3 2" xfId="382"/>
    <cellStyle name="Porcentaje 4" xfId="231"/>
    <cellStyle name="Porcentaje 4 2" xfId="232"/>
    <cellStyle name="Porcentaje 4 2 2" xfId="300"/>
    <cellStyle name="Porcentaje 5" xfId="233"/>
    <cellStyle name="Porcentaje 5 2" xfId="234"/>
    <cellStyle name="Porcentaje 6" xfId="235"/>
    <cellStyle name="Porcentaje 6 2" xfId="301"/>
    <cellStyle name="Porcentaje 7" xfId="16"/>
    <cellStyle name="Porcentaje 7 2" xfId="28"/>
    <cellStyle name="Porcentaje 7 2 2" xfId="288"/>
    <cellStyle name="Porcentaje 7 3" xfId="280"/>
    <cellStyle name="Porcentual 2" xfId="236"/>
    <cellStyle name="Porcentual 2 10" xfId="237"/>
    <cellStyle name="Porcentual 2 10 2" xfId="238"/>
    <cellStyle name="Porcentual 2 11" xfId="239"/>
    <cellStyle name="Porcentual 2 12" xfId="240"/>
    <cellStyle name="Porcentual 2 13" xfId="302"/>
    <cellStyle name="Porcentual 2 2" xfId="241"/>
    <cellStyle name="Porcentual 2 3" xfId="242"/>
    <cellStyle name="Porcentual 2 4" xfId="243"/>
    <cellStyle name="Porcentual 2 5" xfId="244"/>
    <cellStyle name="Porcentual 2 6" xfId="245"/>
    <cellStyle name="Porcentual 2 7" xfId="246"/>
    <cellStyle name="Porcentual 2 8" xfId="247"/>
    <cellStyle name="Porcentual 2 9" xfId="248"/>
    <cellStyle name="Porcentual 3" xfId="249"/>
    <cellStyle name="Porcentual 4" xfId="250"/>
    <cellStyle name="Porcentual 4 2" xfId="251"/>
    <cellStyle name="Porcentual 5" xfId="252"/>
    <cellStyle name="Porcentual 5 2" xfId="253"/>
    <cellStyle name="Porcentual 6" xfId="254"/>
    <cellStyle name="Porcentual 6 2" xfId="255"/>
    <cellStyle name="Porcentual 7" xfId="256"/>
    <cellStyle name="Porcentual 8" xfId="257"/>
    <cellStyle name="resaltado" xfId="258"/>
    <cellStyle name="Salida 2" xfId="259"/>
    <cellStyle name="Salida 3" xfId="260"/>
    <cellStyle name="Texto de advertencia 2" xfId="261"/>
    <cellStyle name="Texto de advertencia 3" xfId="262"/>
    <cellStyle name="Texto explicativo 2" xfId="263"/>
    <cellStyle name="Texto explicativo 3" xfId="264"/>
    <cellStyle name="Título 1 2" xfId="265"/>
    <cellStyle name="Título 1 3" xfId="266"/>
    <cellStyle name="Título 2 2" xfId="267"/>
    <cellStyle name="Título 2 3" xfId="268"/>
    <cellStyle name="Título 3 2" xfId="269"/>
    <cellStyle name="Título 3 3" xfId="270"/>
    <cellStyle name="Título 4" xfId="271"/>
    <cellStyle name="Título 5" xfId="272"/>
    <cellStyle name="Total 2" xfId="273"/>
    <cellStyle name="Total 3" xfId="27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1.xml"/><Relationship Id="rId117" Type="http://schemas.openxmlformats.org/officeDocument/2006/relationships/externalLink" Target="externalLinks/externalLink112.xml"/><Relationship Id="rId21" Type="http://schemas.openxmlformats.org/officeDocument/2006/relationships/externalLink" Target="externalLinks/externalLink16.xml"/><Relationship Id="rId42" Type="http://schemas.openxmlformats.org/officeDocument/2006/relationships/externalLink" Target="externalLinks/externalLink37.xml"/><Relationship Id="rId47" Type="http://schemas.openxmlformats.org/officeDocument/2006/relationships/externalLink" Target="externalLinks/externalLink42.xml"/><Relationship Id="rId63" Type="http://schemas.openxmlformats.org/officeDocument/2006/relationships/externalLink" Target="externalLinks/externalLink58.xml"/><Relationship Id="rId68" Type="http://schemas.openxmlformats.org/officeDocument/2006/relationships/externalLink" Target="externalLinks/externalLink63.xml"/><Relationship Id="rId84" Type="http://schemas.openxmlformats.org/officeDocument/2006/relationships/externalLink" Target="externalLinks/externalLink79.xml"/><Relationship Id="rId89" Type="http://schemas.openxmlformats.org/officeDocument/2006/relationships/externalLink" Target="externalLinks/externalLink84.xml"/><Relationship Id="rId112" Type="http://schemas.openxmlformats.org/officeDocument/2006/relationships/externalLink" Target="externalLinks/externalLink107.xml"/><Relationship Id="rId16" Type="http://schemas.openxmlformats.org/officeDocument/2006/relationships/externalLink" Target="externalLinks/externalLink11.xml"/><Relationship Id="rId107" Type="http://schemas.openxmlformats.org/officeDocument/2006/relationships/externalLink" Target="externalLinks/externalLink102.xml"/><Relationship Id="rId11" Type="http://schemas.openxmlformats.org/officeDocument/2006/relationships/externalLink" Target="externalLinks/externalLink6.xml"/><Relationship Id="rId32" Type="http://schemas.openxmlformats.org/officeDocument/2006/relationships/externalLink" Target="externalLinks/externalLink27.xml"/><Relationship Id="rId37" Type="http://schemas.openxmlformats.org/officeDocument/2006/relationships/externalLink" Target="externalLinks/externalLink32.xml"/><Relationship Id="rId53" Type="http://schemas.openxmlformats.org/officeDocument/2006/relationships/externalLink" Target="externalLinks/externalLink48.xml"/><Relationship Id="rId58" Type="http://schemas.openxmlformats.org/officeDocument/2006/relationships/externalLink" Target="externalLinks/externalLink53.xml"/><Relationship Id="rId74" Type="http://schemas.openxmlformats.org/officeDocument/2006/relationships/externalLink" Target="externalLinks/externalLink69.xml"/><Relationship Id="rId79" Type="http://schemas.openxmlformats.org/officeDocument/2006/relationships/externalLink" Target="externalLinks/externalLink74.xml"/><Relationship Id="rId102" Type="http://schemas.openxmlformats.org/officeDocument/2006/relationships/externalLink" Target="externalLinks/externalLink97.xml"/><Relationship Id="rId5" Type="http://schemas.openxmlformats.org/officeDocument/2006/relationships/worksheet" Target="worksheets/sheet5.xml"/><Relationship Id="rId61" Type="http://schemas.openxmlformats.org/officeDocument/2006/relationships/externalLink" Target="externalLinks/externalLink56.xml"/><Relationship Id="rId82" Type="http://schemas.openxmlformats.org/officeDocument/2006/relationships/externalLink" Target="externalLinks/externalLink77.xml"/><Relationship Id="rId90" Type="http://schemas.openxmlformats.org/officeDocument/2006/relationships/externalLink" Target="externalLinks/externalLink85.xml"/><Relationship Id="rId95" Type="http://schemas.openxmlformats.org/officeDocument/2006/relationships/externalLink" Target="externalLinks/externalLink90.xml"/><Relationship Id="rId19" Type="http://schemas.openxmlformats.org/officeDocument/2006/relationships/externalLink" Target="externalLinks/externalLink14.xml"/><Relationship Id="rId14" Type="http://schemas.openxmlformats.org/officeDocument/2006/relationships/externalLink" Target="externalLinks/externalLink9.xml"/><Relationship Id="rId22" Type="http://schemas.openxmlformats.org/officeDocument/2006/relationships/externalLink" Target="externalLinks/externalLink17.xml"/><Relationship Id="rId27" Type="http://schemas.openxmlformats.org/officeDocument/2006/relationships/externalLink" Target="externalLinks/externalLink22.xml"/><Relationship Id="rId30" Type="http://schemas.openxmlformats.org/officeDocument/2006/relationships/externalLink" Target="externalLinks/externalLink25.xml"/><Relationship Id="rId35" Type="http://schemas.openxmlformats.org/officeDocument/2006/relationships/externalLink" Target="externalLinks/externalLink30.xml"/><Relationship Id="rId43" Type="http://schemas.openxmlformats.org/officeDocument/2006/relationships/externalLink" Target="externalLinks/externalLink38.xml"/><Relationship Id="rId48" Type="http://schemas.openxmlformats.org/officeDocument/2006/relationships/externalLink" Target="externalLinks/externalLink43.xml"/><Relationship Id="rId56" Type="http://schemas.openxmlformats.org/officeDocument/2006/relationships/externalLink" Target="externalLinks/externalLink51.xml"/><Relationship Id="rId64" Type="http://schemas.openxmlformats.org/officeDocument/2006/relationships/externalLink" Target="externalLinks/externalLink59.xml"/><Relationship Id="rId69" Type="http://schemas.openxmlformats.org/officeDocument/2006/relationships/externalLink" Target="externalLinks/externalLink64.xml"/><Relationship Id="rId77" Type="http://schemas.openxmlformats.org/officeDocument/2006/relationships/externalLink" Target="externalLinks/externalLink72.xml"/><Relationship Id="rId100" Type="http://schemas.openxmlformats.org/officeDocument/2006/relationships/externalLink" Target="externalLinks/externalLink95.xml"/><Relationship Id="rId105" Type="http://schemas.openxmlformats.org/officeDocument/2006/relationships/externalLink" Target="externalLinks/externalLink100.xml"/><Relationship Id="rId113" Type="http://schemas.openxmlformats.org/officeDocument/2006/relationships/externalLink" Target="externalLinks/externalLink108.xml"/><Relationship Id="rId118" Type="http://schemas.openxmlformats.org/officeDocument/2006/relationships/theme" Target="theme/theme1.xml"/><Relationship Id="rId8" Type="http://schemas.openxmlformats.org/officeDocument/2006/relationships/externalLink" Target="externalLinks/externalLink3.xml"/><Relationship Id="rId51" Type="http://schemas.openxmlformats.org/officeDocument/2006/relationships/externalLink" Target="externalLinks/externalLink46.xml"/><Relationship Id="rId72" Type="http://schemas.openxmlformats.org/officeDocument/2006/relationships/externalLink" Target="externalLinks/externalLink67.xml"/><Relationship Id="rId80" Type="http://schemas.openxmlformats.org/officeDocument/2006/relationships/externalLink" Target="externalLinks/externalLink75.xml"/><Relationship Id="rId85" Type="http://schemas.openxmlformats.org/officeDocument/2006/relationships/externalLink" Target="externalLinks/externalLink80.xml"/><Relationship Id="rId93" Type="http://schemas.openxmlformats.org/officeDocument/2006/relationships/externalLink" Target="externalLinks/externalLink88.xml"/><Relationship Id="rId98" Type="http://schemas.openxmlformats.org/officeDocument/2006/relationships/externalLink" Target="externalLinks/externalLink93.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externalLink" Target="externalLinks/externalLink20.xml"/><Relationship Id="rId33" Type="http://schemas.openxmlformats.org/officeDocument/2006/relationships/externalLink" Target="externalLinks/externalLink28.xml"/><Relationship Id="rId38" Type="http://schemas.openxmlformats.org/officeDocument/2006/relationships/externalLink" Target="externalLinks/externalLink33.xml"/><Relationship Id="rId46" Type="http://schemas.openxmlformats.org/officeDocument/2006/relationships/externalLink" Target="externalLinks/externalLink41.xml"/><Relationship Id="rId59" Type="http://schemas.openxmlformats.org/officeDocument/2006/relationships/externalLink" Target="externalLinks/externalLink54.xml"/><Relationship Id="rId67" Type="http://schemas.openxmlformats.org/officeDocument/2006/relationships/externalLink" Target="externalLinks/externalLink62.xml"/><Relationship Id="rId103" Type="http://schemas.openxmlformats.org/officeDocument/2006/relationships/externalLink" Target="externalLinks/externalLink98.xml"/><Relationship Id="rId108" Type="http://schemas.openxmlformats.org/officeDocument/2006/relationships/externalLink" Target="externalLinks/externalLink103.xml"/><Relationship Id="rId116" Type="http://schemas.openxmlformats.org/officeDocument/2006/relationships/externalLink" Target="externalLinks/externalLink111.xml"/><Relationship Id="rId20" Type="http://schemas.openxmlformats.org/officeDocument/2006/relationships/externalLink" Target="externalLinks/externalLink15.xml"/><Relationship Id="rId41" Type="http://schemas.openxmlformats.org/officeDocument/2006/relationships/externalLink" Target="externalLinks/externalLink36.xml"/><Relationship Id="rId54" Type="http://schemas.openxmlformats.org/officeDocument/2006/relationships/externalLink" Target="externalLinks/externalLink49.xml"/><Relationship Id="rId62" Type="http://schemas.openxmlformats.org/officeDocument/2006/relationships/externalLink" Target="externalLinks/externalLink57.xml"/><Relationship Id="rId70" Type="http://schemas.openxmlformats.org/officeDocument/2006/relationships/externalLink" Target="externalLinks/externalLink65.xml"/><Relationship Id="rId75" Type="http://schemas.openxmlformats.org/officeDocument/2006/relationships/externalLink" Target="externalLinks/externalLink70.xml"/><Relationship Id="rId83" Type="http://schemas.openxmlformats.org/officeDocument/2006/relationships/externalLink" Target="externalLinks/externalLink78.xml"/><Relationship Id="rId88" Type="http://schemas.openxmlformats.org/officeDocument/2006/relationships/externalLink" Target="externalLinks/externalLink83.xml"/><Relationship Id="rId91" Type="http://schemas.openxmlformats.org/officeDocument/2006/relationships/externalLink" Target="externalLinks/externalLink86.xml"/><Relationship Id="rId96" Type="http://schemas.openxmlformats.org/officeDocument/2006/relationships/externalLink" Target="externalLinks/externalLink91.xml"/><Relationship Id="rId111" Type="http://schemas.openxmlformats.org/officeDocument/2006/relationships/externalLink" Target="externalLinks/externalLink106.xml"/><Relationship Id="rId1" Type="http://schemas.openxmlformats.org/officeDocument/2006/relationships/worksheet" Target="worksheets/sheet1.xml"/><Relationship Id="rId6" Type="http://schemas.openxmlformats.org/officeDocument/2006/relationships/externalLink" Target="externalLinks/externalLink1.xml"/><Relationship Id="rId15" Type="http://schemas.openxmlformats.org/officeDocument/2006/relationships/externalLink" Target="externalLinks/externalLink10.xml"/><Relationship Id="rId23" Type="http://schemas.openxmlformats.org/officeDocument/2006/relationships/externalLink" Target="externalLinks/externalLink18.xml"/><Relationship Id="rId28" Type="http://schemas.openxmlformats.org/officeDocument/2006/relationships/externalLink" Target="externalLinks/externalLink23.xml"/><Relationship Id="rId36" Type="http://schemas.openxmlformats.org/officeDocument/2006/relationships/externalLink" Target="externalLinks/externalLink31.xml"/><Relationship Id="rId49" Type="http://schemas.openxmlformats.org/officeDocument/2006/relationships/externalLink" Target="externalLinks/externalLink44.xml"/><Relationship Id="rId57" Type="http://schemas.openxmlformats.org/officeDocument/2006/relationships/externalLink" Target="externalLinks/externalLink52.xml"/><Relationship Id="rId106" Type="http://schemas.openxmlformats.org/officeDocument/2006/relationships/externalLink" Target="externalLinks/externalLink101.xml"/><Relationship Id="rId114" Type="http://schemas.openxmlformats.org/officeDocument/2006/relationships/externalLink" Target="externalLinks/externalLink109.xml"/><Relationship Id="rId119" Type="http://schemas.openxmlformats.org/officeDocument/2006/relationships/styles" Target="styles.xml"/><Relationship Id="rId10" Type="http://schemas.openxmlformats.org/officeDocument/2006/relationships/externalLink" Target="externalLinks/externalLink5.xml"/><Relationship Id="rId31" Type="http://schemas.openxmlformats.org/officeDocument/2006/relationships/externalLink" Target="externalLinks/externalLink26.xml"/><Relationship Id="rId44" Type="http://schemas.openxmlformats.org/officeDocument/2006/relationships/externalLink" Target="externalLinks/externalLink39.xml"/><Relationship Id="rId52" Type="http://schemas.openxmlformats.org/officeDocument/2006/relationships/externalLink" Target="externalLinks/externalLink47.xml"/><Relationship Id="rId60" Type="http://schemas.openxmlformats.org/officeDocument/2006/relationships/externalLink" Target="externalLinks/externalLink55.xml"/><Relationship Id="rId65" Type="http://schemas.openxmlformats.org/officeDocument/2006/relationships/externalLink" Target="externalLinks/externalLink60.xml"/><Relationship Id="rId73" Type="http://schemas.openxmlformats.org/officeDocument/2006/relationships/externalLink" Target="externalLinks/externalLink68.xml"/><Relationship Id="rId78" Type="http://schemas.openxmlformats.org/officeDocument/2006/relationships/externalLink" Target="externalLinks/externalLink73.xml"/><Relationship Id="rId81" Type="http://schemas.openxmlformats.org/officeDocument/2006/relationships/externalLink" Target="externalLinks/externalLink76.xml"/><Relationship Id="rId86" Type="http://schemas.openxmlformats.org/officeDocument/2006/relationships/externalLink" Target="externalLinks/externalLink81.xml"/><Relationship Id="rId94" Type="http://schemas.openxmlformats.org/officeDocument/2006/relationships/externalLink" Target="externalLinks/externalLink89.xml"/><Relationship Id="rId99" Type="http://schemas.openxmlformats.org/officeDocument/2006/relationships/externalLink" Target="externalLinks/externalLink94.xml"/><Relationship Id="rId101" Type="http://schemas.openxmlformats.org/officeDocument/2006/relationships/externalLink" Target="externalLinks/externalLink96.xml"/><Relationship Id="rId4" Type="http://schemas.openxmlformats.org/officeDocument/2006/relationships/worksheet" Target="worksheets/sheet4.xml"/><Relationship Id="rId9" Type="http://schemas.openxmlformats.org/officeDocument/2006/relationships/externalLink" Target="externalLinks/externalLink4.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39" Type="http://schemas.openxmlformats.org/officeDocument/2006/relationships/externalLink" Target="externalLinks/externalLink34.xml"/><Relationship Id="rId109" Type="http://schemas.openxmlformats.org/officeDocument/2006/relationships/externalLink" Target="externalLinks/externalLink104.xml"/><Relationship Id="rId34" Type="http://schemas.openxmlformats.org/officeDocument/2006/relationships/externalLink" Target="externalLinks/externalLink29.xml"/><Relationship Id="rId50" Type="http://schemas.openxmlformats.org/officeDocument/2006/relationships/externalLink" Target="externalLinks/externalLink45.xml"/><Relationship Id="rId55" Type="http://schemas.openxmlformats.org/officeDocument/2006/relationships/externalLink" Target="externalLinks/externalLink50.xml"/><Relationship Id="rId76" Type="http://schemas.openxmlformats.org/officeDocument/2006/relationships/externalLink" Target="externalLinks/externalLink71.xml"/><Relationship Id="rId97" Type="http://schemas.openxmlformats.org/officeDocument/2006/relationships/externalLink" Target="externalLinks/externalLink92.xml"/><Relationship Id="rId104" Type="http://schemas.openxmlformats.org/officeDocument/2006/relationships/externalLink" Target="externalLinks/externalLink99.xml"/><Relationship Id="rId120" Type="http://schemas.openxmlformats.org/officeDocument/2006/relationships/sharedStrings" Target="sharedStrings.xml"/><Relationship Id="rId7" Type="http://schemas.openxmlformats.org/officeDocument/2006/relationships/externalLink" Target="externalLinks/externalLink2.xml"/><Relationship Id="rId71" Type="http://schemas.openxmlformats.org/officeDocument/2006/relationships/externalLink" Target="externalLinks/externalLink66.xml"/><Relationship Id="rId92" Type="http://schemas.openxmlformats.org/officeDocument/2006/relationships/externalLink" Target="externalLinks/externalLink87.xml"/><Relationship Id="rId2" Type="http://schemas.openxmlformats.org/officeDocument/2006/relationships/worksheet" Target="worksheets/sheet2.xml"/><Relationship Id="rId29" Type="http://schemas.openxmlformats.org/officeDocument/2006/relationships/externalLink" Target="externalLinks/externalLink24.xml"/><Relationship Id="rId24" Type="http://schemas.openxmlformats.org/officeDocument/2006/relationships/externalLink" Target="externalLinks/externalLink19.xml"/><Relationship Id="rId40" Type="http://schemas.openxmlformats.org/officeDocument/2006/relationships/externalLink" Target="externalLinks/externalLink35.xml"/><Relationship Id="rId45" Type="http://schemas.openxmlformats.org/officeDocument/2006/relationships/externalLink" Target="externalLinks/externalLink40.xml"/><Relationship Id="rId66" Type="http://schemas.openxmlformats.org/officeDocument/2006/relationships/externalLink" Target="externalLinks/externalLink61.xml"/><Relationship Id="rId87" Type="http://schemas.openxmlformats.org/officeDocument/2006/relationships/externalLink" Target="externalLinks/externalLink82.xml"/><Relationship Id="rId110" Type="http://schemas.openxmlformats.org/officeDocument/2006/relationships/externalLink" Target="externalLinks/externalLink105.xml"/><Relationship Id="rId115" Type="http://schemas.openxmlformats.org/officeDocument/2006/relationships/externalLink" Target="externalLinks/externalLink110.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3652839</xdr:colOff>
      <xdr:row>567</xdr:row>
      <xdr:rowOff>59163</xdr:rowOff>
    </xdr:from>
    <xdr:to>
      <xdr:col>11</xdr:col>
      <xdr:colOff>297657</xdr:colOff>
      <xdr:row>568</xdr:row>
      <xdr:rowOff>192925</xdr:rowOff>
    </xdr:to>
    <xdr:pic>
      <xdr:nvPicPr>
        <xdr:cNvPr id="2" name="4 Imagen" descr="Descripción: C:\Users\Diego\Downloads\Firma.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86414" y="74068413"/>
          <a:ext cx="1531143" cy="8957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3271838</xdr:colOff>
      <xdr:row>561</xdr:row>
      <xdr:rowOff>99986</xdr:rowOff>
    </xdr:from>
    <xdr:to>
      <xdr:col>8</xdr:col>
      <xdr:colOff>633258</xdr:colOff>
      <xdr:row>565</xdr:row>
      <xdr:rowOff>81643</xdr:rowOff>
    </xdr:to>
    <xdr:pic>
      <xdr:nvPicPr>
        <xdr:cNvPr id="3" name="4 Imagen" descr="Descripción: C:\Users\Diego\Downloads\Firma.JP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217659" y="252811843"/>
          <a:ext cx="3675135" cy="8116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PROYECTOS%20SMA%20&amp;%20SOL%202008-2012/Portafolio%20inscrito%20Fase%20III/1%20EXTRACCION/2%20MEJORAMIENTO%20DEL%20SISTEMA%20DE%20BOMBEO%20DE%20CRUDO%20(Bombas%20PCP)/Solicitud%20de%20Contratacion%20o%20Compras%20VFF%2006%20a%2008%20C%20LLANITO%20PCP.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A4E33D65/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648726AD/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Documents%20and%20Settings/Administrador/Mis%20documentos/VICTOR%20M.%20DURAN%20S/ARCHIVOS%20ITANSUCA/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VICTOR/VICTOR%20M.%20DURAN%20S/ARHIVOS%20IEB%20S.A/PERSONAL/NOMINAS/CONTRUIR%20S.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OFERTAS/7422/DPTO/CIVIL/7422CWXL.XLS" TargetMode="External"/></Relationships>
</file>

<file path=xl/externalLinks/_rels/externalLink75.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115576A2/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RPLC/escalatoria/fps.xls" TargetMode="External"/></Relationships>
</file>

<file path=xl/externalLinks/_rels/externalLink89.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CONSORCIO%20ETSA-CONCOL%20-%20CONSULTORIA/PROYECTO%20CRUDOS%20PESADOS%20CAMPO%20CASTILLA/1%20PPTO.%20E.%20APIAY-MONTERREY-PORVENIR/Proyectos%20VIT/CRUDOS%20PESADOS/informaci&#243;n-refer/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edwin/Repro/Avance%20Proyecto-Reprog1..xls" TargetMode="External"/></Relationships>
</file>

<file path=xl/externalLinks/_rels/externalLink99.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GROUPS/DOCUME~1/e0227748/CONFIG~1/Temp/Instrucciones%20de%20trabajo%20SAS3.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Users/ANA.CASTANO/Desktop/2024-EADG/Base%20de%20Datos%20Crystal%20202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 val="PROY ORIGINAL"/>
      <sheetName val="PRESUP"/>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RA.MODI"/>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Causa Posible"/>
      <sheetName val="Accidentalidad"/>
      <sheetName val="Elementos Involucrados"/>
      <sheetName val="Indicadores Y Lista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ó&gt;_x005f_x0000__x005f_x0001__x005f_x0000__x005f_x0000__"/>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Grafico Avance"/>
      <sheetName val="ó&gt;?_x0001_???j0$?#???j.$?#???L_x0012_Óu????"/>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MATERIALES"/>
      <sheetName val="CUADRILLAS"/>
      <sheetName val="FACTOR PRESTACIONAL"/>
      <sheetName val="Lista ICCU"/>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AMOBLAMINETO"/>
      <sheetName val="LISTA"/>
      <sheetName val="RESISTENCIA_"/>
      <sheetName val="Memorias"/>
      <sheetName val="CANOBRA"/>
      <sheetName val="INCREMENTOS"/>
      <sheetName val="LISTMATE"/>
      <sheetName val="CONSTANTES"/>
      <sheetName val="LISTAS"/>
      <sheetName val="CONSTANTES_"/>
      <sheetName val="41"/>
      <sheetName val="PRESU"/>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sap"/>
      <sheetName val="P2"/>
      <sheetName val="P1"/>
      <sheetName val="31-05-18"/>
      <sheetName val="F-7857-308"/>
      <sheetName val="Equipo Menor"/>
      <sheetName val="ALQUILADO F-7857-308 "/>
      <sheetName val="Real Para tarifas"/>
      <sheetName val="ó&gt;"/>
      <sheetName val="_x0000_㈀㰰⌀_x0000_㈀㰮⌀_x0000_䰀଒v_x0000__x0000__x0000_頀"/>
      <sheetName val="Paral. 1"/>
      <sheetName val="Paral. 2"/>
      <sheetName val="Paral. 3"/>
      <sheetName val="Paral.4"/>
    </sheetNames>
    <sheetDataSet>
      <sheetData sheetId="0"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1"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2">
        <row r="2">
          <cell r="A2">
            <v>0</v>
          </cell>
        </row>
      </sheetData>
      <sheetData sheetId="3">
        <row r="2">
          <cell r="A2">
            <v>0</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ow r="2">
          <cell r="A2">
            <v>0</v>
          </cell>
        </row>
      </sheetData>
      <sheetData sheetId="753" refreshError="1"/>
      <sheetData sheetId="754" refreshError="1"/>
      <sheetData sheetId="755" refreshError="1"/>
      <sheetData sheetId="756" refreshError="1"/>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efreshError="1"/>
      <sheetData sheetId="873" refreshError="1"/>
      <sheetData sheetId="874" refreshError="1"/>
      <sheetData sheetId="875" refreshError="1"/>
      <sheetData sheetId="876" refreshError="1"/>
      <sheetData sheetId="877" refreshError="1"/>
      <sheetData sheetId="878" refreshError="1"/>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efreshError="1"/>
      <sheetData sheetId="889" refreshError="1"/>
      <sheetData sheetId="890" refreshError="1"/>
      <sheetData sheetId="891" refreshError="1"/>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ow r="2">
          <cell r="A2">
            <v>0</v>
          </cell>
        </row>
      </sheetData>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row r="5">
          <cell r="B5">
            <v>0</v>
          </cell>
        </row>
      </sheetData>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sheetData sheetId="1084">
        <row r="2">
          <cell r="A2">
            <v>0</v>
          </cell>
        </row>
      </sheetData>
      <sheetData sheetId="1085"/>
      <sheetData sheetId="1086">
        <row r="2">
          <cell r="A2">
            <v>0</v>
          </cell>
        </row>
      </sheetData>
      <sheetData sheetId="1087"/>
      <sheetData sheetId="1088"/>
      <sheetData sheetId="1089"/>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efreshError="1"/>
      <sheetData sheetId="1096" refreshError="1"/>
      <sheetData sheetId="1097">
        <row r="2">
          <cell r="B2" t="str">
            <v>Patrimonio
neto
personal</v>
          </cell>
        </row>
      </sheetData>
      <sheetData sheetId="1098"/>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ow r="2">
          <cell r="A2">
            <v>0</v>
          </cell>
        </row>
      </sheetData>
      <sheetData sheetId="1110" refreshError="1"/>
      <sheetData sheetId="1111"/>
      <sheetData sheetId="1112"/>
      <sheetData sheetId="1113"/>
      <sheetData sheetId="1114">
        <row r="2">
          <cell r="A2">
            <v>0</v>
          </cell>
        </row>
      </sheetData>
      <sheetData sheetId="1115"/>
      <sheetData sheetId="1116"/>
      <sheetData sheetId="1117"/>
      <sheetData sheetId="1118">
        <row r="2">
          <cell r="A2">
            <v>0</v>
          </cell>
        </row>
      </sheetData>
      <sheetData sheetId="1119"/>
      <sheetData sheetId="1120"/>
      <sheetData sheetId="1121">
        <row r="2">
          <cell r="A2">
            <v>0</v>
          </cell>
        </row>
      </sheetData>
      <sheetData sheetId="1122">
        <row r="2">
          <cell r="A2">
            <v>0</v>
          </cell>
        </row>
      </sheetData>
      <sheetData sheetId="1123"/>
      <sheetData sheetId="1124"/>
      <sheetData sheetId="1125"/>
      <sheetData sheetId="1126"/>
      <sheetData sheetId="1127"/>
      <sheetData sheetId="1128"/>
      <sheetData sheetId="1129">
        <row r="2">
          <cell r="A2">
            <v>0</v>
          </cell>
        </row>
      </sheetData>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row r="2">
          <cell r="A2">
            <v>0</v>
          </cell>
        </row>
      </sheetData>
      <sheetData sheetId="1189">
        <row r="2">
          <cell r="A2">
            <v>0</v>
          </cell>
        </row>
      </sheetData>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row r="2">
          <cell r="A2">
            <v>0</v>
          </cell>
        </row>
      </sheetData>
      <sheetData sheetId="1205">
        <row r="2">
          <cell r="A2">
            <v>0</v>
          </cell>
        </row>
      </sheetData>
      <sheetData sheetId="1206"/>
      <sheetData sheetId="1207">
        <row r="2">
          <cell r="A2">
            <v>0</v>
          </cell>
        </row>
      </sheetData>
      <sheetData sheetId="1208"/>
      <sheetData sheetId="1209"/>
      <sheetData sheetId="1210"/>
      <sheetData sheetId="1211"/>
      <sheetData sheetId="1212">
        <row r="2">
          <cell r="A2">
            <v>0</v>
          </cell>
        </row>
      </sheetData>
      <sheetData sheetId="1213">
        <row r="2">
          <cell r="A2">
            <v>0</v>
          </cell>
        </row>
      </sheetData>
      <sheetData sheetId="1214"/>
      <sheetData sheetId="1215"/>
      <sheetData sheetId="1216"/>
      <sheetData sheetId="1217"/>
      <sheetData sheetId="1218"/>
      <sheetData sheetId="1219"/>
      <sheetData sheetId="1220"/>
      <sheetData sheetId="1221"/>
      <sheetData sheetId="1222"/>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sheetData sheetId="1237"/>
      <sheetData sheetId="1238"/>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5">
          <cell r="B5" t="str">
            <v>T1</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B2">
            <v>100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5">
          <cell r="B5" t="str">
            <v>T1</v>
          </cell>
        </row>
      </sheetData>
      <sheetData sheetId="1339">
        <row r="2">
          <cell r="B2">
            <v>100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sheetData sheetId="1345"/>
      <sheetData sheetId="1346">
        <row r="5">
          <cell r="B5" t="str">
            <v>T1</v>
          </cell>
        </row>
      </sheetData>
      <sheetData sheetId="1347">
        <row r="2">
          <cell r="B2">
            <v>100</v>
          </cell>
        </row>
      </sheetData>
      <sheetData sheetId="1348">
        <row r="2">
          <cell r="A2">
            <v>0</v>
          </cell>
        </row>
      </sheetData>
      <sheetData sheetId="1349">
        <row r="2">
          <cell r="A2">
            <v>0</v>
          </cell>
        </row>
      </sheetData>
      <sheetData sheetId="1350">
        <row r="5">
          <cell r="B5" t="str">
            <v>T1</v>
          </cell>
        </row>
      </sheetData>
      <sheetData sheetId="1351">
        <row r="2">
          <cell r="B2">
            <v>100</v>
          </cell>
        </row>
      </sheetData>
      <sheetData sheetId="1352">
        <row r="2">
          <cell r="A2">
            <v>0</v>
          </cell>
        </row>
      </sheetData>
      <sheetData sheetId="1353">
        <row r="2">
          <cell r="A2">
            <v>0</v>
          </cell>
        </row>
      </sheetData>
      <sheetData sheetId="1354"/>
      <sheetData sheetId="1355"/>
      <sheetData sheetId="1356"/>
      <sheetData sheetId="1357"/>
      <sheetData sheetId="1358">
        <row r="5">
          <cell r="B5" t="str">
            <v>T1</v>
          </cell>
        </row>
      </sheetData>
      <sheetData sheetId="1359">
        <row r="2">
          <cell r="B2">
            <v>100</v>
          </cell>
        </row>
      </sheetData>
      <sheetData sheetId="1360">
        <row r="2">
          <cell r="A2">
            <v>0</v>
          </cell>
        </row>
      </sheetData>
      <sheetData sheetId="1361">
        <row r="2">
          <cell r="A2">
            <v>0</v>
          </cell>
        </row>
      </sheetData>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row r="2">
          <cell r="A2">
            <v>0</v>
          </cell>
        </row>
      </sheetData>
      <sheetData sheetId="1421">
        <row r="2">
          <cell r="A2">
            <v>0</v>
          </cell>
        </row>
      </sheetData>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row r="2">
          <cell r="A2">
            <v>0</v>
          </cell>
        </row>
      </sheetData>
      <sheetData sheetId="1437">
        <row r="2">
          <cell r="A2">
            <v>0</v>
          </cell>
        </row>
      </sheetData>
      <sheetData sheetId="1438"/>
      <sheetData sheetId="1439">
        <row r="2">
          <cell r="A2">
            <v>0</v>
          </cell>
        </row>
      </sheetData>
      <sheetData sheetId="1440"/>
      <sheetData sheetId="1441"/>
      <sheetData sheetId="1442"/>
      <sheetData sheetId="1443"/>
      <sheetData sheetId="1444">
        <row r="2">
          <cell r="A2">
            <v>0</v>
          </cell>
        </row>
      </sheetData>
      <sheetData sheetId="1445">
        <row r="2">
          <cell r="A2">
            <v>0</v>
          </cell>
        </row>
      </sheetData>
      <sheetData sheetId="1446"/>
      <sheetData sheetId="1447"/>
      <sheetData sheetId="1448"/>
      <sheetData sheetId="1449"/>
      <sheetData sheetId="1450"/>
      <sheetData sheetId="1451"/>
      <sheetData sheetId="1452"/>
      <sheetData sheetId="1453"/>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sheetData sheetId="1462"/>
      <sheetData sheetId="1463">
        <row r="2">
          <cell r="A2">
            <v>0</v>
          </cell>
        </row>
      </sheetData>
      <sheetData sheetId="1464"/>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sheetData sheetId="1512">
        <row r="2">
          <cell r="A2">
            <v>0</v>
          </cell>
        </row>
      </sheetData>
      <sheetData sheetId="1513">
        <row r="2">
          <cell r="A2">
            <v>0</v>
          </cell>
        </row>
      </sheetData>
      <sheetData sheetId="1514">
        <row r="2">
          <cell r="A2">
            <v>0</v>
          </cell>
        </row>
      </sheetData>
      <sheetData sheetId="1515">
        <row r="2">
          <cell r="A2">
            <v>0</v>
          </cell>
        </row>
      </sheetData>
      <sheetData sheetId="1516"/>
      <sheetData sheetId="1517"/>
      <sheetData sheetId="1518"/>
      <sheetData sheetId="1519"/>
      <sheetData sheetId="1520"/>
      <sheetData sheetId="1521"/>
      <sheetData sheetId="1522"/>
      <sheetData sheetId="1523">
        <row r="2">
          <cell r="A2">
            <v>0</v>
          </cell>
        </row>
      </sheetData>
      <sheetData sheetId="1524">
        <row r="2">
          <cell r="A2">
            <v>0</v>
          </cell>
        </row>
      </sheetData>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row r="2">
          <cell r="A2">
            <v>0</v>
          </cell>
        </row>
      </sheetData>
      <sheetData sheetId="1540">
        <row r="2">
          <cell r="A2">
            <v>0</v>
          </cell>
        </row>
      </sheetData>
      <sheetData sheetId="1541"/>
      <sheetData sheetId="1542">
        <row r="2">
          <cell r="A2">
            <v>0</v>
          </cell>
        </row>
      </sheetData>
      <sheetData sheetId="1543"/>
      <sheetData sheetId="1544"/>
      <sheetData sheetId="1545"/>
      <sheetData sheetId="1546"/>
      <sheetData sheetId="1547">
        <row r="2">
          <cell r="A2">
            <v>0</v>
          </cell>
        </row>
      </sheetData>
      <sheetData sheetId="1548">
        <row r="2">
          <cell r="A2">
            <v>0</v>
          </cell>
        </row>
      </sheetData>
      <sheetData sheetId="1549"/>
      <sheetData sheetId="1550"/>
      <sheetData sheetId="1551"/>
      <sheetData sheetId="1552"/>
      <sheetData sheetId="1553"/>
      <sheetData sheetId="1554"/>
      <sheetData sheetId="1555"/>
      <sheetData sheetId="1556"/>
      <sheetData sheetId="1557"/>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sheetData sheetId="1572"/>
      <sheetData sheetId="1573"/>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5">
          <cell r="B5" t="str">
            <v>T1</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B2">
            <v>100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5">
          <cell r="B5" t="str">
            <v>T1</v>
          </cell>
        </row>
      </sheetData>
      <sheetData sheetId="1674">
        <row r="2">
          <cell r="B2">
            <v>100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sheetData sheetId="1680"/>
      <sheetData sheetId="1681">
        <row r="5">
          <cell r="B5" t="str">
            <v>T1</v>
          </cell>
        </row>
      </sheetData>
      <sheetData sheetId="1682">
        <row r="2">
          <cell r="B2">
            <v>100</v>
          </cell>
        </row>
      </sheetData>
      <sheetData sheetId="1683">
        <row r="2">
          <cell r="A2">
            <v>0</v>
          </cell>
        </row>
      </sheetData>
      <sheetData sheetId="1684">
        <row r="2">
          <cell r="A2">
            <v>0</v>
          </cell>
        </row>
      </sheetData>
      <sheetData sheetId="1685">
        <row r="5">
          <cell r="B5" t="str">
            <v>T1</v>
          </cell>
        </row>
      </sheetData>
      <sheetData sheetId="1686">
        <row r="2">
          <cell r="B2">
            <v>100</v>
          </cell>
        </row>
      </sheetData>
      <sheetData sheetId="1687">
        <row r="2">
          <cell r="A2">
            <v>0</v>
          </cell>
        </row>
      </sheetData>
      <sheetData sheetId="1688">
        <row r="2">
          <cell r="A2">
            <v>0</v>
          </cell>
        </row>
      </sheetData>
      <sheetData sheetId="1689"/>
      <sheetData sheetId="1690"/>
      <sheetData sheetId="1691"/>
      <sheetData sheetId="1692"/>
      <sheetData sheetId="1693">
        <row r="5">
          <cell r="B5" t="str">
            <v>T1</v>
          </cell>
        </row>
      </sheetData>
      <sheetData sheetId="1694">
        <row r="2">
          <cell r="B2">
            <v>100</v>
          </cell>
        </row>
      </sheetData>
      <sheetData sheetId="1695">
        <row r="2">
          <cell r="A2">
            <v>0</v>
          </cell>
        </row>
      </sheetData>
      <sheetData sheetId="1696">
        <row r="2">
          <cell r="A2">
            <v>0</v>
          </cell>
        </row>
      </sheetData>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row r="2">
          <cell r="A2">
            <v>0</v>
          </cell>
        </row>
      </sheetData>
      <sheetData sheetId="1714"/>
      <sheetData sheetId="1715">
        <row r="2">
          <cell r="A2">
            <v>0</v>
          </cell>
        </row>
      </sheetData>
      <sheetData sheetId="1716"/>
      <sheetData sheetId="1717"/>
      <sheetData sheetId="1718"/>
      <sheetData sheetId="1719"/>
      <sheetData sheetId="1720">
        <row r="2">
          <cell r="A2">
            <v>0</v>
          </cell>
        </row>
      </sheetData>
      <sheetData sheetId="1721"/>
      <sheetData sheetId="1722"/>
      <sheetData sheetId="1723"/>
      <sheetData sheetId="1724"/>
      <sheetData sheetId="1725"/>
      <sheetData sheetId="1726" refreshError="1"/>
      <sheetData sheetId="1727"/>
      <sheetData sheetId="1728">
        <row r="2">
          <cell r="A2">
            <v>0</v>
          </cell>
        </row>
      </sheetData>
      <sheetData sheetId="1729"/>
      <sheetData sheetId="1730"/>
      <sheetData sheetId="1731"/>
      <sheetData sheetId="1732"/>
      <sheetData sheetId="1733"/>
      <sheetData sheetId="1734"/>
      <sheetData sheetId="1735" refreshError="1"/>
      <sheetData sheetId="1736" refreshError="1"/>
      <sheetData sheetId="1737" refreshError="1"/>
      <sheetData sheetId="1738" refreshError="1"/>
      <sheetData sheetId="173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 val="SUM"/>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 val="SUM"/>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refreshError="1"/>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refreshError="1"/>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PRESA"/>
      <sheetName val="INICIO"/>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row r="22">
          <cell r="F22">
            <v>6.9599999999999995E-2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 val="Modelo financiero"/>
      <sheetName val="EST0798.XLS"/>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PRESA"/>
      <sheetName val="INICIO"/>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row r="10">
          <cell r="F10">
            <v>4225</v>
          </cell>
        </row>
        <row r="22">
          <cell r="F22">
            <v>6.9599999999999995E-2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PRESA"/>
      <sheetName val="INICIO"/>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row r="22">
          <cell r="F22">
            <v>6.9599999999999995E-2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 val="SUM"/>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SO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CUADRILLA"/>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OCTUBRE"/>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INFLA Y DEPR 2004"/>
      <sheetName val="BORRADOR"/>
      <sheetName val="ACT AXAPTA"/>
      <sheetName val="Hoja9"/>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PRESUPUESTO LICITACIÓN SRN 001"/>
      <sheetName val="SRN_005"/>
      <sheetName val="INFOR. GENERAL"/>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CUADRO PRODUCTOS "/>
      <sheetName val="OBRA TOT (2)"/>
      <sheetName val="INTERV."/>
      <sheetName val="Cronograma2020"/>
      <sheetName val="PO Y CRONOGRAMA EJE CAFETERO RE"/>
      <sheetName val="PU (2)"/>
      <sheetName val="\Users\aljipego\Downloads\Víncu"/>
      <sheetName val="VR-PROP MOD 1"/>
      <sheetName val="FORMULA"/>
      <sheetName val="PRECIO"/>
      <sheetName val="I M"/>
      <sheetName val="SOÑANDO"/>
      <sheetName val="EV 424 CON 5 (2)"/>
      <sheetName val="Precios no oficial"/>
      <sheetName val="ELECTRICO"/>
      <sheetName val="Vuelta"/>
      <sheetName val="INSUMOS (2)"/>
      <sheetName val="ITEM"/>
      <sheetName val="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sheetData sheetId="564"/>
      <sheetData sheetId="565"/>
      <sheetData sheetId="566"/>
      <sheetData sheetId="567" refreshError="1"/>
      <sheetData sheetId="568" refreshError="1"/>
      <sheetData sheetId="569" refreshError="1"/>
      <sheetData sheetId="570">
        <row r="1">
          <cell r="A1" t="str">
            <v>INSTITUTO NACIONAL DE VIAS</v>
          </cell>
        </row>
      </sheetData>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row r="1">
          <cell r="A1" t="str">
            <v>ABRAZADERA DE SALIDA TIPO 1</v>
          </cell>
        </row>
      </sheetData>
      <sheetData sheetId="754"/>
      <sheetData sheetId="755"/>
      <sheetData sheetId="756"/>
      <sheetData sheetId="757"/>
      <sheetData sheetId="758"/>
      <sheetData sheetId="759"/>
      <sheetData sheetId="760"/>
      <sheetData sheetId="761" refreshError="1"/>
      <sheetData sheetId="762" refreshError="1"/>
      <sheetData sheetId="763"/>
      <sheetData sheetId="764" refreshError="1"/>
      <sheetData sheetId="765" refreshError="1"/>
      <sheetData sheetId="766" refreshError="1"/>
      <sheetData sheetId="767" refreshError="1"/>
      <sheetData sheetId="768"/>
      <sheetData sheetId="769" refreshError="1"/>
      <sheetData sheetId="770" refreshError="1"/>
      <sheetData sheetId="771"/>
      <sheetData sheetId="772"/>
      <sheetData sheetId="773" refreshError="1"/>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row r="1">
          <cell r="A1" t="str">
            <v>INSTITUTO NACIONAL DE VIAS</v>
          </cell>
        </row>
      </sheetData>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sheetData sheetId="848"/>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sheetData sheetId="868"/>
      <sheetData sheetId="869"/>
      <sheetData sheetId="870"/>
      <sheetData sheetId="871"/>
      <sheetData sheetId="872"/>
      <sheetData sheetId="873"/>
      <sheetData sheetId="874"/>
      <sheetData sheetId="875"/>
      <sheetData sheetId="876"/>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sheetData sheetId="893"/>
      <sheetData sheetId="894"/>
      <sheetData sheetId="895"/>
      <sheetData sheetId="896"/>
      <sheetData sheetId="897"/>
      <sheetData sheetId="898"/>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row r="8">
          <cell r="A8">
            <v>2.1</v>
          </cell>
        </row>
      </sheetData>
      <sheetData sheetId="2426">
        <row r="8">
          <cell r="A8">
            <v>3.1</v>
          </cell>
        </row>
      </sheetData>
      <sheetData sheetId="2427"/>
      <sheetData sheetId="2428"/>
      <sheetData sheetId="2429"/>
      <sheetData sheetId="2430"/>
      <sheetData sheetId="2431"/>
      <sheetData sheetId="2432">
        <row r="3">
          <cell r="A3">
            <v>1</v>
          </cell>
        </row>
      </sheetData>
      <sheetData sheetId="2433"/>
      <sheetData sheetId="2434"/>
      <sheetData sheetId="2435"/>
      <sheetData sheetId="2436"/>
      <sheetData sheetId="2437"/>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sheetData sheetId="2762"/>
      <sheetData sheetId="2763"/>
      <sheetData sheetId="2764"/>
      <sheetData sheetId="2765"/>
      <sheetData sheetId="2766"/>
      <sheetData sheetId="2767"/>
      <sheetData sheetId="2768"/>
      <sheetData sheetId="2769"/>
      <sheetData sheetId="2770" refreshError="1"/>
      <sheetData sheetId="2771" refreshError="1"/>
      <sheetData sheetId="2772" refreshError="1"/>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row r="1">
          <cell r="A1" t="str">
            <v>ITEM</v>
          </cell>
        </row>
      </sheetData>
      <sheetData sheetId="2998">
        <row r="1">
          <cell r="A1" t="str">
            <v>EQUIPO</v>
          </cell>
        </row>
      </sheetData>
      <sheetData sheetId="2999">
        <row r="1">
          <cell r="A1" t="str">
            <v>ADMINISTRACION</v>
          </cell>
        </row>
      </sheetData>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row r="1">
          <cell r="A1" t="str">
            <v>ITEM</v>
          </cell>
        </row>
      </sheetData>
      <sheetData sheetId="3038">
        <row r="1">
          <cell r="A1" t="str">
            <v>EQUIPO</v>
          </cell>
        </row>
      </sheetData>
      <sheetData sheetId="3039">
        <row r="1">
          <cell r="A1" t="str">
            <v>ADMINISTRACION</v>
          </cell>
        </row>
      </sheetData>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sheetData sheetId="3149"/>
      <sheetData sheetId="3150" refreshError="1"/>
      <sheetData sheetId="3151"/>
      <sheetData sheetId="3152" refreshError="1"/>
      <sheetData sheetId="3153"/>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sheetData sheetId="3193"/>
      <sheetData sheetId="3194"/>
      <sheetData sheetId="3195"/>
      <sheetData sheetId="3196"/>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sheetData sheetId="3215"/>
      <sheetData sheetId="3216"/>
      <sheetData sheetId="3217"/>
      <sheetData sheetId="3218"/>
      <sheetData sheetId="3219"/>
      <sheetData sheetId="3220"/>
      <sheetData sheetId="3221"/>
      <sheetData sheetId="3222"/>
      <sheetData sheetId="3223"/>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sheetData sheetId="3262"/>
      <sheetData sheetId="3263"/>
      <sheetData sheetId="3264">
        <row r="1">
          <cell r="A1" t="str">
            <v>ITEM</v>
          </cell>
        </row>
      </sheetData>
      <sheetData sheetId="3265">
        <row r="1">
          <cell r="A1" t="str">
            <v>EQUIPO</v>
          </cell>
        </row>
      </sheetData>
      <sheetData sheetId="3266">
        <row r="1">
          <cell r="A1" t="str">
            <v>ADMINISTRACION</v>
          </cell>
        </row>
      </sheetData>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refreshError="1"/>
      <sheetData sheetId="3290" refreshError="1"/>
      <sheetData sheetId="3291"/>
      <sheetData sheetId="3292"/>
      <sheetData sheetId="3293"/>
      <sheetData sheetId="3294"/>
      <sheetData sheetId="3295"/>
      <sheetData sheetId="3296"/>
      <sheetData sheetId="3297"/>
      <sheetData sheetId="3298"/>
      <sheetData sheetId="3299">
        <row r="1">
          <cell r="A1" t="str">
            <v>ITEM</v>
          </cell>
        </row>
      </sheetData>
      <sheetData sheetId="3300">
        <row r="1">
          <cell r="A1" t="str">
            <v>EQUIPO</v>
          </cell>
        </row>
      </sheetData>
      <sheetData sheetId="3301">
        <row r="1">
          <cell r="A1" t="str">
            <v>ADMINISTRACION</v>
          </cell>
        </row>
      </sheetData>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refreshError="1"/>
      <sheetData sheetId="3342" refreshError="1"/>
      <sheetData sheetId="3343"/>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sheetData sheetId="3379"/>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sheetData sheetId="3460"/>
      <sheetData sheetId="3461" refreshError="1"/>
      <sheetData sheetId="3462" refreshError="1"/>
      <sheetData sheetId="3463"/>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sheetData sheetId="3503"/>
      <sheetData sheetId="3504"/>
      <sheetData sheetId="3505"/>
      <sheetData sheetId="3506"/>
      <sheetData sheetId="3507"/>
      <sheetData sheetId="3508"/>
      <sheetData sheetId="3509"/>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refreshError="1"/>
      <sheetData sheetId="3546" refreshError="1"/>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row r="1">
          <cell r="A1" t="str">
            <v>INSTITUTO NACIONAL DE VIAS</v>
          </cell>
        </row>
      </sheetData>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row r="1">
          <cell r="A1" t="str">
            <v>INSTITUTO NACIONAL DE VIAS</v>
          </cell>
        </row>
      </sheetData>
      <sheetData sheetId="3605"/>
      <sheetData sheetId="3606"/>
      <sheetData sheetId="3607"/>
      <sheetData sheetId="3608"/>
      <sheetData sheetId="3609"/>
      <sheetData sheetId="3610"/>
      <sheetData sheetId="361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sheetData sheetId="3665" refreshError="1"/>
      <sheetData sheetId="3666" refreshError="1"/>
      <sheetData sheetId="3667" refreshError="1"/>
      <sheetData sheetId="3668" refreshError="1"/>
      <sheetData sheetId="3669" refreshError="1"/>
      <sheetData sheetId="3670"/>
      <sheetData sheetId="3671"/>
      <sheetData sheetId="3672"/>
      <sheetData sheetId="3673"/>
      <sheetData sheetId="3674"/>
      <sheetData sheetId="3675"/>
      <sheetData sheetId="3676"/>
      <sheetData sheetId="3677"/>
      <sheetData sheetId="3678"/>
      <sheetData sheetId="3679"/>
      <sheetData sheetId="3680" refreshError="1"/>
      <sheetData sheetId="3681" refreshError="1"/>
      <sheetData sheetId="3682"/>
      <sheetData sheetId="3683" refreshError="1"/>
      <sheetData sheetId="3684" refreshError="1"/>
      <sheetData sheetId="3685" refreshError="1"/>
      <sheetData sheetId="3686"/>
      <sheetData sheetId="3687" refreshError="1"/>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sheetData sheetId="3848"/>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sheetData sheetId="3859"/>
      <sheetData sheetId="3860"/>
      <sheetData sheetId="3861"/>
      <sheetData sheetId="3862"/>
      <sheetData sheetId="3863"/>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refreshError="1"/>
      <sheetData sheetId="3893" refreshError="1"/>
      <sheetData sheetId="3894" refreshError="1"/>
      <sheetData sheetId="3895" refreshError="1"/>
      <sheetData sheetId="3896"/>
      <sheetData sheetId="3897" refreshError="1"/>
      <sheetData sheetId="3898" refreshError="1"/>
      <sheetData sheetId="3899" refreshError="1"/>
      <sheetData sheetId="3900" refreshError="1"/>
      <sheetData sheetId="3901"/>
      <sheetData sheetId="3902" refreshError="1"/>
      <sheetData sheetId="3903" refreshError="1"/>
      <sheetData sheetId="3904"/>
      <sheetData sheetId="3905"/>
      <sheetData sheetId="3906"/>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  aaInformación GRUPO 4_A MIn"/>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cceficiente.sharepoint.com/a "/>
      <sheetName val="//ccefic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Hoja1 (2)"/>
      <sheetName val="Hoja1 (3)"/>
      <sheetName val="precios-básicos2002"/>
      <sheetName val="APUs"/>
      <sheetName val="#REF"/>
      <sheetName val="_aCCIDENTES_DE_1995___1996_xl_2"/>
      <sheetName val="_aCCIDENTES_DE_1995___1996_xl_3"/>
      <sheetName val="_aCCIDENTES_DE_1995___1996_xl_4"/>
      <sheetName val="_aCCIDENTES_DE_1995___1996_xl_5"/>
      <sheetName val="_aCCIDENTES_DE_1995___1996_xl_6"/>
      <sheetName val="_aCCIDENTES_DE_1995___1996_xl_7"/>
      <sheetName val="_aCCIDENTES_DE_1995___1996_xl_8"/>
      <sheetName val="_aCCIDENTES_DE_1995___1996_x_10"/>
      <sheetName val="_aCCIDENTES_DE_1995___1996_xl_9"/>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_11"/>
      <sheetName val="_aCCIDENTES_DE_1995___1996_x_18"/>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_aCCIDENTES_DE_1995___1996_x_19"/>
      <sheetName val="_aCCIDENTES_DE_1995___1996_x_20"/>
      <sheetName val="_aCCIDENTES_DE_1995___1996_x_21"/>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_aCCIDENTES_DE_1995___1996_x_22"/>
      <sheetName val="_aCCIDENTES_DE_1995___1996_x_23"/>
      <sheetName val="_aCCIDENTES_DE_1995___1996_x_24"/>
      <sheetName val="_aCCIDENTES_DE_1995___1996_x_25"/>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efreshError="1"/>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refreshError="1"/>
      <sheetData sheetId="488" refreshError="1"/>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refreshError="1"/>
      <sheetData sheetId="529" refreshError="1"/>
      <sheetData sheetId="530" refreshError="1"/>
      <sheetData sheetId="53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 val="SUM"/>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 val="Hoja3"/>
      <sheetName val="CUADRO CONTROL"/>
      <sheetName val="ABL-519"/>
      <sheetName val="AEA-264"/>
      <sheetName val="BEP-243"/>
      <sheetName val="BUD-209"/>
      <sheetName val="DYT-026"/>
      <sheetName val="HSJ-700"/>
      <sheetName val="JKC-583"/>
      <sheetName val="OAF853"/>
      <sheetName val="OXB-806"/>
      <sheetName val="QFW-296"/>
      <sheetName val="QNA583"/>
      <sheetName val="SBG-021"/>
      <sheetName val="SDA-283"/>
      <sheetName val="SKG-419"/>
      <sheetName val="SUK-095"/>
      <sheetName val="SRC-847"/>
      <sheetName val="XKF-034"/>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TARIFAS"/>
      <sheetName val="Sheet1"/>
      <sheetName val="PrecRec"/>
      <sheetName val="PESOS"/>
      <sheetName val="210.2.2"/>
      <sheetName val="Sanitario"/>
      <sheetName val="EST2"/>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sheetName val="ESPEC (2)"/>
      <sheetName val="HH"/>
      <sheetName val="SEMANA"/>
      <sheetName val="Hoja1"/>
      <sheetName val="BISEM-ANEX15-"/>
      <sheetName val="ANEXO11-HH"/>
      <sheetName val="RESUMEN(A 7)"/>
      <sheetName val="CCONTROL (A8)"/>
      <sheetName val="Hoja1 (3)"/>
      <sheetName val="GRAF"/>
      <sheetName val="ANEXO 9"/>
    </sheetNames>
    <sheetDataSet>
      <sheetData sheetId="0" refreshError="1"/>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tro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efreshError="1">
        <row r="2">
          <cell r="C2">
            <v>0.2</v>
          </cell>
        </row>
        <row r="3">
          <cell r="C3">
            <v>0.05</v>
          </cell>
        </row>
        <row r="4">
          <cell r="C4">
            <v>0.05</v>
          </cell>
        </row>
        <row r="5">
          <cell r="C5">
            <v>1.85</v>
          </cell>
        </row>
      </sheetData>
      <sheetData sheetId="1" refreshError="1">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MATERIALES"/>
      <sheetName val="Res-Accide-10"/>
      <sheetName val="Datos Básicos"/>
      <sheetName val="SALARIOS"/>
      <sheetName val="SUB APU"/>
      <sheetName val="INV"/>
      <sheetName val="AASHTO"/>
      <sheetName val="PESOS"/>
      <sheetName val="[aCCIDENTES DE 1995 - 1996.xls]"/>
      <sheetName val="Formulario N° 4"/>
      <sheetName val="EQUIPO"/>
      <sheetName val="Base Muestra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efreshError="1">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otros"/>
      <sheetName val="ANEXO IX"/>
      <sheetName val="APUs"/>
      <sheetName val="INSUMOS"/>
      <sheetName val="PptoGral"/>
      <sheetName val="\I\MANTENIMIENTO RUTA 1001_MARZ"/>
      <sheetName val="\F\MANTENIMIENTO RUTA 1001_MARZ"/>
      <sheetName val="a__aaInformación"/>
      <sheetName val="a__aaInformación1"/>
      <sheetName val="a__aaInformación2"/>
      <sheetName val="\\SERVIDOR\Public2\MANTENIMIENT"/>
      <sheetName val="CONT_ADI"/>
      <sheetName val="Formulario N° 4"/>
      <sheetName val="MATERIALES"/>
      <sheetName val="EQUIPO"/>
      <sheetName val="Datos"/>
      <sheetName val="Cuadrillas"/>
      <sheetName val="Jornal"/>
      <sheetName val="Concretos y morteros"/>
      <sheetName val="Datos iniciales "/>
      <sheetName val="Transporte"/>
      <sheetName val="\Users\USUARIO\Downloads\MANTEN"/>
      <sheetName val="Fornato 6"/>
      <sheetName val="INDICMICROEMP"/>
      <sheetName val="INDICE"/>
      <sheetName val="\G\I\MANTENIMIENTO RUTA 1001_MA"/>
      <sheetName val="\D\MANTENIMIENTO RUTA 1001_MARZ"/>
      <sheetName val="\G\D\MANTENIMIENTO RUTA 1001_MA"/>
      <sheetName val="#REF"/>
      <sheetName val="\I\I\MANTENIMIENTO RUTA 1001_MA"/>
      <sheetName val="\Users\Personal\Downloads\MANTE"/>
      <sheetName val="TOTALES"/>
      <sheetName val="precios-básicos2002"/>
      <sheetName val="ITEM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sheetName val=" NIVEL DE CRITICIDAD"/>
      <sheetName val="REQUISITOS MINIMOS"/>
      <sheetName val="FACTORES DE EVALUACION"/>
      <sheetName val="EVALUACION DEL RIESGO"/>
      <sheetName val="MATRIZ RIESGO Y EXPOSICION"/>
      <sheetName val="FACTOR J"/>
    </sheetNames>
    <sheetDataSet>
      <sheetData sheetId="0" refreshError="1">
        <row r="1">
          <cell r="A1" t="str">
            <v>Despreciable N</v>
          </cell>
        </row>
        <row r="2">
          <cell r="A2" t="str">
            <v>Bajo L</v>
          </cell>
        </row>
        <row r="3">
          <cell r="A3" t="str">
            <v>Medio M</v>
          </cell>
        </row>
        <row r="4">
          <cell r="A4" t="str">
            <v>Alto H</v>
          </cell>
        </row>
        <row r="5">
          <cell r="A5" t="str">
            <v>Muy Alto VH</v>
          </cell>
        </row>
      </sheetData>
      <sheetData sheetId="1">
        <row r="1">
          <cell r="A1" t="str">
            <v>Despreciable N</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refreshError="1"/>
      <sheetData sheetId="1" refreshError="1"/>
      <sheetData sheetId="2"/>
      <sheetData sheetId="3" refreshError="1"/>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DItem"/>
      <sheetName val="AIU"/>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row r="8">
          <cell r="G8">
            <v>32500000.417525001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Acci-Ago-11"/>
      <sheetName val="Acc-Ago-11a"/>
      <sheetName val="Acci-Sep-12"/>
      <sheetName val="Acci-Sep-12 (2)"/>
      <sheetName val="ACCI-JUL-13"/>
      <sheetName val="Acc Ago-Sep"/>
      <sheetName val="BASES"/>
      <sheetName val="ESTADO RED"/>
      <sheetName val="Plan auditoría"/>
      <sheetName val="Presupuesto"/>
      <sheetName val="CDItem"/>
      <sheetName val="Acc Ago-Sep.xls"/>
      <sheetName val="Materiales"/>
      <sheetName val="Cuadrillas"/>
      <sheetName val="Concretos y morteros"/>
      <sheetName val="Equipo"/>
      <sheetName val="Datos iniciales "/>
      <sheetName val="Transporte"/>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ow r="2">
          <cell r="R2">
            <v>0</v>
          </cell>
        </row>
      </sheetData>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inst"/>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jecutado%"/>
      <sheetName val="Ejecutado$"/>
      <sheetName val="Programado$"/>
      <sheetName val="Programado%"/>
      <sheetName val="Cantidades"/>
      <sheetName val="Informe"/>
    </sheetNames>
    <sheetDataSet>
      <sheetData sheetId="0" refreshError="1"/>
      <sheetData sheetId="1" refreshError="1">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2" refreshError="1">
        <row r="1">
          <cell r="D1">
            <v>39489</v>
          </cell>
          <cell r="I1">
            <v>39494</v>
          </cell>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I4">
            <v>0</v>
          </cell>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I5">
            <v>0</v>
          </cell>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I18">
            <v>114859.10769230771</v>
          </cell>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I19">
            <v>0</v>
          </cell>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I21">
            <v>6528600</v>
          </cell>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I41">
            <v>6643459.1076923078</v>
          </cell>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I42">
            <v>43851354.646153852</v>
          </cell>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I44">
            <v>8.9947682183602832E-3</v>
          </cell>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I45">
            <v>5.9371596138307774E-2</v>
          </cell>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5 _Pág_ 1"/>
      <sheetName val="Form5 _Pág_ 2"/>
      <sheetName val="FORMATO1H1"/>
      <sheetName val="FORMATO1H2"/>
      <sheetName val="FORMATO1H3"/>
      <sheetName val="FORMATO1H4"/>
      <sheetName val="Form7"/>
      <sheetName val="forma7"/>
      <sheetName val="Form9"/>
    </sheetNames>
    <sheetDataSet>
      <sheetData sheetId="0" refreshError="1"/>
      <sheetData sheetId="1" refreshError="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3"/>
      <sheetName val="TRAMO 01"/>
      <sheetName val="TRAMO 02"/>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TORIZACIÓN"/>
      <sheetName val="Mr DISEÑO"/>
      <sheetName val="cbr granulares"/>
      <sheetName val="ESTRUCTURAS EXISTENTES"/>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refreshError="1">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 val="APU PART"/>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Datos"/>
      <sheetName val="Puntajes"/>
      <sheetName val="5094-2003"/>
      <sheetName val="FINANCIERA"/>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sheetName val="MANO"/>
      <sheetName val="EQUIPO"/>
      <sheetName val="MATERIAL"/>
      <sheetName val="TRANSPORTE"/>
      <sheetName val="BASES"/>
      <sheetName val="FLUJOS"/>
      <sheetName val="Civil work"/>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STOS SEMANALES"/>
      <sheetName val="Prog.Inver (2)"/>
      <sheetName val="Accidentalidad"/>
      <sheetName val="Causa Posible"/>
      <sheetName val="Elementos Involucrados"/>
      <sheetName val="ESTADO RED"/>
      <sheetName val="CARRETERAS"/>
      <sheetName val="GENERALIDADES "/>
      <sheetName val="Res-Accide-10"/>
      <sheetName val="COSTOS OFICINA"/>
      <sheetName val="Formatos"/>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atos"/>
      <sheetName val="Hoja2"/>
      <sheetName val="Hoja3"/>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refreshError="1"/>
      <sheetData sheetId="1" refreshError="1">
        <row r="7">
          <cell r="D7">
            <v>0</v>
          </cell>
        </row>
        <row r="8">
          <cell r="D8">
            <v>0</v>
          </cell>
        </row>
        <row r="9">
          <cell r="D9">
            <v>0</v>
          </cell>
        </row>
        <row r="12">
          <cell r="D12">
            <v>0</v>
          </cell>
        </row>
        <row r="14">
          <cell r="D14">
            <v>30</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CONTRATO"/>
      <sheetName val="INICIO"/>
      <sheetName val="EMPRESA"/>
      <sheetName val="NUEVOS DATOS"/>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refreshError="1">
        <row r="13">
          <cell r="G13" t="str">
            <v>02-30513-324240-2003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Summary"/>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liquidacion"/>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efreshError="1">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6"/>
      <sheetName val="40"/>
      <sheetName val="41"/>
      <sheetName val="42"/>
      <sheetName val="43"/>
      <sheetName val="44"/>
      <sheetName val="45"/>
      <sheetName val="47"/>
      <sheetName val="48"/>
    </sheetNames>
    <sheetDataSet>
      <sheetData sheetId="0" refreshError="1">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1"/>
      <sheetData sheetId="2"/>
      <sheetData sheetId="3"/>
      <sheetData sheetId="4"/>
      <sheetData sheetId="5"/>
      <sheetData sheetId="6">
        <row r="3">
          <cell r="D3" t="str">
            <v>DOCUMENTO CDP</v>
          </cell>
        </row>
      </sheetData>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efreshError="1">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sheetName val="DSD"/>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IA GEOMETRICA"/>
      <sheetName val="ASPECTOS TECNICOS"/>
      <sheetName val="METODOLOGIA"/>
      <sheetName val="RESUMEN EVALUACION"/>
      <sheetName val="MENOR VALOR 1"/>
      <sheetName val="Hoja1"/>
      <sheetName val="CAPACIDAD FINANCIERA"/>
    </sheetNames>
    <sheetDataSet>
      <sheetData sheetId="0" refreshError="1">
        <row r="8">
          <cell r="J8">
            <v>136500000</v>
          </cell>
          <cell r="R8">
            <v>45000000</v>
          </cell>
          <cell r="V8">
            <v>55680000</v>
          </cell>
          <cell r="Z8">
            <v>165000000</v>
          </cell>
          <cell r="AD8">
            <v>97682914</v>
          </cell>
          <cell r="AH8">
            <v>19262400</v>
          </cell>
          <cell r="AL8">
            <v>85000000</v>
          </cell>
        </row>
      </sheetData>
      <sheetData sheetId="1" refreshError="1">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2" refreshError="1"/>
      <sheetData sheetId="3" refreshError="1"/>
      <sheetData sheetId="4" refreshError="1"/>
      <sheetData sheetId="5" refreshError="1"/>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S"/>
      <sheetName val="PORTADA"/>
      <sheetName val="RESPONSABLES"/>
      <sheetName val="HOJA DE COSTOS"/>
      <sheetName val="AFE FRAC"/>
    </sheetNames>
    <sheetDataSet>
      <sheetData sheetId="0" refreshError="1">
        <row r="34">
          <cell r="H34">
            <v>2000</v>
          </cell>
        </row>
      </sheetData>
      <sheetData sheetId="1" refreshError="1"/>
      <sheetData sheetId="2" refreshError="1"/>
      <sheetData sheetId="3" refreshError="1"/>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PRESA"/>
      <sheetName val="INICIO"/>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refreshError="1">
        <row r="11">
          <cell r="F11" t="str">
            <v>JUAN DE JESUS AMARIS MEJIA E.U.</v>
          </cell>
        </row>
        <row r="23">
          <cell r="I23">
            <v>0</v>
          </cell>
        </row>
        <row r="24">
          <cell r="I24">
            <v>3.3E-3</v>
          </cell>
        </row>
        <row r="25">
          <cell r="I25">
            <v>0.01</v>
          </cell>
        </row>
      </sheetData>
      <sheetData sheetId="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Ejec"/>
      <sheetName val="HH T. AMI"/>
      <sheetName val="HH T.Montajes"/>
      <sheetName val="Datos"/>
      <sheetName val="CURVA TM"/>
      <sheetName val="CURVA HH AMI"/>
      <sheetName val="CURVA HH TOT"/>
      <sheetName val="CRONOGRAMA"/>
    </sheetNames>
    <sheetDataSet>
      <sheetData sheetId="0" refreshError="1">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1"/>
      <sheetData sheetId="2"/>
      <sheetData sheetId="3"/>
      <sheetData sheetId="4"/>
      <sheetData sheetId="5"/>
      <sheetData sheetId="6"/>
      <sheetData sheetId="7">
        <row r="3">
          <cell r="B3" t="str">
            <v>INFORME EJECUTIVO</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es"/>
      <sheetName val="otros"/>
      <sheetName val="INDICE"/>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refreshError="1">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1" refreshError="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efreshError="1">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7">
          <cell r="A27" t="str">
            <v>Compactador manual de rodillo</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2">
          <cell r="A62" t="str">
            <v>Montacargas</v>
          </cell>
        </row>
        <row r="63">
          <cell r="A63" t="str">
            <v>CORTADOR</v>
          </cell>
        </row>
        <row r="64">
          <cell r="A64" t="str">
            <v>SOLDADOR</v>
          </cell>
        </row>
        <row r="65">
          <cell r="A65" t="str">
            <v>PINTOR</v>
          </cell>
        </row>
        <row r="66">
          <cell r="A66" t="str">
            <v>LAMINADOR</v>
          </cell>
        </row>
        <row r="67">
          <cell r="A67" t="str">
            <v>SERIGRAFISTA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
      <sheetName val="Chaflanes"/>
      <sheetName val="Cotas Pav"/>
      <sheetName val="Explanación"/>
    </sheetNames>
    <sheetDataSet>
      <sheetData sheetId="0" refreshError="1">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 sheetId="1"/>
      <sheetData sheetId="2"/>
      <sheetData sheetId="3"/>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obras de arte"/>
      <sheetName val="obras de arte (2)"/>
      <sheetName val="inventario obras"/>
      <sheetName val="TARIF2002"/>
    </sheetNames>
    <sheetDataSet>
      <sheetData sheetId="0" refreshError="1">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1" refreshError="1"/>
      <sheetData sheetId="2" refreshError="1"/>
      <sheetData sheetId="3" refreshError="1"/>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Estructura"/>
      <sheetName val="Itemes Renovación"/>
      <sheetName val="PREACTA"/>
      <sheetName val="General"/>
      <sheetName val="inst"/>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RES"/>
      <sheetName val="REN"/>
      <sheetName val="DEV-A"/>
      <sheetName val="DEV-B"/>
      <sheetName val="DEV-C"/>
      <sheetName val="DEV-D"/>
      <sheetName val="DEV-E"/>
      <sheetName val="Maq"/>
      <sheetName val="DisManObra"/>
      <sheetName val="PanRie"/>
      <sheetName val="Exper"/>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efreshError="1">
        <row r="40">
          <cell r="N40">
            <v>0.12</v>
          </cell>
        </row>
        <row r="41">
          <cell r="N41">
            <v>0.03</v>
          </cell>
        </row>
        <row r="42">
          <cell r="N42">
            <v>0.05</v>
          </cell>
        </row>
      </sheetData>
      <sheetData sheetId="1">
        <row r="40">
          <cell r="N40">
            <v>0.12</v>
          </cell>
        </row>
      </sheetData>
      <sheetData sheetId="2"/>
      <sheetData sheetId="3"/>
      <sheetData sheetId="4"/>
      <sheetData sheetId="5"/>
      <sheetData sheetId="6"/>
      <sheetData sheetId="7"/>
      <sheetData sheetId="8"/>
      <sheetData sheetId="9"/>
      <sheetData sheetId="10"/>
      <sheetData sheetId="11">
        <row r="40">
          <cell r="N40">
            <v>0.12</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experiencia especifica"/>
      <sheetName val="experiencia general"/>
      <sheetName val="FORMULARIO N° 14"/>
      <sheetName val="FORMULARIO N°7"/>
      <sheetName val="contrato en ejecución"/>
      <sheetName val="Calculo capacidad residual"/>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EMPRESA"/>
      <sheetName val="DATOS CONTRATO"/>
      <sheetName val="LIQ-NOM"/>
      <sheetName val="NOMINA-1"/>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refreshError="1"/>
      <sheetData sheetId="8">
        <row r="2">
          <cell r="A2" t="str">
            <v>MUNICIPIO DE SONSON ANTIOQUIA</v>
          </cell>
        </row>
      </sheetData>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ormulas"/>
      <sheetName val="FIBRA ÓPTICA"/>
      <sheetName val="TARIFAS"/>
      <sheetName val="Personalizar"/>
      <sheetName val="INDICE"/>
      <sheetName val="DISTANCIA"/>
      <sheetName val="PERSONAL"/>
      <sheetName val="ELECTRICO"/>
      <sheetName val="Vuelta"/>
      <sheetName val="2103mar%20.xls"/>
      <sheetName val="Hoja1"/>
      <sheetName val="Preci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Análisis de 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320.1"/>
      <sheetName val="330.2"/>
      <sheetName val="700.1"/>
      <sheetName val="BASE"/>
      <sheetName val="1_Preliminares"/>
      <sheetName val="M.Obra"/>
      <sheetName val="ManoDeObra"/>
      <sheetName val="tabla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ow r="2">
          <cell r="A2" t="str">
            <v>INVÍAS - TERRITORIAL CORDOBA - GRUPO 3</v>
          </cell>
        </row>
      </sheetData>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sheetName val="Cover Sht"/>
      <sheetName val="CARATULA"/>
      <sheetName val="CONFIGURACION"/>
      <sheetName val="RESUMEN"/>
    </sheetNames>
    <sheetDataSet>
      <sheetData sheetId="0" refreshError="1"/>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efreshError="1">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b"/>
      <sheetName val="Form8_bombas"/>
      <sheetName val="Form8_h2"/>
      <sheetName val="Form8_lubricacion"/>
      <sheetName val="Form8_regeneracion"/>
      <sheetName val="val"/>
      <sheetName val="tub_lub"/>
      <sheetName val="pintura"/>
      <sheetName val="partidas_cant_tub_final_04"/>
    </sheetNames>
    <sheetDataSet>
      <sheetData sheetId="0"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emanal 1"/>
      <sheetName val="% Avance"/>
      <sheetName val="Curva S"/>
      <sheetName val="RESUMEN"/>
      <sheetName val="Informe Semanal 1 (2)"/>
    </sheetNames>
    <sheetDataSet>
      <sheetData sheetId="0" refreshError="1"/>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MATERIAL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s>
    <sheetDataSet>
      <sheetData sheetId="0"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CP,LEYES, Y DEC."/>
      <sheetName val="FPS (2)"/>
      <sheetName val="FPS"/>
      <sheetName val="EJEMPLOS"/>
      <sheetName val="FPS (Anaco)"/>
      <sheetName val="salarios"/>
      <sheetName val="Hoja3"/>
      <sheetName val="Hoja4"/>
      <sheetName val="Hoja5"/>
    </sheetNames>
    <sheetDataSet>
      <sheetData sheetId="0" refreshError="1"/>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SR+Nafta"/>
      <sheetName val="Todos+Nafta"/>
      <sheetName val="Escenario 1"/>
      <sheetName val="Escenario 2"/>
      <sheetName val=" CHICAS+Nafta"/>
      <sheetName val="Portafolio 06"/>
      <sheetName val="Propiedades de Fluidos"/>
      <sheetName val="Edificios"/>
    </sheetNames>
    <sheetDataSet>
      <sheetData sheetId="0"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1"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 val="Acta No 4.xlsx"/>
    </sheetNames>
    <definedNames>
      <definedName name="Loan_Start"/>
    </definedNames>
    <sheetDataSet>
      <sheetData sheetId="0" refreshError="1"/>
      <sheetData sheetId="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 Trafos "/>
      <sheetName val="Cronograma Descansos"/>
    </sheetNames>
    <definedNames>
      <definedName name="Loan_Start"/>
    </definedNames>
    <sheetDataSet>
      <sheetData sheetId="0" refreshError="1"/>
      <sheetData sheetId="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Tablas"/>
      <sheetName val="7422CW00"/>
      <sheetName val="POZOS"/>
      <sheetName val="Puntos"/>
      <sheetName val="Hoja2"/>
      <sheetName val="factores"/>
      <sheetName val="Pag1"/>
      <sheetName val="IDATA"/>
      <sheetName val="CAPEX POSOS"/>
      <sheetName val="EQUIPOS"/>
      <sheetName val="CAPEX ACACIAS 90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aaInformación"/>
      <sheetName val="Hoja1"/>
      <sheetName val="AMC"/>
      <sheetName val="Basico"/>
      <sheetName val="Iva"/>
      <sheetName val="Total"/>
      <sheetName val="amc_acta"/>
      <sheetName val="amc_bas"/>
      <sheetName val="amc_iva"/>
      <sheetName val="amc_total"/>
      <sheetName val="amc_anticip"/>
      <sheetName val="a%20%20aaInformación"/>
      <sheetName val="BASES"/>
      <sheetName val="CDItem"/>
      <sheetName val="aCCIDENTES DE 1995 - 1996"/>
      <sheetName val="Informacion"/>
      <sheetName val="a%20%20aaInformaci%C3%B3n"/>
      <sheetName val="CONT_ADI"/>
      <sheetName val="\MANTENIMIENTO RUTA 1001_MARZO "/>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EMPRESA"/>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BASE"/>
      <sheetName val="Equipo INVIAS"/>
      <sheetName val="APUS concretos con cambio c"/>
      <sheetName val="CONCRETOS"/>
      <sheetName val="PROPORCIONES DE CONCRETO-H"/>
      <sheetName val="Hoja1"/>
      <sheetName val="EST NUEVA Y CONECTANTES"/>
    </sheetNames>
    <sheetDataSet>
      <sheetData sheetId="0" refreshError="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1"/>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genieria"/>
      <sheetName val="TEARES1 (2)"/>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DATOS"/>
      <sheetName val="COL 21169"/>
      <sheetName val="9.625 CSG LN-5"/>
      <sheetName val="Drill Sheet"/>
      <sheetName val="LN5-CHC.4-7-SS7"/>
      <sheetName val="STRSUMM0"/>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sheetData sheetId="11"/>
      <sheetData sheetId="12"/>
      <sheetData sheetId="13"/>
      <sheetData sheetId="14"/>
      <sheetData sheetId="15"/>
      <sheetData sheetId="16"/>
      <sheetData sheetId="17" refreshError="1"/>
      <sheetData sheetId="18" refreshError="1"/>
      <sheetData sheetId="19"/>
      <sheetData sheetId="20">
        <row r="2">
          <cell r="B2" t="str">
            <v>INFORME SEMANAL DE ACTIVIDADES</v>
          </cell>
        </row>
      </sheetData>
      <sheetData sheetId="21"/>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ow r="2">
          <cell r="B2" t="str">
            <v>INFORME SEMANAL DE ACTIVIDADES</v>
          </cell>
        </row>
      </sheetData>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sheetData sheetId="160" refreshError="1"/>
      <sheetData sheetId="161"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 val="inst"/>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 val="Insum"/>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RECURSO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Insum"/>
      <sheetName val="PRECIOS"/>
      <sheetName val="PREACTA 6"/>
      <sheetName val="TABLA 2008"/>
      <sheetName val="Excavación Mat. Común Estacione"/>
      <sheetName val="Demolición Pavimento"/>
      <sheetName val="SUB APU"/>
      <sheetName val="TRANSPORTE"/>
      <sheetName val="PUNITARIOS%20PARA%20241201%202S"/>
      <sheetName val="RELACION MES"/>
      <sheetName val="Equipo"/>
      <sheetName val="ESTADO VÍA-CRIT.TECNICO"/>
      <sheetName val="PRESUPUESTO"/>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OCTUBRE"/>
      <sheetName val="LISTA DE PRECIOS"/>
      <sheetName val="062"/>
      <sheetName val="Listado"/>
      <sheetName val="Presup_Cancha"/>
      <sheetName val="A.P.U"/>
      <sheetName val="Bajadas"/>
      <sheetName val="CRA.MODI"/>
      <sheetName val="FORMULA"/>
      <sheetName val="K16+000 AL K18+500"/>
      <sheetName val="K23+200 AL K24+700"/>
      <sheetName val="k18+500 AL K23+050"/>
      <sheetName val="Presupuesto PUENTE"/>
      <sheetName val="VOLUMENES (4)"/>
      <sheetName val="VOLUMENES (4SA)"/>
      <sheetName val="c2.5y2.6"/>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inst"/>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sheetData sheetId="105"/>
      <sheetData sheetId="106"/>
      <sheetData sheetId="107"/>
      <sheetData sheetId="108"/>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APU"/>
      <sheetName val="PORTADA"/>
      <sheetName val="RESPONSABLES"/>
      <sheetName val="PPTO IB"/>
      <sheetName val="Insum"/>
      <sheetName val="Sop&amp;Sup-Cantidades"/>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CONTROL INTERVENTORIA 4005515"/>
      <sheetName val="Reservas de Petróleo"/>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MInformes M"/>
      <sheetName val="Hoja1"/>
      <sheetName val="AMC"/>
      <sheetName val="Basico"/>
      <sheetName val="Iva"/>
      <sheetName val="Total"/>
      <sheetName val="amc_acta"/>
      <sheetName val="amc_bas"/>
      <sheetName val="amc_iva"/>
      <sheetName val="amc_total"/>
      <sheetName val="amc_anticip"/>
      <sheetName val="desmonte"/>
      <sheetName val="A%20MInformes%20M"/>
      <sheetName val="A. P. U."/>
      <sheetName val="Unitari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SLAMIENTO CATEGORIAS II Y III"/>
      <sheetName val="Control Sheet"/>
      <sheetName val="AISLAMIENTO DIESEL"/>
      <sheetName val="AISLAMIENTO POSITIVO"/>
      <sheetName val="AISLAMIENTO ELECTRICO"/>
      <sheetName val="ACTIVIDAD INTRUSIVA(1)"/>
      <sheetName val="ACTIVIDAD INTRUSIVA(2)"/>
      <sheetName val="RTA Module"/>
    </sheetNames>
    <sheetDataSet>
      <sheetData sheetId="0" refreshError="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1">
        <row r="17">
          <cell r="G17" t="str">
            <v>HAZARDS</v>
          </cell>
        </row>
      </sheetData>
      <sheetData sheetId="2"/>
      <sheetData sheetId="3"/>
      <sheetData sheetId="4"/>
      <sheetData sheetId="5"/>
      <sheetData sheetId="6"/>
      <sheetData sheetId="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A.P.U"/>
      <sheetName val="Insumos"/>
      <sheetName val="Analisis Mano de Obra"/>
      <sheetName val="Analisis Herramienta Menor"/>
      <sheetName val="Analisis Factor Prestacional"/>
      <sheetName val="Analisis AIU"/>
    </sheetNames>
    <sheetDataSet>
      <sheetData sheetId="0"/>
      <sheetData sheetId="1"/>
      <sheetData sheetId="2"/>
      <sheetData sheetId="3">
        <row r="2">
          <cell r="A2" t="str">
            <v>I1</v>
          </cell>
          <cell r="B2" t="str">
            <v>ACERO 37.000 PSI</v>
          </cell>
          <cell r="C2" t="str">
            <v>Insumos</v>
          </cell>
          <cell r="D2" t="str">
            <v>KG</v>
          </cell>
          <cell r="E2">
            <v>4326</v>
          </cell>
          <cell r="F2">
            <v>3635</v>
          </cell>
        </row>
        <row r="3">
          <cell r="A3" t="str">
            <v>I2</v>
          </cell>
          <cell r="B3" t="str">
            <v>ACERO 60.000 PSI</v>
          </cell>
          <cell r="C3" t="str">
            <v>Insumos</v>
          </cell>
          <cell r="D3" t="str">
            <v>KG</v>
          </cell>
          <cell r="E3">
            <v>4326</v>
          </cell>
          <cell r="F3">
            <v>3635</v>
          </cell>
        </row>
        <row r="4">
          <cell r="A4" t="str">
            <v>I3</v>
          </cell>
          <cell r="B4" t="str">
            <v>ALAMBRE NEGRO NO. 18</v>
          </cell>
          <cell r="C4" t="str">
            <v>Insumos</v>
          </cell>
          <cell r="D4" t="str">
            <v>KG</v>
          </cell>
          <cell r="E4">
            <v>5644</v>
          </cell>
          <cell r="F4">
            <v>4743</v>
          </cell>
        </row>
        <row r="5">
          <cell r="A5" t="str">
            <v>I4</v>
          </cell>
          <cell r="B5" t="str">
            <v xml:space="preserve">GRAFIL 5.5 MM </v>
          </cell>
          <cell r="C5" t="str">
            <v>Insumos</v>
          </cell>
          <cell r="D5" t="str">
            <v>KG</v>
          </cell>
          <cell r="E5">
            <v>4163</v>
          </cell>
          <cell r="F5">
            <v>3498</v>
          </cell>
        </row>
        <row r="6">
          <cell r="A6" t="str">
            <v>I5</v>
          </cell>
          <cell r="B6" t="str">
            <v>MALLA ELECTROSOLDADA H-084  R-2.1  4 MM  15 X 25 CM.</v>
          </cell>
          <cell r="C6" t="str">
            <v>Insumos</v>
          </cell>
          <cell r="D6" t="str">
            <v>KG</v>
          </cell>
          <cell r="E6">
            <v>4117</v>
          </cell>
          <cell r="F6">
            <v>3460</v>
          </cell>
        </row>
        <row r="7">
          <cell r="A7" t="str">
            <v>I6</v>
          </cell>
          <cell r="B7" t="str">
            <v>MALLA ELECTROSOLDADA M-084  Q-2  4 MM  15 X 15 CM.</v>
          </cell>
          <cell r="C7" t="str">
            <v>Insumos</v>
          </cell>
          <cell r="D7" t="str">
            <v>KG</v>
          </cell>
          <cell r="E7">
            <v>6616</v>
          </cell>
          <cell r="F7">
            <v>5560</v>
          </cell>
        </row>
        <row r="8">
          <cell r="A8" t="str">
            <v>I7</v>
          </cell>
          <cell r="B8" t="str">
            <v>MALLA ELECTROSOLDADA M-106  Q-3  4.5 MM 15 X 15 CM.</v>
          </cell>
          <cell r="C8" t="str">
            <v>Insumos</v>
          </cell>
          <cell r="D8" t="str">
            <v>KG</v>
          </cell>
          <cell r="E8">
            <v>4117</v>
          </cell>
          <cell r="F8">
            <v>3460</v>
          </cell>
        </row>
        <row r="9">
          <cell r="A9" t="str">
            <v>I8</v>
          </cell>
          <cell r="B9" t="str">
            <v>MALLA ELECTROSOLDADA XX-131 5.0MM C/ 15 CM EN AMBOS SENTIDOS</v>
          </cell>
          <cell r="C9" t="str">
            <v>Insumos</v>
          </cell>
          <cell r="D9" t="str">
            <v>KG</v>
          </cell>
          <cell r="E9">
            <v>5905</v>
          </cell>
          <cell r="F9">
            <v>4962</v>
          </cell>
        </row>
        <row r="10">
          <cell r="A10" t="str">
            <v>I9</v>
          </cell>
          <cell r="B10" t="str">
            <v xml:space="preserve">MALLA ELECTROSOLDADA M-159  Q-4  5.5 MM 15 X 15 CM. </v>
          </cell>
          <cell r="C10" t="str">
            <v>Insumos</v>
          </cell>
          <cell r="D10" t="str">
            <v>KG</v>
          </cell>
          <cell r="E10">
            <v>4117</v>
          </cell>
          <cell r="F10">
            <v>3460</v>
          </cell>
        </row>
        <row r="11">
          <cell r="A11" t="str">
            <v>I10</v>
          </cell>
          <cell r="B11" t="str">
            <v>MALLA ELECTROSOLDADA M-188. Q-5  6.0MM  15 X 15CM.</v>
          </cell>
          <cell r="C11" t="str">
            <v>Insumos</v>
          </cell>
          <cell r="D11" t="str">
            <v>KG</v>
          </cell>
          <cell r="E11">
            <v>4117</v>
          </cell>
          <cell r="F11">
            <v>3460</v>
          </cell>
        </row>
        <row r="12">
          <cell r="A12" t="str">
            <v>I11</v>
          </cell>
          <cell r="B12" t="str">
            <v>MALLA ELECTROSOLDADA M-221  Q-6  6.5 MM  15 X 15 CM.</v>
          </cell>
          <cell r="C12" t="str">
            <v>Insumos</v>
          </cell>
          <cell r="D12" t="str">
            <v>KG</v>
          </cell>
          <cell r="E12">
            <v>4117</v>
          </cell>
          <cell r="F12">
            <v>3460</v>
          </cell>
        </row>
        <row r="13">
          <cell r="A13" t="str">
            <v>I12</v>
          </cell>
          <cell r="B13" t="str">
            <v>MALLA ELECTROSOLDADA M-257  F 7,0MM C/.15M EN AMBOS SENTIDOS</v>
          </cell>
          <cell r="C13" t="str">
            <v>Insumos</v>
          </cell>
          <cell r="D13" t="str">
            <v>KG</v>
          </cell>
          <cell r="E13">
            <v>4117</v>
          </cell>
          <cell r="F13">
            <v>3460</v>
          </cell>
        </row>
        <row r="14">
          <cell r="A14" t="str">
            <v>I13</v>
          </cell>
          <cell r="B14" t="str">
            <v xml:space="preserve">VARILLA LISA 5/8" </v>
          </cell>
          <cell r="C14" t="str">
            <v>Insumos</v>
          </cell>
          <cell r="D14" t="str">
            <v>M</v>
          </cell>
          <cell r="E14">
            <v>6393</v>
          </cell>
          <cell r="F14">
            <v>5372</v>
          </cell>
        </row>
        <row r="15">
          <cell r="A15" t="str">
            <v>I14</v>
          </cell>
          <cell r="B15" t="str">
            <v xml:space="preserve">VARILLA LISA 3/8" </v>
          </cell>
          <cell r="C15" t="str">
            <v>Insumos</v>
          </cell>
          <cell r="D15" t="str">
            <v>M</v>
          </cell>
          <cell r="E15">
            <v>5149</v>
          </cell>
          <cell r="F15">
            <v>4327</v>
          </cell>
        </row>
        <row r="16">
          <cell r="A16" t="str">
            <v>I15</v>
          </cell>
          <cell r="B16" t="str">
            <v xml:space="preserve">VARILLA LISA 1/2" </v>
          </cell>
          <cell r="C16" t="str">
            <v>Insumos</v>
          </cell>
          <cell r="D16" t="str">
            <v>M</v>
          </cell>
          <cell r="E16">
            <v>5975</v>
          </cell>
          <cell r="F16">
            <v>5021</v>
          </cell>
        </row>
        <row r="17">
          <cell r="A17" t="str">
            <v>I16</v>
          </cell>
          <cell r="B17" t="str">
            <v xml:space="preserve">CONECTORES EN LAMINA </v>
          </cell>
          <cell r="C17" t="str">
            <v>Insumos</v>
          </cell>
          <cell r="D17" t="str">
            <v>UND</v>
          </cell>
          <cell r="E17">
            <v>706</v>
          </cell>
          <cell r="F17">
            <v>593</v>
          </cell>
        </row>
        <row r="18">
          <cell r="A18" t="str">
            <v>I17</v>
          </cell>
          <cell r="B18" t="str">
            <v>BARRAS CORRUGADAS W60X6M D: 1/4"</v>
          </cell>
          <cell r="C18" t="str">
            <v>Insumos</v>
          </cell>
          <cell r="D18" t="str">
            <v>UND</v>
          </cell>
          <cell r="E18">
            <v>3632</v>
          </cell>
          <cell r="F18">
            <v>3052</v>
          </cell>
        </row>
        <row r="19">
          <cell r="A19" t="str">
            <v>I18</v>
          </cell>
          <cell r="B19" t="str">
            <v>BARRAS CORRUGADAS W60X6M D: 8.5 MM</v>
          </cell>
          <cell r="C19" t="str">
            <v>Insumos</v>
          </cell>
          <cell r="D19" t="str">
            <v>UND</v>
          </cell>
          <cell r="E19">
            <v>3632</v>
          </cell>
          <cell r="F19">
            <v>3052</v>
          </cell>
        </row>
        <row r="20">
          <cell r="A20" t="str">
            <v>I19</v>
          </cell>
          <cell r="B20" t="str">
            <v>BARRAS CORRUGADAS W60X6M D: 9MM</v>
          </cell>
          <cell r="C20" t="str">
            <v>Insumos</v>
          </cell>
          <cell r="D20" t="str">
            <v>UND</v>
          </cell>
          <cell r="E20">
            <v>3632</v>
          </cell>
          <cell r="F20">
            <v>3052</v>
          </cell>
        </row>
        <row r="21">
          <cell r="A21" t="str">
            <v>I20</v>
          </cell>
          <cell r="B21" t="str">
            <v>BARRAS CORRUGADAS W60X6M D: 3/8"</v>
          </cell>
          <cell r="C21" t="str">
            <v>Insumos</v>
          </cell>
          <cell r="D21" t="str">
            <v>UND</v>
          </cell>
          <cell r="E21">
            <v>3632</v>
          </cell>
          <cell r="F21">
            <v>3052</v>
          </cell>
        </row>
        <row r="22">
          <cell r="A22" t="str">
            <v>I21</v>
          </cell>
          <cell r="B22" t="str">
            <v>GANCHO DE AGARRE DE 5/8" DE FY 420 MPA</v>
          </cell>
          <cell r="C22" t="str">
            <v>Insumos</v>
          </cell>
          <cell r="D22" t="str">
            <v>UND</v>
          </cell>
          <cell r="E22">
            <v>3727</v>
          </cell>
          <cell r="F22">
            <v>3132</v>
          </cell>
        </row>
        <row r="23">
          <cell r="A23" t="str">
            <v>I22</v>
          </cell>
          <cell r="B23" t="str">
            <v>ESCALONES EN 3/8 DE FY 420 MPA</v>
          </cell>
          <cell r="C23" t="str">
            <v>Insumos</v>
          </cell>
          <cell r="D23" t="str">
            <v>UND</v>
          </cell>
          <cell r="E23">
            <v>3632</v>
          </cell>
          <cell r="F23">
            <v>3052</v>
          </cell>
        </row>
        <row r="24">
          <cell r="A24" t="str">
            <v>I23</v>
          </cell>
          <cell r="B24" t="str">
            <v>MARCO REJA DE VARILLA 1" A.R/ ANGULO/PLATINA</v>
          </cell>
          <cell r="C24" t="str">
            <v>Insumos</v>
          </cell>
          <cell r="D24" t="str">
            <v>UND</v>
          </cell>
          <cell r="E24">
            <v>205994</v>
          </cell>
          <cell r="F24">
            <v>173104</v>
          </cell>
        </row>
        <row r="25">
          <cell r="A25" t="str">
            <v>I24</v>
          </cell>
          <cell r="B25" t="str">
            <v>ARO-TAPA HD DE 0,60 M SELLO ELASTICO- LLAVE-ANTIRUIDO</v>
          </cell>
          <cell r="C25" t="str">
            <v>Insumos</v>
          </cell>
          <cell r="D25" t="str">
            <v>UND</v>
          </cell>
          <cell r="E25">
            <v>1266855</v>
          </cell>
          <cell r="F25">
            <v>1064584</v>
          </cell>
        </row>
        <row r="26">
          <cell r="A26" t="str">
            <v>I25</v>
          </cell>
          <cell r="B26" t="str">
            <v>ARO-TAPA HD DE 0,58 M SELLO ELASTICO- LLAVE-ANTIRUIDO</v>
          </cell>
          <cell r="C26" t="str">
            <v>Insumos</v>
          </cell>
          <cell r="D26" t="str">
            <v>UND</v>
          </cell>
          <cell r="E26">
            <v>617977</v>
          </cell>
          <cell r="F26">
            <v>519308</v>
          </cell>
        </row>
        <row r="27">
          <cell r="A27" t="str">
            <v>I26</v>
          </cell>
          <cell r="B27" t="str">
            <v>TAPA D 0.58 M EN POLIPROPILENO RECICLADO Y ARO EN HF</v>
          </cell>
          <cell r="C27" t="str">
            <v>Insumos</v>
          </cell>
          <cell r="D27" t="str">
            <v>UND</v>
          </cell>
          <cell r="E27">
            <v>267790</v>
          </cell>
          <cell r="F27">
            <v>225034</v>
          </cell>
        </row>
        <row r="28">
          <cell r="A28" t="str">
            <v>I27</v>
          </cell>
          <cell r="B28" t="str">
            <v>HIERRO LISO (DOVELAS)</v>
          </cell>
          <cell r="C28" t="str">
            <v>Insumos</v>
          </cell>
          <cell r="D28" t="str">
            <v>KG</v>
          </cell>
          <cell r="E28">
            <v>5149</v>
          </cell>
          <cell r="F28">
            <v>4327</v>
          </cell>
        </row>
        <row r="29">
          <cell r="A29" t="str">
            <v>I28</v>
          </cell>
          <cell r="B29" t="str">
            <v>ANCLAJES 1/2" X 8" (INCLUYE PERFORACIÓN Y ADHESIVO EPÓXICO)</v>
          </cell>
          <cell r="C29" t="str">
            <v>Insumos</v>
          </cell>
          <cell r="D29" t="str">
            <v>UND</v>
          </cell>
          <cell r="E29">
            <v>16479</v>
          </cell>
          <cell r="F29">
            <v>13848</v>
          </cell>
        </row>
        <row r="30">
          <cell r="A30" t="str">
            <v>I29</v>
          </cell>
          <cell r="B30" t="str">
            <v>CABLE 1/2" x 3 - ALTA RESISTENCIA</v>
          </cell>
          <cell r="C30" t="str">
            <v>Insumos</v>
          </cell>
          <cell r="D30" t="str">
            <v>ML</v>
          </cell>
          <cell r="E30">
            <v>16479</v>
          </cell>
          <cell r="F30">
            <v>13848</v>
          </cell>
        </row>
        <row r="31">
          <cell r="A31" t="str">
            <v>I30</v>
          </cell>
          <cell r="B31" t="str">
            <v>ALAMBRE DE PUA X 350 MTS CL 12</v>
          </cell>
          <cell r="C31" t="str">
            <v>Insumos</v>
          </cell>
          <cell r="D31" t="str">
            <v>ROLLO</v>
          </cell>
          <cell r="E31">
            <v>268821</v>
          </cell>
          <cell r="F31">
            <v>225900</v>
          </cell>
        </row>
        <row r="32">
          <cell r="A32" t="str">
            <v>I31</v>
          </cell>
          <cell r="B32" t="str">
            <v xml:space="preserve">ARENA DE PEÑA </v>
          </cell>
          <cell r="C32" t="str">
            <v>Insumos</v>
          </cell>
          <cell r="D32" t="str">
            <v>M3</v>
          </cell>
          <cell r="E32">
            <v>85215</v>
          </cell>
          <cell r="F32">
            <v>71609</v>
          </cell>
        </row>
        <row r="33">
          <cell r="A33" t="str">
            <v>I32</v>
          </cell>
          <cell r="B33" t="str">
            <v>ARENA LAVADA DE RIO</v>
          </cell>
          <cell r="C33" t="str">
            <v>Insumos</v>
          </cell>
          <cell r="D33" t="str">
            <v>M3</v>
          </cell>
          <cell r="E33">
            <v>121735</v>
          </cell>
          <cell r="F33">
            <v>102298</v>
          </cell>
        </row>
        <row r="34">
          <cell r="A34" t="str">
            <v>I33</v>
          </cell>
          <cell r="B34" t="str">
            <v>ARENA GRUESA</v>
          </cell>
          <cell r="C34" t="str">
            <v>Insumos</v>
          </cell>
          <cell r="D34" t="str">
            <v>M3</v>
          </cell>
          <cell r="E34">
            <v>58600</v>
          </cell>
          <cell r="F34">
            <v>49244</v>
          </cell>
        </row>
        <row r="35">
          <cell r="A35" t="str">
            <v>I34</v>
          </cell>
          <cell r="B35" t="str">
            <v>GRAVILLA COMUN DE RIO</v>
          </cell>
          <cell r="C35" t="str">
            <v>Insumos</v>
          </cell>
          <cell r="D35" t="str">
            <v>M3</v>
          </cell>
          <cell r="E35">
            <v>121735</v>
          </cell>
          <cell r="F35">
            <v>102298</v>
          </cell>
        </row>
        <row r="36">
          <cell r="A36" t="str">
            <v>I35</v>
          </cell>
          <cell r="B36" t="str">
            <v>GRAVILLA FINA 1/2"</v>
          </cell>
          <cell r="C36" t="str">
            <v>Insumos</v>
          </cell>
          <cell r="D36" t="str">
            <v>M3</v>
          </cell>
          <cell r="E36">
            <v>131100</v>
          </cell>
          <cell r="F36">
            <v>110168</v>
          </cell>
        </row>
        <row r="37">
          <cell r="A37" t="str">
            <v>I36</v>
          </cell>
          <cell r="B37" t="str">
            <v>MATERIAL SELECCIONADO DE 4"</v>
          </cell>
          <cell r="C37" t="str">
            <v>Insumos</v>
          </cell>
          <cell r="D37" t="str">
            <v>M3</v>
          </cell>
          <cell r="E37">
            <v>56185</v>
          </cell>
          <cell r="F37">
            <v>47214</v>
          </cell>
        </row>
        <row r="38">
          <cell r="A38" t="str">
            <v>I37</v>
          </cell>
          <cell r="B38" t="str">
            <v>PIEDRA MEDIA ZONGA</v>
          </cell>
          <cell r="C38" t="str">
            <v>Insumos</v>
          </cell>
          <cell r="D38" t="str">
            <v>M3</v>
          </cell>
          <cell r="E38">
            <v>74913</v>
          </cell>
          <cell r="F38">
            <v>62952</v>
          </cell>
        </row>
        <row r="39">
          <cell r="A39" t="str">
            <v>I38</v>
          </cell>
          <cell r="B39" t="str">
            <v>PIEDRA DE MANO</v>
          </cell>
          <cell r="C39" t="str">
            <v>Insumos</v>
          </cell>
          <cell r="D39" t="str">
            <v>M3</v>
          </cell>
          <cell r="E39">
            <v>74582</v>
          </cell>
          <cell r="F39">
            <v>62674</v>
          </cell>
        </row>
        <row r="40">
          <cell r="A40" t="str">
            <v>I39</v>
          </cell>
          <cell r="B40" t="str">
            <v>BASE GRANULAR B-200 NORMA INVIAS</v>
          </cell>
          <cell r="C40" t="str">
            <v>Insumos</v>
          </cell>
          <cell r="D40" t="str">
            <v>M3</v>
          </cell>
          <cell r="E40">
            <v>56185</v>
          </cell>
          <cell r="F40">
            <v>47214</v>
          </cell>
        </row>
        <row r="41">
          <cell r="A41" t="str">
            <v>I40</v>
          </cell>
          <cell r="B41" t="str">
            <v>BASE GRANULAR B-400 NORMA INVIAS</v>
          </cell>
          <cell r="C41" t="str">
            <v>Insumos</v>
          </cell>
          <cell r="D41" t="str">
            <v>M3</v>
          </cell>
          <cell r="E41">
            <v>65549</v>
          </cell>
          <cell r="F41">
            <v>55083</v>
          </cell>
        </row>
        <row r="42">
          <cell r="A42" t="str">
            <v>I41</v>
          </cell>
          <cell r="B42" t="str">
            <v>BASE GRANULAR B-600 NORMA INVIAS</v>
          </cell>
          <cell r="C42" t="str">
            <v>Insumos</v>
          </cell>
          <cell r="D42" t="str">
            <v>M3</v>
          </cell>
          <cell r="E42">
            <v>74913</v>
          </cell>
          <cell r="F42">
            <v>62952</v>
          </cell>
        </row>
        <row r="43">
          <cell r="A43" t="str">
            <v>I42</v>
          </cell>
          <cell r="B43" t="str">
            <v>BASE GRANULAR BG-1  NORMA INVIAS</v>
          </cell>
          <cell r="C43" t="str">
            <v>Insumos</v>
          </cell>
          <cell r="D43" t="str">
            <v>M3</v>
          </cell>
          <cell r="E43">
            <v>131100</v>
          </cell>
          <cell r="F43">
            <v>110168</v>
          </cell>
        </row>
        <row r="44">
          <cell r="A44" t="str">
            <v>I43</v>
          </cell>
          <cell r="B44" t="str">
            <v>SUB BASE GRANULAR SBG-1 NORMA INVIAS</v>
          </cell>
          <cell r="C44" t="str">
            <v>Insumos</v>
          </cell>
          <cell r="D44" t="str">
            <v>M3</v>
          </cell>
          <cell r="E44">
            <v>116115</v>
          </cell>
          <cell r="F44">
            <v>97576</v>
          </cell>
        </row>
        <row r="45">
          <cell r="A45" t="str">
            <v>I44</v>
          </cell>
          <cell r="B45" t="str">
            <v>SUB BASE GRANULAR SBG-4 NORMA INVIAS</v>
          </cell>
          <cell r="C45" t="str">
            <v>Insumos</v>
          </cell>
          <cell r="D45" t="str">
            <v>M3</v>
          </cell>
          <cell r="E45">
            <v>101132</v>
          </cell>
          <cell r="F45">
            <v>84985</v>
          </cell>
        </row>
        <row r="46">
          <cell r="A46" t="str">
            <v>I45</v>
          </cell>
          <cell r="B46" t="str">
            <v>AGUA M3</v>
          </cell>
          <cell r="C46" t="str">
            <v>Insumos</v>
          </cell>
          <cell r="D46" t="str">
            <v>M3</v>
          </cell>
          <cell r="E46">
            <v>2669</v>
          </cell>
          <cell r="F46">
            <v>2669</v>
          </cell>
        </row>
        <row r="47">
          <cell r="A47" t="str">
            <v>I46</v>
          </cell>
          <cell r="B47" t="str">
            <v>MATERIAL COMÚN DE CANTERA DE PRÉSTAMO EN SITIO DE TRANSPORTE/INSTALACIÓN EN OBRA</v>
          </cell>
          <cell r="C47" t="str">
            <v>Insumos</v>
          </cell>
          <cell r="D47" t="str">
            <v>M3</v>
          </cell>
          <cell r="E47">
            <v>22503</v>
          </cell>
          <cell r="F47">
            <v>22503</v>
          </cell>
        </row>
        <row r="48">
          <cell r="A48" t="str">
            <v>I47</v>
          </cell>
          <cell r="B48" t="str">
            <v>MATERIAL DE PRESTAMO CARGADO Y PUESTO EN OBRA</v>
          </cell>
          <cell r="C48" t="str">
            <v>Insumos</v>
          </cell>
          <cell r="D48" t="str">
            <v>M3</v>
          </cell>
          <cell r="E48">
            <v>27697</v>
          </cell>
          <cell r="F48">
            <v>27697</v>
          </cell>
        </row>
        <row r="49">
          <cell r="A49" t="str">
            <v>I48</v>
          </cell>
          <cell r="B49" t="str">
            <v>PIEDRA FILTRO</v>
          </cell>
          <cell r="C49" t="str">
            <v>Insumos</v>
          </cell>
          <cell r="D49" t="str">
            <v>M3</v>
          </cell>
          <cell r="E49">
            <v>76165</v>
          </cell>
          <cell r="F49">
            <v>76165</v>
          </cell>
        </row>
        <row r="50">
          <cell r="A50" t="str">
            <v>I49</v>
          </cell>
          <cell r="B50" t="str">
            <v>AGUA LITRO</v>
          </cell>
          <cell r="C50" t="str">
            <v>Insumos</v>
          </cell>
          <cell r="D50" t="str">
            <v>LT</v>
          </cell>
          <cell r="E50">
            <v>31</v>
          </cell>
          <cell r="F50">
            <v>31</v>
          </cell>
        </row>
        <row r="51">
          <cell r="A51" t="str">
            <v>I50</v>
          </cell>
          <cell r="B51" t="str">
            <v>AFIRMADO NORMA INVIAS</v>
          </cell>
          <cell r="C51" t="str">
            <v>Insumos</v>
          </cell>
          <cell r="D51" t="str">
            <v>M3</v>
          </cell>
          <cell r="E51">
            <v>65778</v>
          </cell>
          <cell r="F51">
            <v>65778</v>
          </cell>
        </row>
        <row r="52">
          <cell r="A52" t="str">
            <v>I51</v>
          </cell>
          <cell r="B52" t="str">
            <v>ARENA LIMPIA SIN SOBRETAMAÑOS</v>
          </cell>
          <cell r="C52" t="str">
            <v>Insumos</v>
          </cell>
          <cell r="D52" t="str">
            <v>M3</v>
          </cell>
          <cell r="E52">
            <v>62317</v>
          </cell>
          <cell r="F52">
            <v>62317</v>
          </cell>
        </row>
        <row r="53">
          <cell r="A53" t="str">
            <v>I52</v>
          </cell>
          <cell r="B53" t="str">
            <v>SUCIO DE RIO PARA AFIRMADOS</v>
          </cell>
          <cell r="C53" t="str">
            <v>Insumos</v>
          </cell>
          <cell r="D53" t="str">
            <v>M3</v>
          </cell>
          <cell r="E53">
            <v>60585</v>
          </cell>
          <cell r="F53">
            <v>60585</v>
          </cell>
        </row>
        <row r="54">
          <cell r="A54" t="str">
            <v>I53</v>
          </cell>
          <cell r="B54" t="str">
            <v>ACCESORIOS DE CONEXION POR ENCIMA PARA SANITARIO TIPO INSTITUCIONAL ELONGADO TIPO TOTO REF. TCDS O SIMILAR</v>
          </cell>
          <cell r="C54" t="str">
            <v>Insumos</v>
          </cell>
          <cell r="D54" t="str">
            <v>UND</v>
          </cell>
          <cell r="E54">
            <v>209760</v>
          </cell>
          <cell r="F54">
            <v>176269</v>
          </cell>
        </row>
        <row r="55">
          <cell r="A55" t="str">
            <v>I54</v>
          </cell>
          <cell r="B55" t="str">
            <v>ACCESORIOS DE CONEXION POSTERIOR PARA SANITARIOS MARCA A&amp;A Y MANCESA</v>
          </cell>
          <cell r="C55" t="str">
            <v>Insumos</v>
          </cell>
          <cell r="D55" t="str">
            <v>UND</v>
          </cell>
          <cell r="E55">
            <v>36495</v>
          </cell>
          <cell r="F55">
            <v>30668</v>
          </cell>
        </row>
        <row r="56">
          <cell r="A56" t="str">
            <v>I55</v>
          </cell>
          <cell r="B56" t="str">
            <v>ACCESORIOS PARA CONECTAR VÁLVULA ORINAL MEDIANO TIPO DOCOL REF. 4 AA TCDO1 O SIMILAR</v>
          </cell>
          <cell r="C56" t="str">
            <v>Insumos</v>
          </cell>
          <cell r="D56" t="str">
            <v>UND</v>
          </cell>
          <cell r="E56">
            <v>86899</v>
          </cell>
          <cell r="F56">
            <v>73024</v>
          </cell>
        </row>
        <row r="57">
          <cell r="A57" t="str">
            <v>I56</v>
          </cell>
          <cell r="B57" t="str">
            <v>BOTON ANTIVANDALICO CON PALANCA PARA MINUSVALIDO METÁLICO CROMADO PARA ACCIONAR VÁLVULA DE DESCARGA TIPO DOCOL REF. 4 AA 0184906 O SIMILAR.</v>
          </cell>
          <cell r="C57" t="str">
            <v>Insumos</v>
          </cell>
          <cell r="D57" t="str">
            <v>UND</v>
          </cell>
          <cell r="E57">
            <v>126120</v>
          </cell>
          <cell r="F57">
            <v>105983</v>
          </cell>
        </row>
        <row r="58">
          <cell r="A58" t="str">
            <v>I57</v>
          </cell>
          <cell r="B58" t="str">
            <v>BOTON ANTIVANDALICO METÁLICO CROMADO PARA ACCIONAR VÁLVULA DE DESCARGA TIPO DOCOL REF. 4 AA 01505006 O SIMILAR.</v>
          </cell>
          <cell r="C58" t="str">
            <v>Insumos</v>
          </cell>
          <cell r="D58" t="str">
            <v>UND</v>
          </cell>
          <cell r="E58">
            <v>444521</v>
          </cell>
          <cell r="F58">
            <v>373547</v>
          </cell>
        </row>
        <row r="59">
          <cell r="A59" t="str">
            <v>I58</v>
          </cell>
          <cell r="B59" t="str">
            <v>CEPILLERO EN PORCELANA TIPO ELITE DE CORONA REF. 06150100-1 O SIMILAR.</v>
          </cell>
          <cell r="C59" t="str">
            <v>Insumos</v>
          </cell>
          <cell r="D59" t="str">
            <v>UND</v>
          </cell>
          <cell r="E59">
            <v>20599</v>
          </cell>
          <cell r="F59">
            <v>17310</v>
          </cell>
        </row>
        <row r="60">
          <cell r="A60" t="str">
            <v>I59</v>
          </cell>
          <cell r="B60" t="str">
            <v>CEPILLERO EN PORCELANA TIPO ESPACIO DE CORONA REF. 04250100-1 O SIMILAR.</v>
          </cell>
          <cell r="C60" t="str">
            <v>Insumos</v>
          </cell>
          <cell r="D60" t="str">
            <v>UND</v>
          </cell>
          <cell r="E60">
            <v>32119</v>
          </cell>
          <cell r="F60">
            <v>26991</v>
          </cell>
        </row>
        <row r="61">
          <cell r="A61" t="str">
            <v>I60</v>
          </cell>
          <cell r="B61" t="str">
            <v>COMBO TIPO ACUACER COLOR BLANCO REF. 92639100K DE CORONA O SIMILAR (INCLUYE SANITARIO ACUACER CON TAPA Y TANQUE, LAVAMANOS DE COLGAR ACUACER CON SIFÓN BOTELLA Y DESAGUE SENCILLO, GRIFERÍA PISCIS, GRAPAS).</v>
          </cell>
          <cell r="C61" t="str">
            <v>Insumos</v>
          </cell>
          <cell r="D61" t="str">
            <v>UND</v>
          </cell>
          <cell r="E61">
            <v>304338</v>
          </cell>
          <cell r="F61">
            <v>255746</v>
          </cell>
        </row>
        <row r="62">
          <cell r="A62" t="str">
            <v>I61</v>
          </cell>
          <cell r="B62" t="str">
            <v>COMBO TIPO AVANTI COLOR BLANCO REF. 30336100K DE CORONA O SIMILAR (INCLUYE SANITARIO AVANTI CON TAPA Y TANQUE, LAVAMANOS DE PEDESTAL AVANTI).</v>
          </cell>
          <cell r="C62" t="str">
            <v>Insumos</v>
          </cell>
          <cell r="D62" t="str">
            <v>UND</v>
          </cell>
          <cell r="E62">
            <v>447616</v>
          </cell>
          <cell r="F62">
            <v>376148</v>
          </cell>
        </row>
        <row r="63">
          <cell r="A63" t="str">
            <v>I62</v>
          </cell>
          <cell r="B63" t="str">
            <v>CONJUNTO GRIFERIA LAVAMANOS CROMADA 8" GALAXIA TIPO GRIVAL  O SIMILAR ( MEZCLADOR CIERRE COMPRESIÓN, DESAGUE AUTOMATICO, SIFÓN BOTELLA, GRAPAS 2 UND.</v>
          </cell>
          <cell r="C63" t="str">
            <v>Insumos</v>
          </cell>
          <cell r="D63" t="str">
            <v>UND</v>
          </cell>
          <cell r="E63">
            <v>183541</v>
          </cell>
          <cell r="F63">
            <v>154236</v>
          </cell>
        </row>
        <row r="64">
          <cell r="A64" t="str">
            <v>I63</v>
          </cell>
          <cell r="B64" t="str">
            <v>GRIFERÍA LAVAMANOS ANTIVANDÁLICO CON PICO EXPUESTO REF:701310001 CORONA O SIMILAR</v>
          </cell>
          <cell r="C64" t="str">
            <v>Insumos</v>
          </cell>
          <cell r="D64" t="str">
            <v>UND</v>
          </cell>
          <cell r="E64">
            <v>514217</v>
          </cell>
          <cell r="F64">
            <v>432115</v>
          </cell>
        </row>
        <row r="65">
          <cell r="A65" t="str">
            <v>I64</v>
          </cell>
          <cell r="B65" t="str">
            <v>CONJUNTO GRIFERIA LAVAMANOS PRYSMA 4" CROMO TIPO GRIVAL REF. 54130 O SIMILAR (INCLUYE DESAGUE, SIFÓN BOTELLA Y GRAPAS).</v>
          </cell>
          <cell r="C65" t="str">
            <v>Insumos</v>
          </cell>
          <cell r="D65" t="str">
            <v>UND</v>
          </cell>
          <cell r="E65">
            <v>106561</v>
          </cell>
          <cell r="F65">
            <v>89547</v>
          </cell>
        </row>
        <row r="66">
          <cell r="A66" t="str">
            <v>I65</v>
          </cell>
          <cell r="B66" t="str">
            <v>CONJUNTO SANITARIO TIPO ACUACER COLOR BLANCO DE CORONA O SIMILAR (INCLUYE SANITARIO, TAPA, TANQUE, GRIFERIA, ACCESORIOS DE CONEXIÓN E INSTALACIÓN.)</v>
          </cell>
          <cell r="C66" t="str">
            <v>Insumos</v>
          </cell>
          <cell r="D66" t="str">
            <v>UND</v>
          </cell>
          <cell r="E66">
            <v>341379</v>
          </cell>
          <cell r="F66">
            <v>286873</v>
          </cell>
        </row>
        <row r="67">
          <cell r="A67" t="str">
            <v>I66</v>
          </cell>
          <cell r="B67" t="str">
            <v>CONJUNTO SANITARIO TIPO MONTECARLO ELONGADO COLOR BLANCO REF. 02641100-1 DE CORONA O SIMILAR (INCLUYE SANITARIO ONE PIECE, TAPA, GRIFERIA, ACCESORIOS DE CONEXIÓN E INSTALACIÓN.)</v>
          </cell>
          <cell r="C67" t="str">
            <v>Insumos</v>
          </cell>
          <cell r="D67" t="str">
            <v>UND</v>
          </cell>
          <cell r="E67">
            <v>690715</v>
          </cell>
          <cell r="F67">
            <v>580433</v>
          </cell>
        </row>
        <row r="68">
          <cell r="A68" t="str">
            <v>I67</v>
          </cell>
          <cell r="B68" t="str">
            <v>SANITARIO TIPO ERIE  DE COLGAR BAJO CONSUMO TIPO PUSH ANTIVANDÁLICO COLOR BLANCO, COLGADO AL MURO CON SIFÓN OCULTO CORONA O SIMILAR, CORONA O SIMILAR</v>
          </cell>
          <cell r="C68" t="str">
            <v>Insumos</v>
          </cell>
          <cell r="D68" t="str">
            <v>UND</v>
          </cell>
          <cell r="E68">
            <v>944634</v>
          </cell>
          <cell r="F68">
            <v>793810</v>
          </cell>
        </row>
        <row r="69">
          <cell r="A69" t="str">
            <v>I68</v>
          </cell>
          <cell r="B69" t="str">
            <v>CONJUNTO SANITARIO TIPO MONTECARLO REDONDO COLOR BLANCO REF. 02618100-1 DE CORONA O SIMILAR (INCLUYE SANITARIO ONE PIECE, TAPA, GRIFERIA, ACCESORIOS DE CONEXIÓN E INSTALACIÓN.)</v>
          </cell>
          <cell r="C69" t="str">
            <v>Insumos</v>
          </cell>
          <cell r="D69" t="str">
            <v>UND</v>
          </cell>
          <cell r="E69">
            <v>634715</v>
          </cell>
          <cell r="F69">
            <v>533374</v>
          </cell>
        </row>
        <row r="70">
          <cell r="A70" t="str">
            <v>I69</v>
          </cell>
          <cell r="B70" t="str">
            <v>DUCHA MEZCLADORA CROMADA 8" TIPO GALAXIA DE GRIVAL SIN SALIDA BAÑERA REF. 50400001 O SIMILAR (INCLUYE UNIVERSAL, MEZCLADOR Y REGADERA)</v>
          </cell>
          <cell r="C70" t="str">
            <v>Insumos</v>
          </cell>
          <cell r="D70" t="str">
            <v>UND</v>
          </cell>
          <cell r="E70">
            <v>121745</v>
          </cell>
          <cell r="F70">
            <v>102307</v>
          </cell>
        </row>
        <row r="71">
          <cell r="A71" t="str">
            <v>I70</v>
          </cell>
          <cell r="B71" t="str">
            <v>DUCHA ANTIVANDÁLICA CON REGADERA TUBULAR REF: 754000001 CORONA O SIMILAR</v>
          </cell>
          <cell r="C71" t="str">
            <v>Insumos</v>
          </cell>
          <cell r="D71" t="str">
            <v>UND</v>
          </cell>
          <cell r="E71">
            <v>231110</v>
          </cell>
          <cell r="F71">
            <v>194210</v>
          </cell>
        </row>
        <row r="72">
          <cell r="A72" t="str">
            <v>I71</v>
          </cell>
          <cell r="B72" t="str">
            <v>DUCHA SENCILLA GALAXIA REF. 50430001 TIPO GRIVAL O SIMILAR. (INCLUYE UNIVERSAL Y REGADERA)</v>
          </cell>
          <cell r="C72" t="str">
            <v>Insumos</v>
          </cell>
          <cell r="D72" t="str">
            <v>UND</v>
          </cell>
          <cell r="E72">
            <v>56552</v>
          </cell>
          <cell r="F72">
            <v>47523</v>
          </cell>
        </row>
        <row r="73">
          <cell r="A73" t="str">
            <v>I72</v>
          </cell>
          <cell r="B73" t="str">
            <v>GANCHOS  EN PORCELANA TIPO ELITE REF. 06170100-1 DE CORONA O SIMILAR. (JUEGO DE 2 UND)</v>
          </cell>
          <cell r="C73" t="str">
            <v>Insumos</v>
          </cell>
          <cell r="D73" t="str">
            <v>JUEGO</v>
          </cell>
          <cell r="E73">
            <v>33707</v>
          </cell>
          <cell r="F73">
            <v>28325</v>
          </cell>
        </row>
        <row r="74">
          <cell r="A74" t="str">
            <v>I73</v>
          </cell>
          <cell r="B74" t="str">
            <v>GANCHOS  EN PORCELANA TIPO ESPACIO REF. 04270100-1 DE CORONA O SIMILAR. (JUEGO DE 2 UND)</v>
          </cell>
          <cell r="C74" t="str">
            <v>Insumos</v>
          </cell>
          <cell r="D74" t="str">
            <v>JUEGO</v>
          </cell>
          <cell r="E74">
            <v>28763</v>
          </cell>
          <cell r="F74">
            <v>24171</v>
          </cell>
        </row>
        <row r="75">
          <cell r="A75" t="str">
            <v>I74</v>
          </cell>
          <cell r="B75" t="str">
            <v>JABONERA DUCHA EN PORCELANA TIPO ELITE REF. 06110100-1 DE CORONA O SIMILAR.</v>
          </cell>
          <cell r="C75" t="str">
            <v>Insumos</v>
          </cell>
          <cell r="D75" t="str">
            <v>UND</v>
          </cell>
          <cell r="E75">
            <v>37458</v>
          </cell>
          <cell r="F75">
            <v>31477</v>
          </cell>
        </row>
        <row r="76">
          <cell r="A76" t="str">
            <v>I75</v>
          </cell>
          <cell r="B76" t="str">
            <v>JABONERA DUCHA EN PORCELANA TIPO ESPACIO REF. 04210100-1 DE CORONA O SIMILAR.</v>
          </cell>
          <cell r="C76" t="str">
            <v>Insumos</v>
          </cell>
          <cell r="D76" t="str">
            <v>UND</v>
          </cell>
          <cell r="E76">
            <v>18727</v>
          </cell>
          <cell r="F76">
            <v>15737</v>
          </cell>
        </row>
        <row r="77">
          <cell r="A77" t="str">
            <v>I76</v>
          </cell>
          <cell r="B77" t="str">
            <v>JABONERA LAVAMANOS EN PORCELANA TIPO ELITE REF. 06130100-1 DE CORONA O SIMILAR.</v>
          </cell>
          <cell r="C77" t="str">
            <v>Insumos</v>
          </cell>
          <cell r="D77" t="str">
            <v>UND</v>
          </cell>
          <cell r="E77">
            <v>28089</v>
          </cell>
          <cell r="F77">
            <v>23604</v>
          </cell>
        </row>
        <row r="78">
          <cell r="A78" t="str">
            <v>I77</v>
          </cell>
          <cell r="B78" t="str">
            <v>JABONERA LAVAMANOS EN PORCELANA TIPO ESPACIO REF. 04230100-1 DE CORONA O SIMILAR.</v>
          </cell>
          <cell r="C78" t="str">
            <v>Insumos</v>
          </cell>
          <cell r="D78" t="str">
            <v>UND</v>
          </cell>
          <cell r="E78">
            <v>34142</v>
          </cell>
          <cell r="F78">
            <v>28691</v>
          </cell>
        </row>
        <row r="79">
          <cell r="A79" t="str">
            <v>I78</v>
          </cell>
          <cell r="B79" t="str">
            <v>JUEGO INCRUSTACIONES X 6 UND TIPO ELITE PORCELANA DE CORONA REF.06610100-1 O SIMILAR (PAPELERA, JABONERA LAVAMANOS, 2 GANCHOS, CEPILLERA, JABONERA DUCHA Y TOALLERO).</v>
          </cell>
          <cell r="C79" t="str">
            <v>Insumos</v>
          </cell>
          <cell r="D79" t="str">
            <v>UND</v>
          </cell>
          <cell r="E79">
            <v>118607</v>
          </cell>
          <cell r="F79">
            <v>99670</v>
          </cell>
        </row>
        <row r="80">
          <cell r="A80" t="str">
            <v>I79</v>
          </cell>
          <cell r="B80" t="str">
            <v>JUEGO INCRUSTACIONES X 4 UND TIPO PORCELANA DE CORONA-1 O SIMILAR (JABONERA LAVAMANOS, 2 GANCHOS, CEPILLERA, JABONERA DUCHA Y TOALLERO).</v>
          </cell>
          <cell r="C80" t="str">
            <v>Insumos</v>
          </cell>
          <cell r="D80" t="str">
            <v>UND</v>
          </cell>
          <cell r="E80">
            <v>118607</v>
          </cell>
          <cell r="F80">
            <v>99670</v>
          </cell>
        </row>
        <row r="81">
          <cell r="A81" t="str">
            <v>I80</v>
          </cell>
          <cell r="B81" t="str">
            <v>JUEGO INCRUSTACIONES X 6 UND TIPO ESPACIO PORCELANA DE CORONA REF.04400100-1 O SIMILAR (PAPELERA, JABONERA LAVAMANOS, 2 GANCHOS, CEPILLERA, JABONERA DUCHA Y TOALLERO).</v>
          </cell>
          <cell r="C81" t="str">
            <v>Insumos</v>
          </cell>
          <cell r="D81" t="str">
            <v>UND</v>
          </cell>
          <cell r="E81">
            <v>192066</v>
          </cell>
          <cell r="F81">
            <v>161400</v>
          </cell>
        </row>
        <row r="82">
          <cell r="A82" t="str">
            <v>I81</v>
          </cell>
          <cell r="B82" t="str">
            <v>KIT GRIFERIA LAVAPLATOS SENCILLO GALAXIA CROMO REF. 50960 GRIVAL O SIMILAR (INCLUYE SIFON EN P, CANASTILLA 4" Y GRIVALFLEX)</v>
          </cell>
          <cell r="C82" t="str">
            <v>Insumos</v>
          </cell>
          <cell r="D82" t="str">
            <v>UND</v>
          </cell>
          <cell r="E82">
            <v>87836</v>
          </cell>
          <cell r="F82">
            <v>73812</v>
          </cell>
        </row>
        <row r="83">
          <cell r="A83" t="str">
            <v>I82</v>
          </cell>
          <cell r="B83" t="str">
            <v>LAVAMANOS SOBREPONER LINEA MARSELLA COLOR BLANCO DE CORONA REF. .13011000 O SIMILAR.</v>
          </cell>
          <cell r="C83" t="str">
            <v>Insumos</v>
          </cell>
          <cell r="D83" t="str">
            <v>UND</v>
          </cell>
          <cell r="E83">
            <v>120051</v>
          </cell>
          <cell r="F83">
            <v>100883</v>
          </cell>
        </row>
        <row r="84">
          <cell r="A84" t="str">
            <v>I83</v>
          </cell>
          <cell r="B84" t="str">
            <v>LAVAMANOS SOBREPONER LINEA STILO COLOR BLANCO DE CORONA REF. 072591001 O SIMILAR.</v>
          </cell>
          <cell r="C84" t="str">
            <v>Insumos</v>
          </cell>
          <cell r="D84" t="str">
            <v>UND</v>
          </cell>
          <cell r="E84">
            <v>280930</v>
          </cell>
          <cell r="F84">
            <v>236076</v>
          </cell>
        </row>
        <row r="85">
          <cell r="A85" t="str">
            <v>I84</v>
          </cell>
          <cell r="B85" t="str">
            <v>LAVAMANOS NOVARA DE SOBREPONER (INCLUYE ACCESORIOS) TIPO CORONA  O SIMILAR.</v>
          </cell>
          <cell r="C85" t="str">
            <v>Insumos</v>
          </cell>
          <cell r="D85" t="str">
            <v>UND</v>
          </cell>
          <cell r="E85">
            <v>272689</v>
          </cell>
          <cell r="F85">
            <v>229150</v>
          </cell>
        </row>
        <row r="86">
          <cell r="A86" t="str">
            <v>I85</v>
          </cell>
          <cell r="B86" t="str">
            <v>LAVAPLATOS DE EMPOTRAR DOBLE EN ACERO INOXIDABLE - TIPO SOCODA O SIMILAR - DIMENSIONES 81 X 51 CM.</v>
          </cell>
          <cell r="C86" t="str">
            <v>Insumos</v>
          </cell>
          <cell r="D86" t="str">
            <v>UND</v>
          </cell>
          <cell r="E86">
            <v>280930</v>
          </cell>
          <cell r="F86">
            <v>236076</v>
          </cell>
        </row>
        <row r="87">
          <cell r="A87" t="str">
            <v>I86</v>
          </cell>
          <cell r="B87" t="str">
            <v>LAVAPLATOS DE EMPOTRAR EN ACERO INOXIDABLE - TIPO SOCODA O SIMILAR - DIMENSIONES 45 X 49 CM.</v>
          </cell>
          <cell r="C87" t="str">
            <v>Insumos</v>
          </cell>
          <cell r="D87" t="str">
            <v>UND</v>
          </cell>
          <cell r="E87">
            <v>215379</v>
          </cell>
          <cell r="F87">
            <v>180991</v>
          </cell>
        </row>
        <row r="88">
          <cell r="A88" t="str">
            <v>I87</v>
          </cell>
          <cell r="B88" t="str">
            <v>MUEBLE ABIERTO PARA TAZA INSTITUCIONAL ELONGADA TIPO TOTO COLOR BLANCO REF. 5 AA SC534 O SIMILAR.</v>
          </cell>
          <cell r="C88" t="str">
            <v>Insumos</v>
          </cell>
          <cell r="D88" t="str">
            <v>UND</v>
          </cell>
          <cell r="E88">
            <v>108626</v>
          </cell>
          <cell r="F88">
            <v>91282</v>
          </cell>
        </row>
        <row r="89">
          <cell r="A89" t="str">
            <v>I88</v>
          </cell>
          <cell r="B89" t="str">
            <v>MUEBLE ABIERTO PARA TAZA INSTITUCIONAL ELONGADA TIPO TOTO COLOR BLANCO REF. 5 AA SC534 O SIMILAR.</v>
          </cell>
          <cell r="C89" t="str">
            <v>Insumos</v>
          </cell>
          <cell r="D89" t="str">
            <v>UND</v>
          </cell>
          <cell r="E89">
            <v>64519</v>
          </cell>
          <cell r="F89">
            <v>54218</v>
          </cell>
        </row>
        <row r="90">
          <cell r="A90" t="str">
            <v>I89</v>
          </cell>
          <cell r="B90" t="str">
            <v xml:space="preserve">ORINAL MEDIANO DE COLGAR CON DESCARGA Y SIFÓN EN PORCELANA COLOR BLANCO LINEA POLO IMPORTADO TIPO ACCESORIOS Y ACABADOS REF. 27 AA 590101 O SIMILAR. </v>
          </cell>
          <cell r="C90" t="str">
            <v>Insumos</v>
          </cell>
          <cell r="D90" t="str">
            <v>UND</v>
          </cell>
          <cell r="E90">
            <v>254710</v>
          </cell>
          <cell r="F90">
            <v>214042</v>
          </cell>
        </row>
        <row r="91">
          <cell r="A91" t="str">
            <v>I90</v>
          </cell>
          <cell r="B91" t="str">
            <v xml:space="preserve">ORINAL MEDIANO DE COLGAR LÍNEA SANTA FÉ EN PORCELANA COLOR BLANCO TIPO CORONA REF. 00401100-1 O SIMILAR. </v>
          </cell>
          <cell r="C91" t="str">
            <v>Insumos</v>
          </cell>
          <cell r="D91" t="str">
            <v>UND</v>
          </cell>
          <cell r="E91">
            <v>243005</v>
          </cell>
          <cell r="F91">
            <v>204206</v>
          </cell>
        </row>
        <row r="92">
          <cell r="A92" t="str">
            <v>I91</v>
          </cell>
          <cell r="B92" t="str">
            <v xml:space="preserve">ORINAL TIPO GOTTA BAJO CONSUMO 0,5 LPF SIFON OCULTO TIPO + GRIFERIA TIPO PUSH ANTIVANDALICA,  CORONA O SIMILAR </v>
          </cell>
          <cell r="C92" t="str">
            <v>Insumos</v>
          </cell>
          <cell r="D92" t="str">
            <v>UND</v>
          </cell>
          <cell r="E92">
            <v>843157</v>
          </cell>
          <cell r="F92">
            <v>708535</v>
          </cell>
        </row>
        <row r="93">
          <cell r="A93" t="str">
            <v>I92</v>
          </cell>
          <cell r="B93" t="str">
            <v>PAPELERA EN PORCELANA TIPO ELITE REF. 06140100-1 DE CORONA O SIMILAR.</v>
          </cell>
          <cell r="C93" t="str">
            <v>Insumos</v>
          </cell>
          <cell r="D93" t="str">
            <v>UND</v>
          </cell>
          <cell r="E93">
            <v>31841</v>
          </cell>
          <cell r="F93">
            <v>26757</v>
          </cell>
        </row>
        <row r="94">
          <cell r="A94" t="str">
            <v>I93</v>
          </cell>
          <cell r="B94" t="str">
            <v>PAPELERA EN PORCELANA TIPO ESPACIO REF. 04240100-1 TIPO CORONA O SIMILAR.</v>
          </cell>
          <cell r="C94" t="str">
            <v>Insumos</v>
          </cell>
          <cell r="D94" t="str">
            <v>UND</v>
          </cell>
          <cell r="E94">
            <v>37038</v>
          </cell>
          <cell r="F94">
            <v>31124</v>
          </cell>
        </row>
        <row r="95">
          <cell r="A95" t="str">
            <v>I94</v>
          </cell>
          <cell r="B95" t="str">
            <v>SANITARIO PARA DISCAPACITADO ELONGADO SIN ASIENTO COLOR BLANCO DE CONEXIÓN POR ENCIMA LINEA ADRIATICA DE CORONA REF. 21 AA 1318 O SIMILAR.</v>
          </cell>
          <cell r="C95" t="str">
            <v>Insumos</v>
          </cell>
          <cell r="D95" t="str">
            <v>UND</v>
          </cell>
          <cell r="E95">
            <v>485077</v>
          </cell>
          <cell r="F95">
            <v>407628</v>
          </cell>
        </row>
        <row r="96">
          <cell r="A96" t="str">
            <v>I95</v>
          </cell>
          <cell r="B96" t="str">
            <v>SANITARIO TIPO INSTITUCIONAL BAJO CONSUMO 1.6 LITROS POR DESCARGA, COLOR BLANCO PARA CONEXIÓN POR DETRÁS, NO INCLUYE MUEBLE  MANCESA REF 21-AA-41</v>
          </cell>
          <cell r="C96" t="str">
            <v>Insumos</v>
          </cell>
          <cell r="D96" t="str">
            <v>UND</v>
          </cell>
          <cell r="E96">
            <v>223843</v>
          </cell>
          <cell r="F96">
            <v>188103</v>
          </cell>
        </row>
        <row r="97">
          <cell r="A97" t="str">
            <v>I96</v>
          </cell>
          <cell r="B97" t="str">
            <v>SECADOR ELECTRICO PARA MANOS LIBRES EN ACERO INOXIDABLE 304 SATINADO TIPO ACCESORIOS &amp; ACABADOS REF. 1 AA 1318 O SIMILAR.</v>
          </cell>
          <cell r="C97" t="str">
            <v>Insumos</v>
          </cell>
          <cell r="D97" t="str">
            <v>UND</v>
          </cell>
          <cell r="E97">
            <v>1071286</v>
          </cell>
          <cell r="F97">
            <v>900240</v>
          </cell>
        </row>
        <row r="98">
          <cell r="A98" t="str">
            <v>I97</v>
          </cell>
          <cell r="B98" t="str">
            <v>SIFON P PARA ORINAL SANTA FÉ TIPO GRIVAL REF.. 93301 O SIMILAR</v>
          </cell>
          <cell r="C98" t="str">
            <v>Insumos</v>
          </cell>
          <cell r="D98" t="str">
            <v>UND</v>
          </cell>
          <cell r="E98">
            <v>14028</v>
          </cell>
          <cell r="F98">
            <v>11788</v>
          </cell>
        </row>
        <row r="99">
          <cell r="A99" t="str">
            <v>I98</v>
          </cell>
          <cell r="B99" t="str">
            <v>TOALLERO EN PORCELANA TIPO ELITE REF. 09190100-1 DE CORONA O SIMILAR.</v>
          </cell>
          <cell r="C99" t="str">
            <v>Insumos</v>
          </cell>
          <cell r="D99" t="str">
            <v>UND</v>
          </cell>
          <cell r="E99">
            <v>24719</v>
          </cell>
          <cell r="F99">
            <v>20772</v>
          </cell>
        </row>
        <row r="100">
          <cell r="A100" t="str">
            <v>I99</v>
          </cell>
          <cell r="B100" t="str">
            <v>TOALLERO EN PORCELANA TIPO ESPACIO REF. 04290100-1 DE CORONA O SIMILAR.</v>
          </cell>
          <cell r="C100" t="str">
            <v>Insumos</v>
          </cell>
          <cell r="D100" t="str">
            <v>UND</v>
          </cell>
          <cell r="E100">
            <v>35832</v>
          </cell>
          <cell r="F100">
            <v>30111</v>
          </cell>
        </row>
        <row r="101">
          <cell r="A101" t="str">
            <v>I100</v>
          </cell>
          <cell r="B101" t="str">
            <v>VALVULA ANTIVANDALICA  PARA ORINAL</v>
          </cell>
          <cell r="C101" t="str">
            <v>Insumos</v>
          </cell>
          <cell r="D101" t="str">
            <v>UND</v>
          </cell>
          <cell r="E101">
            <v>193712</v>
          </cell>
          <cell r="F101">
            <v>162783</v>
          </cell>
        </row>
        <row r="102">
          <cell r="A102" t="str">
            <v>I101</v>
          </cell>
          <cell r="B102" t="str">
            <v>VALVULA ANTIVANDALICA PARA SANITARIO ALTA PRESION TIPO DOCOL REF. 4 AA 01051300 O SIMILAR.</v>
          </cell>
          <cell r="C102" t="str">
            <v>Insumos</v>
          </cell>
          <cell r="D102" t="str">
            <v>UND</v>
          </cell>
          <cell r="E102">
            <v>297790</v>
          </cell>
          <cell r="F102">
            <v>250244</v>
          </cell>
        </row>
        <row r="103">
          <cell r="A103" t="str">
            <v>I102</v>
          </cell>
          <cell r="B103" t="str">
            <v>VALVULA ANTIVANDALICA PARA SANITARIO BAJA PRESION TIPO DOCOL REF. 4 AA 01021500 O SIMILAR.</v>
          </cell>
          <cell r="C103" t="str">
            <v>Insumos</v>
          </cell>
          <cell r="D103" t="str">
            <v>UND</v>
          </cell>
          <cell r="E103">
            <v>128665</v>
          </cell>
          <cell r="F103">
            <v>108122</v>
          </cell>
        </row>
        <row r="104">
          <cell r="A104" t="str">
            <v>I103</v>
          </cell>
          <cell r="B104" t="str">
            <v>DISPENSADOR PARA JABON LIQUIDO MARCA A&amp;A CUERPO EN ACERO INOXIDABLE CAPACIDAD 1.2 LITROS. REF 8-AA-600</v>
          </cell>
          <cell r="C104" t="str">
            <v>Insumos</v>
          </cell>
          <cell r="D104" t="str">
            <v>UND</v>
          </cell>
          <cell r="E104">
            <v>137303</v>
          </cell>
          <cell r="F104">
            <v>115381</v>
          </cell>
        </row>
        <row r="105">
          <cell r="A105" t="str">
            <v>I104</v>
          </cell>
          <cell r="B105" t="str">
            <v>DISPENSADOR PARA JABON LIQUIDO PARA INSTALAR EN MESON PICO EN ACERO INOXIDABLE TIPO 304 DE 6* DE LARGO GIRATORIO, TANQUE Y VASTAGO EN ABS DE INGENIERIA, CAP. 1 LITRO, MARCA BOBRICK REF. 3AA-8226</v>
          </cell>
          <cell r="C105" t="str">
            <v>Insumos</v>
          </cell>
          <cell r="D105" t="str">
            <v>UND</v>
          </cell>
          <cell r="E105">
            <v>239848</v>
          </cell>
          <cell r="F105">
            <v>201553</v>
          </cell>
        </row>
        <row r="106">
          <cell r="A106" t="str">
            <v>I105</v>
          </cell>
          <cell r="B106" t="str">
            <v>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v>
          </cell>
          <cell r="C106" t="str">
            <v>Insumos</v>
          </cell>
          <cell r="D106" t="str">
            <v>UND</v>
          </cell>
          <cell r="E106">
            <v>994150</v>
          </cell>
          <cell r="F106">
            <v>835420</v>
          </cell>
        </row>
        <row r="107">
          <cell r="A107" t="str">
            <v>I106</v>
          </cell>
          <cell r="B107" t="str">
            <v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v>
          </cell>
          <cell r="C107" t="str">
            <v>Insumos</v>
          </cell>
          <cell r="D107" t="str">
            <v>UND</v>
          </cell>
          <cell r="E107">
            <v>1651129</v>
          </cell>
          <cell r="F107">
            <v>1387503</v>
          </cell>
        </row>
        <row r="108">
          <cell r="A108" t="str">
            <v>I107</v>
          </cell>
          <cell r="B108" t="str">
            <v xml:space="preserve">PROTECTOR PARA PAPEL HIGIENICO DE SOBREPONER EN LA PARED EN ACERO INOXIDABLE 304 SATINADO, PARA ROLLO DE 200/400 MTS CERRADURA CON LLAVE, IMPORTADO MARCA A&amp;A. </v>
          </cell>
          <cell r="C108" t="str">
            <v>Insumos</v>
          </cell>
          <cell r="D108" t="str">
            <v>UND</v>
          </cell>
          <cell r="E108">
            <v>170326</v>
          </cell>
          <cell r="F108">
            <v>143131</v>
          </cell>
        </row>
        <row r="109">
          <cell r="A109" t="str">
            <v>I108</v>
          </cell>
          <cell r="B109" t="str">
            <v>BARRA DE SEGURIDAD DE PARED A PISO EN ACERO INOXIDABLE SATINADO CON TORNILLOS ESCONDIDOS PARA INSTALAR DERECHA A IZQUIERDA MARCA A &amp;A REF. 8-AA-506</v>
          </cell>
          <cell r="C109" t="str">
            <v>Insumos</v>
          </cell>
          <cell r="D109" t="str">
            <v>UND</v>
          </cell>
          <cell r="E109">
            <v>382365</v>
          </cell>
          <cell r="F109">
            <v>321315</v>
          </cell>
        </row>
        <row r="110">
          <cell r="A110" t="str">
            <v>I109</v>
          </cell>
          <cell r="B110" t="str">
            <v>BARRA DE SEGURIDAD EN ACERO INOXIDABLE SATINADO CON TORNILLOS ESCONDIDOS PARA INSTALAR EN SANITARIO SIN TANQUE MARCA A&amp;A REF 8-AA-808</v>
          </cell>
          <cell r="C110" t="str">
            <v>Insumos</v>
          </cell>
          <cell r="D110" t="str">
            <v>UND</v>
          </cell>
          <cell r="E110">
            <v>495336</v>
          </cell>
          <cell r="F110">
            <v>416249</v>
          </cell>
        </row>
        <row r="111">
          <cell r="A111" t="str">
            <v>I110</v>
          </cell>
          <cell r="B111" t="str">
            <v>PERCHA SENCILLA EN ACERO INOXIDABLE MARCA A&amp;A REF 8-AA210B</v>
          </cell>
          <cell r="C111" t="str">
            <v>Insumos</v>
          </cell>
          <cell r="D111" t="str">
            <v>UND</v>
          </cell>
          <cell r="E111">
            <v>41710</v>
          </cell>
          <cell r="F111">
            <v>35050</v>
          </cell>
        </row>
        <row r="112">
          <cell r="A112" t="str">
            <v>I111</v>
          </cell>
          <cell r="B112" t="str">
            <v>PERCHA SENCILLA EN ACERO INOXIDABLE MARCA A&amp;A REF 8-AA211B</v>
          </cell>
          <cell r="C112" t="str">
            <v>Insumos</v>
          </cell>
          <cell r="D112" t="str">
            <v>UND</v>
          </cell>
          <cell r="E112">
            <v>45187</v>
          </cell>
          <cell r="F112">
            <v>37972</v>
          </cell>
        </row>
        <row r="113">
          <cell r="A113" t="str">
            <v>I112</v>
          </cell>
          <cell r="B113" t="str">
            <v>LAVAMANOS SOBREPONER LINEA MANANTIAL DUO Color blanco Tipo Corona o similar (Incluye sifon botella, desague sencillo y accesorios de conexión e instalacion)</v>
          </cell>
          <cell r="C113" t="str">
            <v>Insumos</v>
          </cell>
          <cell r="D113" t="str">
            <v>UND</v>
          </cell>
          <cell r="E113">
            <v>381086</v>
          </cell>
          <cell r="F113">
            <v>320240</v>
          </cell>
        </row>
        <row r="114">
          <cell r="A114" t="str">
            <v>I113</v>
          </cell>
          <cell r="B114" t="str">
            <v>SANITARIO LINEA INFANTIL COMPLETO CON FLUITMASTER Y VALVULA DE REGULACION SANITARIA</v>
          </cell>
          <cell r="C114" t="str">
            <v>Insumos</v>
          </cell>
          <cell r="D114" t="str">
            <v>UND</v>
          </cell>
          <cell r="E114">
            <v>659176</v>
          </cell>
          <cell r="F114">
            <v>553929</v>
          </cell>
        </row>
        <row r="115">
          <cell r="A115" t="str">
            <v>I114</v>
          </cell>
          <cell r="B115" t="str">
            <v>FLUITMASTER  PARA SANITARIO</v>
          </cell>
          <cell r="C115" t="str">
            <v>Insumos</v>
          </cell>
          <cell r="D115" t="str">
            <v>UND</v>
          </cell>
          <cell r="E115">
            <v>61796</v>
          </cell>
          <cell r="F115">
            <v>51929</v>
          </cell>
        </row>
        <row r="116">
          <cell r="A116" t="str">
            <v>I115</v>
          </cell>
          <cell r="B116" t="str">
            <v>LAVAPLATOS SOCODA 80*51 DOBLE POCETA,MEZCLADOR PISCIS DE LAVAPLATOS,KIT DE CANASTILLA Y SIFÓN</v>
          </cell>
          <cell r="C116" t="str">
            <v>Insumos</v>
          </cell>
          <cell r="D116" t="str">
            <v>UND</v>
          </cell>
          <cell r="E116">
            <v>432585</v>
          </cell>
          <cell r="F116">
            <v>363517</v>
          </cell>
        </row>
        <row r="117">
          <cell r="A117" t="str">
            <v>I116</v>
          </cell>
          <cell r="B117" t="str">
            <v>LAVAPLATOS SOCODA 60*40,MEZCLADOR PISCIS DE LAVAPLATOS,KIT CANASTILLA Y SIFÓN</v>
          </cell>
          <cell r="C117" t="str">
            <v>Insumos</v>
          </cell>
          <cell r="D117" t="str">
            <v>UND</v>
          </cell>
          <cell r="E117">
            <v>226593</v>
          </cell>
          <cell r="F117">
            <v>190414</v>
          </cell>
        </row>
        <row r="118">
          <cell r="A118" t="str">
            <v>I117</v>
          </cell>
          <cell r="B118" t="str">
            <v>LAVAPLATOS SOCODA 1.00*51,MEZCLADOR PISCIS DE LAVAPALTOS,KIT DE CANASTILLA Y SIFÓN</v>
          </cell>
          <cell r="C118" t="str">
            <v>Insumos</v>
          </cell>
          <cell r="D118" t="str">
            <v>UND</v>
          </cell>
          <cell r="E118">
            <v>267790</v>
          </cell>
          <cell r="F118">
            <v>225034</v>
          </cell>
        </row>
        <row r="119">
          <cell r="A119" t="str">
            <v>I118</v>
          </cell>
          <cell r="B119" t="str">
            <v>FACHADA FLOTANTE EN ALUMINIO  ANODIZADO VIDRIO ARQUITECTÓNICO 5 MM Y PERFILERÍA ALUMINIO PROYECTANTE TIPO VP 3831. INCLUYE EL SUMINISTRO DE TODOS LOS ACCESORIOS REQUERIDOS PARA EL CORRECTO MONTAJE, ASI COMO EL SUMINISTRO E INSTALACIÓN DE LA SILICONA QUE SEA REQUERIDA PARA GARANTIZAR UNA PERFECTA INSTALACIÓN. SEGUN DETALLE. (SUMINISTRO E INSTALACIÓN).</v>
          </cell>
          <cell r="C119" t="str">
            <v>Insumos</v>
          </cell>
          <cell r="D119" t="str">
            <v>M2</v>
          </cell>
          <cell r="E119">
            <v>360396</v>
          </cell>
          <cell r="F119">
            <v>302854</v>
          </cell>
        </row>
        <row r="120">
          <cell r="A120" t="str">
            <v>I119</v>
          </cell>
          <cell r="B120" t="str">
            <v>MARQUESINA EN VIDRIO TEMPLADO 10 MM.  INCLUYE VIDRIO TEMPLADO, PERFILERIA EN ALUMINIO, SILICONA GOTERO, PEGUE, ELEMENTOS DE FIJACIÓN, ASI COMO EL SUMINISTRO DE TODOS LOS ACCESORIOS REQUERIDOS PARA EL CORRECTO MONTAJE Y TODA LA SILICONA QUE SEA REQUERIDA PARA GARANTIZAR UNA PERFECTA INSTALACIÓN. SEGUN DETALLE. (SUMINISTRO E INSTALACIÓN).</v>
          </cell>
          <cell r="C120" t="str">
            <v>Insumos</v>
          </cell>
          <cell r="D120" t="str">
            <v>M2</v>
          </cell>
          <cell r="E120">
            <v>834553</v>
          </cell>
          <cell r="F120">
            <v>701305</v>
          </cell>
        </row>
        <row r="121">
          <cell r="A121" t="str">
            <v>I120</v>
          </cell>
          <cell r="B121" t="str">
            <v>PUERTA DOBLE EN VIDRIO TEMPLADO 10 MM CON ZOCALO EN ALUMINIO DE PIVOTE Y PELICULA TIPO SANT BLASTING, CON CERRADURAS Y MANIJAS. INCLUYE EL SUMINISTRO DE TODOS LOS ACCESORIOS REQUERIDOS PARA EL CORRECTO MONTAJE. SEGUN DETALLE.</v>
          </cell>
          <cell r="C121" t="str">
            <v>Insumos</v>
          </cell>
          <cell r="D121" t="str">
            <v>M2</v>
          </cell>
          <cell r="E121">
            <v>1003714</v>
          </cell>
          <cell r="F121">
            <v>843457</v>
          </cell>
        </row>
        <row r="122">
          <cell r="A122" t="str">
            <v>I121</v>
          </cell>
          <cell r="B122" t="str">
            <v>PUERTA DOBLE EN VIDRIO TEMPLADO 10 MM CON ZOCALO EN ALUMINIO DE PIVOTE, CON CERRADURAS Y MANIJAS. INCLUYE EL SUMINISTRO DE TODOS LOS ACCESORIOS REQUERIDOS PARA EL CORRECTO MONTAJE. SEGUN DETALLE</v>
          </cell>
          <cell r="C122" t="str">
            <v>Insumos</v>
          </cell>
          <cell r="D122" t="str">
            <v>M2</v>
          </cell>
          <cell r="E122">
            <v>879615</v>
          </cell>
          <cell r="F122">
            <v>739172</v>
          </cell>
        </row>
        <row r="123">
          <cell r="A123" t="str">
            <v>I122</v>
          </cell>
          <cell r="B123" t="str">
            <v>PUERTA DOBLE VIDRIO TEMPLADO 10 MM CON ZOCALO EN ALUMINIO CON BISAGRAS DE PISO NEUMATICAS Y PELICULA TIPO SANT BLASTING, CON CERRADURAS Y MANIJAS. INCLUYE EL SUMINISTRO DE TODOS LOS ACCESORIOS REQUERIDOS PARA EL CORRECTO MONTAJE. SEGUN DETALLE. (SUMINISTRO E INSTALACIÓN).</v>
          </cell>
          <cell r="C123" t="str">
            <v>Insumos</v>
          </cell>
          <cell r="D123" t="str">
            <v>M2</v>
          </cell>
          <cell r="E123">
            <v>1277448</v>
          </cell>
          <cell r="F123">
            <v>1073486</v>
          </cell>
        </row>
        <row r="124">
          <cell r="A124" t="str">
            <v>I123</v>
          </cell>
          <cell r="B124" t="str">
            <v>PUERTA DOBLE VIDRIO TEMPLADO 10 MM CON ZOCALO EN ALUMINIO CON BISAGRAS DE PISO NEUMATICAS, CON CERRADURAS Y MANIJAS. INCLUYE EL SUMINISTRO DE TODOS LOS ACCESORIOS REQUERIDOS PARA EL CORRECTO MONTAJE. SEGUN DETALLE. (SUMINISTRO E INSTALACIÓN).</v>
          </cell>
          <cell r="C124" t="str">
            <v>Insumos</v>
          </cell>
          <cell r="D124" t="str">
            <v>M2</v>
          </cell>
          <cell r="E124">
            <v>1174813</v>
          </cell>
          <cell r="F124">
            <v>987238</v>
          </cell>
        </row>
        <row r="125">
          <cell r="A125" t="str">
            <v>I124</v>
          </cell>
          <cell r="B125" t="str">
            <v>PUERTA DUCHA ACRILICO (INCLUYE MARCO EN ALUMINIO ANODIZADO, PASADOR Y TOALLERO) A TODO COSTO</v>
          </cell>
          <cell r="C125" t="str">
            <v>Insumos</v>
          </cell>
          <cell r="D125" t="str">
            <v>M2</v>
          </cell>
          <cell r="E125">
            <v>348914</v>
          </cell>
          <cell r="F125">
            <v>293205</v>
          </cell>
        </row>
        <row r="126">
          <cell r="A126" t="str">
            <v>I125</v>
          </cell>
          <cell r="B126" t="str">
            <v>PUERTA EN VIDRIO TEMPLADO 10 MM CON ZOCALO EN ALUMINIO CON BISAGRAS DE PISO NEUMATICAS Y PELICULA TIPO SANT BLASTING, CON CERRADURA Y MANIJA (HOJA SENCILLA). INCLUYE EL SUMINISTRO DE TODOS LOS ACCESORIOS REQUERIDOS PARA EL CORRECTO MONTAJE. SEGUN DETALLE. (SUMINISTRO E INSTALACIÓN).</v>
          </cell>
          <cell r="C126" t="str">
            <v>Insumos</v>
          </cell>
          <cell r="D126" t="str">
            <v>M2</v>
          </cell>
          <cell r="E126">
            <v>1277448</v>
          </cell>
          <cell r="F126">
            <v>1073486</v>
          </cell>
        </row>
        <row r="127">
          <cell r="A127" t="str">
            <v>I126</v>
          </cell>
          <cell r="B127" t="str">
            <v>PUERTA EN VIDRIO TEMPLADO 10 MM CON ZOCALO EN ALUMINIO CON BISAGRAS DE PISO NEUMATICAS, CON CERRADURA Y MANIJA (HOJA SENCILLA). INCLUYE EL SUMINISTRO DE TODOS LOS ACCESORIOS REQUERIDOS PARA EL CORRECTO MONTAJE. SEGUN DETALLE. (SUMINISTRO E INSTALACIÓN).</v>
          </cell>
          <cell r="C127" t="str">
            <v>Insumos</v>
          </cell>
          <cell r="D127" t="str">
            <v>M2</v>
          </cell>
          <cell r="E127">
            <v>1168914</v>
          </cell>
          <cell r="F127">
            <v>982281</v>
          </cell>
        </row>
        <row r="128">
          <cell r="A128" t="str">
            <v>I127</v>
          </cell>
          <cell r="B128" t="str">
            <v>PUERTA EN VIDRIO TEMPLADO 10 MM CON ZOCALO EN ALUMINIO DE PIVOTE Y PELICULA TIPO SANT BLASTING, CON CERRADURA Y MANIJA (HOJA SENCILLA). INCLUYE EL SUMINISTRO DE TODOS LOS ACCESORIOS REQUERIDOS PARA EL CORRECTO MONTAJE. SEGUN DETALLE. (SUMINISTRO E INSTALACIÓN).</v>
          </cell>
          <cell r="C128" t="str">
            <v>Insumos</v>
          </cell>
          <cell r="D128" t="str">
            <v>M2</v>
          </cell>
          <cell r="E128">
            <v>1061071</v>
          </cell>
          <cell r="F128">
            <v>891656</v>
          </cell>
        </row>
        <row r="129">
          <cell r="A129" t="str">
            <v>I128</v>
          </cell>
          <cell r="B129" t="str">
            <v>PUERTA EN VIDRIO TEMPLADO 10 MM CON ZOCALO EN ALUMINIO DE PIVOTE, CON CERRADURA Y MANIJA (HOJA SENCILLA). INCLUYE EL SUMINISTRO DE TODOS LOS ACCESORIOS REQUERIDOS PARA EL CORRECTO MONTAJE. SEGUN DETALLE. (SUMINISTRO E INSTALACIÓN).</v>
          </cell>
          <cell r="C129" t="str">
            <v>Insumos</v>
          </cell>
          <cell r="D129" t="str">
            <v>M2</v>
          </cell>
          <cell r="E129">
            <v>921503</v>
          </cell>
          <cell r="F129">
            <v>774372</v>
          </cell>
        </row>
        <row r="130">
          <cell r="A130" t="str">
            <v>I129</v>
          </cell>
          <cell r="B130" t="str">
            <v>SUMINISTRO E INSTALACION DE ESPEJO   4 MM. BISELADO Y PULIDO EN CUATRO LADOS. (INCLUYE ELEMENTOS DE FIJACIÓN AL MURO).</v>
          </cell>
          <cell r="C130" t="str">
            <v>Insumos</v>
          </cell>
          <cell r="D130" t="str">
            <v>M2</v>
          </cell>
          <cell r="E130">
            <v>163373</v>
          </cell>
          <cell r="F130">
            <v>137288</v>
          </cell>
        </row>
        <row r="131">
          <cell r="A131" t="str">
            <v>I130</v>
          </cell>
          <cell r="B131" t="str">
            <v>SUMINISTRO E INSTALACION DE ESPEJO  6 MM. SIN BISELAR Y SIN MARCO. (INCLUYE ELEMENTOS DE FIJACIÓN AL MURO).</v>
          </cell>
          <cell r="C131" t="str">
            <v>Insumos</v>
          </cell>
          <cell r="D131" t="str">
            <v>M2</v>
          </cell>
          <cell r="E131">
            <v>181132</v>
          </cell>
          <cell r="F131">
            <v>152212</v>
          </cell>
        </row>
        <row r="132">
          <cell r="A132" t="str">
            <v>I131</v>
          </cell>
          <cell r="B132" t="str">
            <v>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v>
          </cell>
          <cell r="C132" t="str">
            <v>Insumos</v>
          </cell>
          <cell r="D132" t="str">
            <v>M2</v>
          </cell>
          <cell r="E132">
            <v>393733</v>
          </cell>
          <cell r="F132">
            <v>330868</v>
          </cell>
        </row>
        <row r="133">
          <cell r="A133" t="str">
            <v>I132</v>
          </cell>
          <cell r="B133" t="str">
            <v>VENTANA CORREDIZA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33" t="str">
            <v>Insumos</v>
          </cell>
          <cell r="D133" t="str">
            <v>M2</v>
          </cell>
          <cell r="E133">
            <v>362248</v>
          </cell>
          <cell r="F133">
            <v>304410</v>
          </cell>
        </row>
        <row r="134">
          <cell r="A134" t="str">
            <v>I133</v>
          </cell>
          <cell r="B134" t="str">
            <v>VENTANERIA APOYADA EN PERFILERIA DE ALUMINIO ANODIZADO COLOR NATURAL Y CUERPO CORREDIZO+ VIDRIO LAMINADO DE4+5 (INCLUYE EL SUMINISTRO DE TODOS LOS ACCESORIOS REQUERIDOS PARA EL CORRECTO MONTAJE).</v>
          </cell>
          <cell r="C134" t="str">
            <v>Insumos</v>
          </cell>
          <cell r="D134" t="str">
            <v>M2</v>
          </cell>
          <cell r="E134">
            <v>889613</v>
          </cell>
          <cell r="F134">
            <v>747574</v>
          </cell>
        </row>
        <row r="135">
          <cell r="A135" t="str">
            <v>I134</v>
          </cell>
          <cell r="B135" t="str">
            <v>VENTANERIA APOYADA EN PERFILERIA DE ALUMINIO ANODIZADO COLOR NATURAL Y REJILLA SUPERIOR EN ALUMINO+ VIDRIO LAMINADO DE4+5 (INCLUYE EL SUMINISTRO DE TODOS LOS ACCESORIOS REQUERIDOS PARA EL CORRECTO MONTAJE).</v>
          </cell>
          <cell r="C135" t="str">
            <v>Insumos</v>
          </cell>
          <cell r="D135" t="str">
            <v>M2</v>
          </cell>
          <cell r="E135">
            <v>839145</v>
          </cell>
          <cell r="F135">
            <v>705164</v>
          </cell>
        </row>
        <row r="136">
          <cell r="A136" t="str">
            <v>I135</v>
          </cell>
          <cell r="B136" t="str">
            <v>VENTANERIA APOYADA EN PERFILERIA DE ALUMINIO ANODIZADO COLOR NATURAL + VIDRIO LAMINADO DE4+5 (INCLUYE EL SUMINISTRO DE TODOS LOS ACCESORIOS REQUERIDOS PARA EL CORRECTO MONTAJE).</v>
          </cell>
          <cell r="C136" t="str">
            <v>Insumos</v>
          </cell>
          <cell r="D136" t="str">
            <v>M2</v>
          </cell>
          <cell r="E136">
            <v>916581</v>
          </cell>
          <cell r="F136">
            <v>770236</v>
          </cell>
        </row>
        <row r="137">
          <cell r="A137" t="str">
            <v>I136</v>
          </cell>
          <cell r="B137" t="str">
            <v>VENTANERIA APOYADA EN PERFILERIA DE ALUMINIO ANODIZADO COLOR NATURAL +REJILLA SUPERIOR Y CUERPOS CORREDIZOS VIDRIO LAMINADO DE4+5 (INCLUYE EL SUMINISTRO DE TODOS LOS ACCESORIOS REQUERIDOS PARA EL CORRECTO MONTAJE).</v>
          </cell>
          <cell r="C137" t="str">
            <v>Insumos</v>
          </cell>
          <cell r="D137" t="str">
            <v>M2</v>
          </cell>
          <cell r="E137">
            <v>899724</v>
          </cell>
          <cell r="F137">
            <v>756071</v>
          </cell>
        </row>
        <row r="138">
          <cell r="A138" t="str">
            <v>I137</v>
          </cell>
          <cell r="B138" t="str">
            <v>VENTANERIA APOYADA EN PERFILERIA DE ALUMINIO ANODIZADO COLOR NATURAL +REJILLA SUPERIOR Y CUERPOS CORREDIZOS VIDRIO LAMINADO DE4+5 (INCLUYE EL SUMINISTRO DE TODOS LOS ACCESORIOS REQUERIDOS PARA EL CORRECTO MONTAJE).</v>
          </cell>
          <cell r="C138" t="str">
            <v>Insumos</v>
          </cell>
          <cell r="D138" t="str">
            <v>M2</v>
          </cell>
          <cell r="E138">
            <v>1018188</v>
          </cell>
          <cell r="F138">
            <v>855620</v>
          </cell>
        </row>
        <row r="139">
          <cell r="A139" t="str">
            <v>I138</v>
          </cell>
          <cell r="B139" t="str">
            <v>VENTANERIA APOYADA EN PERFILERIA DE ALUMINIO ANODIZADO COLOR NATURAL +REJILLA SUPERIOR Y CUERPOS CORREDIZOS VIDRIO LAMINADO DE4+5 (INCLUYE EL SUMINISTRO DE TODOS LOS ACCESORIOS REQUERIDOS PARA EL CORRECTO MONTAJE).</v>
          </cell>
          <cell r="C139" t="str">
            <v>Insumos</v>
          </cell>
          <cell r="D139" t="str">
            <v>M2</v>
          </cell>
          <cell r="E139">
            <v>1018188</v>
          </cell>
          <cell r="F139">
            <v>855620</v>
          </cell>
        </row>
        <row r="140">
          <cell r="A140" t="str">
            <v>I139</v>
          </cell>
          <cell r="B140" t="str">
            <v>VENTANERIA APOYADA EN PERFILERIA DE ALUMINIO ANODIZADO COLOR NATURAL, REJILLA DE ALUMINIO INTEGRADA+ REJILLA SUPERIOR Y VIDRIO LAMINADO DE4+5,  (INCLUYE EL SUMINISTRO DE TODOS LOS ACCESORIOS REQUERIDOS PARA EL CORRECTO MONTAJE).</v>
          </cell>
          <cell r="C140" t="str">
            <v>Insumos</v>
          </cell>
          <cell r="D140" t="str">
            <v>M2</v>
          </cell>
          <cell r="E140">
            <v>1018188</v>
          </cell>
          <cell r="F140">
            <v>855620</v>
          </cell>
        </row>
        <row r="141">
          <cell r="A141" t="str">
            <v>I140</v>
          </cell>
          <cell r="B141" t="str">
            <v>VENTANERIA APOYADA EN PERFILERIA DE ALUMINIO ANODIZADO COLOR NATURAL, ESTRUCTURA METALICA+ VIDRIO LAMINADO DE4+5 (INCLUYE EL SUMINISTRO DE TODOS LOS ACCESORIOS REQUERIDOS PARA EL CORRECTO MONTAJE).</v>
          </cell>
          <cell r="C141" t="str">
            <v>Insumos</v>
          </cell>
          <cell r="D141" t="str">
            <v>M2</v>
          </cell>
          <cell r="E141">
            <v>908345</v>
          </cell>
          <cell r="F141">
            <v>763315</v>
          </cell>
        </row>
        <row r="142">
          <cell r="A142" t="str">
            <v>I141</v>
          </cell>
          <cell r="B142" t="str">
            <v>VENTANERIA APOYADA EN PERFILERIA DE ALUMINIO ANODIZADO MATE COLOR BLANCO, VIDRIO TEMPLADO DE 8MM INCOLORO+REJILLA SUPERIOR Y PUERTA EN ALUMINIO ANODIZADO BLANCO MATE CON MANIJA GRIFOX</v>
          </cell>
          <cell r="C142" t="str">
            <v>Insumos</v>
          </cell>
          <cell r="D142" t="str">
            <v>M2</v>
          </cell>
          <cell r="E142">
            <v>850474</v>
          </cell>
          <cell r="F142">
            <v>714684</v>
          </cell>
        </row>
        <row r="143">
          <cell r="A143" t="str">
            <v>I142</v>
          </cell>
          <cell r="B143" t="str">
            <v>VENTANERIA APOYADA EN PERFILERIA DE ALUMINIO EMBEBIDA EN MURO Y CIELO RASO, CON VIDRIO TEMPLADO 8MM INCOLORO</v>
          </cell>
          <cell r="C143" t="str">
            <v>Insumos</v>
          </cell>
          <cell r="D143" t="str">
            <v>M2</v>
          </cell>
          <cell r="E143">
            <v>481141</v>
          </cell>
          <cell r="F143">
            <v>404320</v>
          </cell>
        </row>
        <row r="144">
          <cell r="A144" t="str">
            <v>I143</v>
          </cell>
          <cell r="B144" t="str">
            <v>VENTANERIA APOYADA EN PERFILERIA DE ALUMINIO ANODIZADO MATE COLOR BLANCO, VIDRIO TEMPLADO DE 8MM INCOLORO CON UNIONES A TOPE +REJILLA SUPERIOR</v>
          </cell>
          <cell r="C144" t="str">
            <v>Insumos</v>
          </cell>
          <cell r="D144" t="str">
            <v>M2</v>
          </cell>
          <cell r="E144">
            <v>704949</v>
          </cell>
          <cell r="F144">
            <v>592394</v>
          </cell>
        </row>
        <row r="145">
          <cell r="A145" t="str">
            <v>I144</v>
          </cell>
          <cell r="B145" t="str">
            <v>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45" t="str">
            <v>Insumos</v>
          </cell>
          <cell r="D145" t="str">
            <v>M2</v>
          </cell>
          <cell r="E145">
            <v>213130</v>
          </cell>
          <cell r="F145">
            <v>179101</v>
          </cell>
        </row>
        <row r="146">
          <cell r="A146" t="str">
            <v>I145</v>
          </cell>
          <cell r="B14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46" t="str">
            <v>Insumos</v>
          </cell>
          <cell r="D146" t="str">
            <v>M2</v>
          </cell>
          <cell r="E146">
            <v>348502</v>
          </cell>
          <cell r="F146">
            <v>292859</v>
          </cell>
        </row>
        <row r="147">
          <cell r="A147" t="str">
            <v>I146</v>
          </cell>
          <cell r="B147" t="str">
            <v>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v>
          </cell>
          <cell r="C147" t="str">
            <v>Insumos</v>
          </cell>
          <cell r="D147" t="str">
            <v>M2</v>
          </cell>
          <cell r="E147">
            <v>370078</v>
          </cell>
          <cell r="F147">
            <v>310990</v>
          </cell>
        </row>
        <row r="148">
          <cell r="A148" t="str">
            <v>I147</v>
          </cell>
          <cell r="B148" t="str">
            <v>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v>
          </cell>
          <cell r="C148" t="str">
            <v>Insumos</v>
          </cell>
          <cell r="D148" t="str">
            <v>UND</v>
          </cell>
          <cell r="E148">
            <v>1471330</v>
          </cell>
          <cell r="F148">
            <v>1236412</v>
          </cell>
        </row>
        <row r="149">
          <cell r="A149" t="str">
            <v>I148</v>
          </cell>
          <cell r="B149" t="str">
            <v>REJILLA EN ALUMINIO ANODIZADO MATE BLANCO SU LONGUITUD ES VARIABLE, VERIFICAR EN PLANTAS GENERALES.</v>
          </cell>
          <cell r="C149" t="str">
            <v>Insumos</v>
          </cell>
          <cell r="D149" t="str">
            <v>M2</v>
          </cell>
          <cell r="E149">
            <v>444245</v>
          </cell>
          <cell r="F149">
            <v>373315</v>
          </cell>
        </row>
        <row r="150">
          <cell r="A150" t="str">
            <v>I149</v>
          </cell>
          <cell r="B150" t="str">
            <v>REJILLA EN ALUMINIO ANODIZADO MATE NATURAL+ALFAJIA, INCLUYEN EL SUMINISTRO DE TODOS LOS ACCESORIOS REQUERIDOS PARA EL CORRECTOMONTAJE, ASI COMO EL SUMINISTRO E INSTALACION DE LA SILICONA QUE SEA REQUERIDA PARA EL CORRECTO MONTAJE.</v>
          </cell>
          <cell r="C150" t="str">
            <v>Insumos</v>
          </cell>
          <cell r="D150" t="str">
            <v>M2</v>
          </cell>
          <cell r="E150">
            <v>444245</v>
          </cell>
          <cell r="F150">
            <v>373315</v>
          </cell>
        </row>
        <row r="151">
          <cell r="A151" t="str">
            <v>I150</v>
          </cell>
          <cell r="B151" t="str">
            <v>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v>
          </cell>
          <cell r="C151" t="str">
            <v>Insumos</v>
          </cell>
          <cell r="D151" t="str">
            <v>M2</v>
          </cell>
          <cell r="E151">
            <v>322209</v>
          </cell>
          <cell r="F151">
            <v>270764</v>
          </cell>
        </row>
        <row r="152">
          <cell r="A152" t="str">
            <v>I151</v>
          </cell>
          <cell r="B152" t="str">
            <v>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v>
          </cell>
          <cell r="C152" t="str">
            <v>Insumos</v>
          </cell>
          <cell r="D152" t="str">
            <v>M2</v>
          </cell>
          <cell r="E152">
            <v>369470</v>
          </cell>
          <cell r="F152">
            <v>310479</v>
          </cell>
        </row>
        <row r="153">
          <cell r="A153" t="str">
            <v>I152</v>
          </cell>
          <cell r="B153" t="str">
            <v>VENTANA FIJA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53" t="str">
            <v>Insumos</v>
          </cell>
          <cell r="D153" t="str">
            <v>M2</v>
          </cell>
          <cell r="E153">
            <v>324380</v>
          </cell>
          <cell r="F153">
            <v>272588</v>
          </cell>
        </row>
        <row r="154">
          <cell r="A154" t="str">
            <v>I153</v>
          </cell>
          <cell r="B154" t="str">
            <v>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54" t="str">
            <v>Insumos</v>
          </cell>
          <cell r="D154" t="str">
            <v>M2</v>
          </cell>
          <cell r="E154">
            <v>287561</v>
          </cell>
          <cell r="F154">
            <v>241648</v>
          </cell>
        </row>
        <row r="155">
          <cell r="A155" t="str">
            <v>I154</v>
          </cell>
          <cell r="B155" t="str">
            <v>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5" t="str">
            <v>Insumos</v>
          </cell>
          <cell r="D155" t="str">
            <v>M2</v>
          </cell>
          <cell r="E155">
            <v>307566</v>
          </cell>
          <cell r="F155">
            <v>258459</v>
          </cell>
        </row>
        <row r="156">
          <cell r="A156" t="str">
            <v>I155</v>
          </cell>
          <cell r="B15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6" t="str">
            <v>Insumos</v>
          </cell>
          <cell r="D156" t="str">
            <v>M2</v>
          </cell>
          <cell r="E156">
            <v>576782</v>
          </cell>
          <cell r="F156">
            <v>484691</v>
          </cell>
        </row>
        <row r="157">
          <cell r="A157" t="str">
            <v>I156</v>
          </cell>
          <cell r="B157" t="str">
            <v>ANGULO ALUMINIO 1"X1"</v>
          </cell>
          <cell r="C157" t="str">
            <v>Insumos</v>
          </cell>
          <cell r="D157" t="str">
            <v>ML</v>
          </cell>
          <cell r="E157">
            <v>2083</v>
          </cell>
          <cell r="F157">
            <v>1750</v>
          </cell>
        </row>
        <row r="158">
          <cell r="A158" t="str">
            <v>I157</v>
          </cell>
          <cell r="B158" t="str">
            <v>TEE ALUMINIO 1"X1"</v>
          </cell>
          <cell r="C158" t="str">
            <v>Insumos</v>
          </cell>
          <cell r="D158" t="str">
            <v>ML</v>
          </cell>
          <cell r="E158">
            <v>2083</v>
          </cell>
          <cell r="F158">
            <v>1750</v>
          </cell>
        </row>
        <row r="159">
          <cell r="A159" t="str">
            <v>I158</v>
          </cell>
          <cell r="B159" t="str">
            <v>REMACHE POP</v>
          </cell>
          <cell r="C159" t="str">
            <v>Insumos</v>
          </cell>
          <cell r="D159" t="str">
            <v>UND</v>
          </cell>
          <cell r="E159">
            <v>123</v>
          </cell>
          <cell r="F159">
            <v>103</v>
          </cell>
        </row>
        <row r="160">
          <cell r="A160" t="str">
            <v>I159</v>
          </cell>
          <cell r="B160" t="str">
            <v>TUBO ALUMINIO 1" 1M</v>
          </cell>
          <cell r="C160" t="str">
            <v>Insumos</v>
          </cell>
          <cell r="D160" t="str">
            <v>UND</v>
          </cell>
          <cell r="E160">
            <v>22660</v>
          </cell>
          <cell r="F160">
            <v>19042</v>
          </cell>
        </row>
        <row r="161">
          <cell r="A161" t="str">
            <v>I160</v>
          </cell>
          <cell r="B161" t="str">
            <v>ANGULO  HIERRO 2" X 1/4"</v>
          </cell>
          <cell r="C161" t="str">
            <v>Insumos</v>
          </cell>
          <cell r="D161" t="str">
            <v>UND</v>
          </cell>
          <cell r="E161">
            <v>115192</v>
          </cell>
          <cell r="F161">
            <v>96800</v>
          </cell>
        </row>
        <row r="162">
          <cell r="A162" t="str">
            <v>I161</v>
          </cell>
          <cell r="B162" t="str">
            <v>ANGULO  HIERRO 3/4" X 1/8"</v>
          </cell>
          <cell r="C162" t="str">
            <v>Insumos</v>
          </cell>
          <cell r="D162" t="str">
            <v>M</v>
          </cell>
          <cell r="E162">
            <v>5618</v>
          </cell>
          <cell r="F162">
            <v>4721</v>
          </cell>
        </row>
        <row r="163">
          <cell r="A163" t="str">
            <v>I162</v>
          </cell>
          <cell r="B163" t="str">
            <v>ARO TAPA  ANGULO 1"*1" TRAMPA GRASA</v>
          </cell>
          <cell r="C163" t="str">
            <v>Insumos</v>
          </cell>
          <cell r="D163" t="str">
            <v>UND</v>
          </cell>
          <cell r="E163">
            <v>149828</v>
          </cell>
          <cell r="F163">
            <v>125906</v>
          </cell>
        </row>
        <row r="164">
          <cell r="A164" t="str">
            <v>I163</v>
          </cell>
          <cell r="B164" t="str">
            <v>ARO Y TAPA CONO DIAMETRO 0.89 M.</v>
          </cell>
          <cell r="C164" t="str">
            <v>Insumos</v>
          </cell>
          <cell r="D164" t="str">
            <v>UND</v>
          </cell>
          <cell r="E164">
            <v>145558</v>
          </cell>
          <cell r="F164">
            <v>122318</v>
          </cell>
        </row>
        <row r="165">
          <cell r="A165" t="str">
            <v>I164</v>
          </cell>
          <cell r="B165" t="str">
            <v>ESCALERA DE GATO EN "C" DE 6 PASOS EN TUBERIA AGUA NEGRA 3/4" TIPO COLMENA O SIMILAR. SUMINISTRO E INSTALACIÓN A TODO COSTO.</v>
          </cell>
          <cell r="C165" t="str">
            <v>Insumos</v>
          </cell>
          <cell r="D165" t="str">
            <v>UND</v>
          </cell>
          <cell r="E165">
            <v>186053</v>
          </cell>
          <cell r="F165">
            <v>156347</v>
          </cell>
        </row>
        <row r="166">
          <cell r="A166" t="str">
            <v>I165</v>
          </cell>
          <cell r="B166" t="str">
            <v>ESCALERA METALICA TIPO CANASTA ACERO 3/4" Y 5/8"  DE 90 KILOGRAMOS (SEGUN DETALLE PLANO) A TODO COSTO. PARA TANQUE DE AGUA.</v>
          </cell>
          <cell r="C166" t="str">
            <v>Insumos</v>
          </cell>
          <cell r="D166" t="str">
            <v>UND</v>
          </cell>
          <cell r="E166">
            <v>389369</v>
          </cell>
          <cell r="F166">
            <v>327201</v>
          </cell>
        </row>
        <row r="167">
          <cell r="A167" t="str">
            <v>I166</v>
          </cell>
          <cell r="B167" t="str">
            <v>LÁMINA GALVANIZADA CAL. 18 (1.22 X 2.44 M).</v>
          </cell>
          <cell r="C167" t="str">
            <v>Insumos</v>
          </cell>
          <cell r="D167" t="str">
            <v>UND</v>
          </cell>
          <cell r="E167">
            <v>195527</v>
          </cell>
          <cell r="F167">
            <v>164308</v>
          </cell>
        </row>
        <row r="168">
          <cell r="A168" t="str">
            <v>I167</v>
          </cell>
          <cell r="B168" t="str">
            <v>LAMINA GALVANIZADA CAL. 20 TIPO ACESCO O SIMILAR.</v>
          </cell>
          <cell r="C168" t="str">
            <v>Insumos</v>
          </cell>
          <cell r="D168" t="str">
            <v>M2</v>
          </cell>
          <cell r="E168">
            <v>35581</v>
          </cell>
          <cell r="F168">
            <v>29900</v>
          </cell>
        </row>
        <row r="169">
          <cell r="A169" t="str">
            <v>I168</v>
          </cell>
          <cell r="B169" t="str">
            <v>MALLA ESLABONADA CAL. 12  DE 2 X 1 1/2" +  ANGULO 1 1/2 X  1 1/2 X 1/4" + ANTICORROSIVO + PINTURA ELECTROSTATICA. SUMINISTRO E INSTALACIÓN A TODO COSTO. INCLUYE EL SUMINISTRO DE TODOS LOS ACCESORIOS REQUERIDOS PARA EL CORRECTO MONTAJE.</v>
          </cell>
          <cell r="C169" t="str">
            <v>Insumos</v>
          </cell>
          <cell r="D169" t="str">
            <v>M2</v>
          </cell>
          <cell r="E169">
            <v>402664</v>
          </cell>
          <cell r="F169">
            <v>338373</v>
          </cell>
        </row>
        <row r="170">
          <cell r="A170" t="str">
            <v>I169</v>
          </cell>
          <cell r="B170" t="str">
            <v>MALLA ESLABONADA 21/4*21/4 *2 MTS</v>
          </cell>
          <cell r="C170" t="str">
            <v>Insumos</v>
          </cell>
          <cell r="D170" t="str">
            <v>M2</v>
          </cell>
          <cell r="E170">
            <v>19664</v>
          </cell>
          <cell r="F170">
            <v>16524</v>
          </cell>
        </row>
        <row r="171">
          <cell r="A171" t="str">
            <v>I170</v>
          </cell>
          <cell r="B171" t="str">
            <v>CONCERTINA DIAMETRO 18" ESPIRAL ESPACIADO CADA 20 INCLUYE CABLE GALVANIZADO SUPER GX DE 1/8 Y PERROS DE SUJECION 3/16</v>
          </cell>
          <cell r="C171" t="str">
            <v>Insumos</v>
          </cell>
          <cell r="D171" t="str">
            <v>M</v>
          </cell>
          <cell r="E171">
            <v>34644</v>
          </cell>
          <cell r="F171">
            <v>29113</v>
          </cell>
        </row>
        <row r="172">
          <cell r="A172" t="str">
            <v>I171</v>
          </cell>
          <cell r="B172" t="str">
            <v>MARCO METALICO PUERTAS E= 12 CM MONTANTE REJILLA.  H=0.30 M. EN LÁMINA GALVANIZADA CAL. 18 PARA HOJA DE PUERTA CON ANCHO 0.51 A 0.75 M. Y ALTURA 2.11 A 2.40 M. (SUMINISTRO).</v>
          </cell>
          <cell r="C172" t="str">
            <v>Insumos</v>
          </cell>
          <cell r="D172" t="str">
            <v>UND</v>
          </cell>
          <cell r="E172">
            <v>360255</v>
          </cell>
          <cell r="F172">
            <v>302735</v>
          </cell>
        </row>
        <row r="173">
          <cell r="A173" t="str">
            <v>I172</v>
          </cell>
          <cell r="B173" t="str">
            <v>MARCO METALICO PUERTAS E= 12 CM MONTANTE REJILLA.  H=0.30 M. EN LÁMINA GALVANIZADA CAL. 18 PARA HOJA DE PUERTA CON ANCHO 0.76 A 1.10 M. Y ALTURA 2.11 A 2.40 M. (SUMINISTRO).</v>
          </cell>
          <cell r="C173" t="str">
            <v>Insumos</v>
          </cell>
          <cell r="D173" t="str">
            <v>UND</v>
          </cell>
          <cell r="E173">
            <v>422887</v>
          </cell>
          <cell r="F173">
            <v>355367</v>
          </cell>
        </row>
        <row r="174">
          <cell r="A174" t="str">
            <v>I173</v>
          </cell>
          <cell r="B174" t="str">
            <v>MARCO METALICO PUERTAS E= 12 CM MONTANTE REJILLA EN LÁMINA CR. H=0.30 M. EN LÁMINA GALVANIZADA CAL. 18 PARA HOJA DE PUERTA CON ANCHO 0.51 A 0.75 M. Y ALTURA 1.80 A 2.10 M. (SUMINISTRO).</v>
          </cell>
          <cell r="C174" t="str">
            <v>Insumos</v>
          </cell>
          <cell r="D174" t="str">
            <v>UND</v>
          </cell>
          <cell r="E174">
            <v>331999</v>
          </cell>
          <cell r="F174">
            <v>278991</v>
          </cell>
        </row>
        <row r="175">
          <cell r="A175" t="str">
            <v>I174</v>
          </cell>
          <cell r="B175" t="str">
            <v>MARCO METALICO PUERTAS E= 12 CM MONTANTE REJILLA EN LÁMINA CR. H=0.30 M. EN LÁMINA GALVANIZADA CAL. 18 PARA HOJA DE PUERTA CON ANCHO 0.76 A 1.10 M. Y ALTURA 1.80 A 2.10 M. (SUMINISTRO).</v>
          </cell>
          <cell r="C175" t="str">
            <v>Insumos</v>
          </cell>
          <cell r="D175" t="str">
            <v>UND</v>
          </cell>
          <cell r="E175">
            <v>394630</v>
          </cell>
          <cell r="F175">
            <v>331622</v>
          </cell>
        </row>
        <row r="176">
          <cell r="A176" t="str">
            <v>I175</v>
          </cell>
          <cell r="B176" t="str">
            <v>MARCO METALICO PUERTAS E= 12 CM MONTANTE VIDRIO 4 MM. H=0.30 M. EN LÁMINA GALVANIZADA CAL. 18 PARA HOJA DE PUERTA CON ANCHO 0.51 A 0.75 M. Y ALTURA 1.80 A 2.10 M. (SUMINISTRO).</v>
          </cell>
          <cell r="C176" t="str">
            <v>Insumos</v>
          </cell>
          <cell r="D176" t="str">
            <v>UND</v>
          </cell>
          <cell r="E176">
            <v>311386</v>
          </cell>
          <cell r="F176">
            <v>261669</v>
          </cell>
        </row>
        <row r="177">
          <cell r="A177" t="str">
            <v>I176</v>
          </cell>
          <cell r="B177" t="str">
            <v>MARCO METALICO PUERTAS E= 12 CM MONTANTE VIDRIO 4 MM. H=0.30 M. EN LÁMINA GALVANIZADA CAL. 18 PARA HOJA DE PUERTA CON ANCHO 0.51 A 0.75 M. Y ALTURA 2.11 A 2.40 M. (SUMINISTRO).</v>
          </cell>
          <cell r="C177" t="str">
            <v>Insumos</v>
          </cell>
          <cell r="D177" t="str">
            <v>UND</v>
          </cell>
          <cell r="E177">
            <v>339643</v>
          </cell>
          <cell r="F177">
            <v>285414</v>
          </cell>
        </row>
        <row r="178">
          <cell r="A178" t="str">
            <v>I177</v>
          </cell>
          <cell r="B178" t="str">
            <v>MARCO METALICO PUERTAS E= 12 CM MONTANTE VIDRIO 4 MM. H=0.30 M. EN LÁMINA GALVANIZADA CAL. 18 PARA HOJA DE PUERTA CON ANCHO 0.76 A 1.10 M. Y ALTURA 1.80 A 2.10 M. (SUMINISTRO).</v>
          </cell>
          <cell r="C178" t="str">
            <v>Insumos</v>
          </cell>
          <cell r="D178" t="str">
            <v>UND</v>
          </cell>
          <cell r="E178">
            <v>330619</v>
          </cell>
          <cell r="F178">
            <v>277831</v>
          </cell>
        </row>
        <row r="179">
          <cell r="A179" t="str">
            <v>I178</v>
          </cell>
          <cell r="B179" t="str">
            <v>MARCO METALICO PUERTAS E= 12 CM MONTANTE VIDRIO 4 MM. H=0.30 M. EN LÁMINA GALVANIZADA CAL. 18 PARA HOJA DE PUERTA CON ANCHO 0.76 A 1.10 M. Y ALTURA 2.11 A 2.40 M. (SUMINISTRO).</v>
          </cell>
          <cell r="C179" t="str">
            <v>Insumos</v>
          </cell>
          <cell r="D179" t="str">
            <v>UND</v>
          </cell>
          <cell r="E179">
            <v>371842</v>
          </cell>
          <cell r="F179">
            <v>312472</v>
          </cell>
        </row>
        <row r="180">
          <cell r="A180" t="str">
            <v>I179</v>
          </cell>
          <cell r="B180" t="str">
            <v>MARCO METALICO PUERTAS E= 12 CM SENCILLO EN LÁMINA GALVANIZADA CAL. 18 PARA HOJA DE PUERTA CON ANCHO 0.51 A 0.75 M. Y ALTURA 1.80 A 2.10 M. (SUMINISTRO).</v>
          </cell>
          <cell r="C180" t="str">
            <v>Insumos</v>
          </cell>
          <cell r="D180" t="str">
            <v>UND</v>
          </cell>
          <cell r="E180">
            <v>261360</v>
          </cell>
          <cell r="F180">
            <v>219630</v>
          </cell>
        </row>
        <row r="181">
          <cell r="A181" t="str">
            <v>I180</v>
          </cell>
          <cell r="B181" t="str">
            <v>MARCO METALICO PUERTAS E= 12 CM SENCILLO EN LÁMINA GALVANIZADA CAL. 18 PARA HOJA DE PUERTA CON ANCHO 0.51 A 0.75 M. Y ALTURA 2.11 A 2.40 M. (SUMINISTRO).</v>
          </cell>
          <cell r="C181" t="str">
            <v>Insumos</v>
          </cell>
          <cell r="D181" t="str">
            <v>UND</v>
          </cell>
          <cell r="E181">
            <v>233106</v>
          </cell>
          <cell r="F181">
            <v>195887</v>
          </cell>
        </row>
        <row r="182">
          <cell r="A182" t="str">
            <v>I181</v>
          </cell>
          <cell r="B182" t="str">
            <v>MARCO METALICO PUERTAS E= 12 CM SENCILLO EN LÁMINA GALVANIZADA CAL. 18 PARA HOJA DE PUERTA CON ANCHO 0.76 A 1.10 M. Y ALTURA 1.80 A 2.10 M. (SUMINISTRO).</v>
          </cell>
          <cell r="C182" t="str">
            <v>Insumos</v>
          </cell>
          <cell r="D182" t="str">
            <v>UND</v>
          </cell>
          <cell r="E182">
            <v>277842</v>
          </cell>
          <cell r="F182">
            <v>233481</v>
          </cell>
        </row>
        <row r="183">
          <cell r="A183" t="str">
            <v>I182</v>
          </cell>
          <cell r="B183" t="str">
            <v>MARCO METALICO PUERTAS E= 12 CM SENCILLO EN LÁMINA GALVANIZADA CAL. 18 PARA PUERTA CON ANCHO 0.76 A 1.10 M. Y ALTURA 2.11 A 2.40 M. (SUMINISTRO).</v>
          </cell>
          <cell r="C183" t="str">
            <v>Insumos</v>
          </cell>
          <cell r="D183" t="str">
            <v>UND</v>
          </cell>
          <cell r="E183">
            <v>249572</v>
          </cell>
          <cell r="F183">
            <v>209724</v>
          </cell>
        </row>
        <row r="184">
          <cell r="A184" t="str">
            <v>I183</v>
          </cell>
          <cell r="B184" t="str">
            <v>MARCO METALICO PUERTAS E= 8.5 CM MONTANTE REJILLA EN LÁMINA CR.  H=0.30 M. EN LÁMINA GALVANIZADA CAL. 18 PARA HOJA DE PUERTA CON ANCHO 0.51 A 0.75 M. Y ALTURA 2.11 A 2.40 M. (SUMINISTRO).</v>
          </cell>
          <cell r="C184" t="str">
            <v>Insumos</v>
          </cell>
          <cell r="D184" t="str">
            <v>UND</v>
          </cell>
          <cell r="E184">
            <v>288203</v>
          </cell>
          <cell r="F184">
            <v>242187</v>
          </cell>
        </row>
        <row r="185">
          <cell r="A185" t="str">
            <v>I184</v>
          </cell>
          <cell r="B185" t="str">
            <v>MARCO METALICO PUERTAS E= 8.5 CM MONTANTE REJILLA EN LÁMINA CR.  H=0.30 M. EN LÁMINA GALVANIZADA CAL. 18 PARA HOJA DE PUERTA CON ANCHO 0.76 A 1.10 M. Y ALTURA 2.11 A 2.40 M. (SUMINISTRO).</v>
          </cell>
          <cell r="C185" t="str">
            <v>Insumos</v>
          </cell>
          <cell r="D185" t="str">
            <v>UND</v>
          </cell>
          <cell r="E185">
            <v>338307</v>
          </cell>
          <cell r="F185">
            <v>284292</v>
          </cell>
        </row>
        <row r="186">
          <cell r="A186" t="str">
            <v>I185</v>
          </cell>
          <cell r="B186" t="str">
            <v>MARCO METALICO PUERTAS E= 8.5 CM MONTANTE REJILLA EN LÁMINA CR. H=0.30 M. EN LÁMINA GALVANIZADA CAL. 18 PARA HOJA DE PUERTA CON ANCHO 0.51 A 0.75 M. Y ALTURA 1.80 A 2.10 M. (SUMINISTRO).</v>
          </cell>
          <cell r="C186" t="str">
            <v>Insumos</v>
          </cell>
          <cell r="D186" t="str">
            <v>UND</v>
          </cell>
          <cell r="E186">
            <v>265596</v>
          </cell>
          <cell r="F186">
            <v>223190</v>
          </cell>
        </row>
        <row r="187">
          <cell r="A187" t="str">
            <v>I186</v>
          </cell>
          <cell r="B187" t="str">
            <v>MARCO METALICO PUERTAS E= 8.5 CM MONTANTE REJILLA EN LÁMINA CR. H=0.30 M.EN LÁMINA GALVANIZADA CAL. 18 PARA HOJA DE PUERTA CON ANCHO 0.76 A 1.10 M. Y ALTURA 1.80 A 2.10 M. (SUMINISTRO).</v>
          </cell>
          <cell r="C187" t="str">
            <v>Insumos</v>
          </cell>
          <cell r="D187" t="str">
            <v>UND</v>
          </cell>
          <cell r="E187">
            <v>315707</v>
          </cell>
          <cell r="F187">
            <v>265300</v>
          </cell>
        </row>
        <row r="188">
          <cell r="A188" t="str">
            <v>I187</v>
          </cell>
          <cell r="B188" t="str">
            <v>MARCO METALICO PUERTAS E= 8.5 CM MONTANTE VIDRIO 4 MM. H=0.30 M. EN LÁMINA GALVANIZADA CAL. 18 PARA HOJA DE PUERTA CON ANCHO 0.51 A 0.75 M. Y ALTURA 1.80 A 2.10 M. (SUMINISTRO).</v>
          </cell>
          <cell r="C188" t="str">
            <v>Insumos</v>
          </cell>
          <cell r="D188" t="str">
            <v>UND</v>
          </cell>
          <cell r="E188">
            <v>249111</v>
          </cell>
          <cell r="F188">
            <v>209337</v>
          </cell>
        </row>
        <row r="189">
          <cell r="A189" t="str">
            <v>I188</v>
          </cell>
          <cell r="B189" t="str">
            <v>MARCO METALICO PUERTAS E= 8.5 CM MONTANTE VIDRIO 4 MM. H=0.30 M. EN LÁMINA GALVANIZADA CAL. 18 PARA HOJA DE PUERTA CON ANCHO 0.51 A 0.75 M. Y ALTURA 2.11 A 2.40 M. (SUMINISTRO).</v>
          </cell>
          <cell r="C189" t="str">
            <v>Insumos</v>
          </cell>
          <cell r="D189" t="str">
            <v>UND</v>
          </cell>
          <cell r="E189">
            <v>271712</v>
          </cell>
          <cell r="F189">
            <v>228329</v>
          </cell>
        </row>
        <row r="190">
          <cell r="A190" t="str">
            <v>I189</v>
          </cell>
          <cell r="B190" t="str">
            <v>MARCO METALICO PUERTAS E= 8.5 CM MONTANTE VIDRIO 4 MM. H=0.30 M. EN LÁMINA LÁMINA GALVANIZADA CAL. 18 PARA HOJA DE PUERTA CON ANCHO 0.76 A 1.10 M. Y ALTURA 2.11 A 2.40 M. (SUMINISTRO).</v>
          </cell>
          <cell r="C190" t="str">
            <v>Insumos</v>
          </cell>
          <cell r="D190" t="str">
            <v>UND</v>
          </cell>
          <cell r="E190">
            <v>297471</v>
          </cell>
          <cell r="F190">
            <v>249976</v>
          </cell>
        </row>
        <row r="191">
          <cell r="A191" t="str">
            <v>I190</v>
          </cell>
          <cell r="B191" t="str">
            <v>MARCO METALICO PUERTAS E= 8.5 CM MONTANTE VIDRIO 4 MM. H=0.30 M.EN LÁMINA LÁMINA GALVANIZADA CAL. 18 PARA HOJA DE PUERTA CON ANCHO 0.76 A 1.10 M. Y ALTURA 1.80 A 2.10 M. (SUMINISTRO).</v>
          </cell>
          <cell r="C191" t="str">
            <v>Insumos</v>
          </cell>
          <cell r="D191" t="str">
            <v>UND</v>
          </cell>
          <cell r="E191">
            <v>264491</v>
          </cell>
          <cell r="F191">
            <v>222261</v>
          </cell>
        </row>
        <row r="192">
          <cell r="A192" t="str">
            <v>I191</v>
          </cell>
          <cell r="B192" t="str">
            <v>MARCO METALICO PUERTAS E= 8.5 CM SENCILLO EN LÁMINA GALVANIZADA CAL. 18 PARA HOJA DE PUERTA CON ANCHO 0.51 A 0.75 M. Y ALTURA 1.80 A 2.10 M. (SUMINISTRO)</v>
          </cell>
          <cell r="C192" t="str">
            <v>Insumos</v>
          </cell>
          <cell r="D192" t="str">
            <v>UND</v>
          </cell>
          <cell r="E192">
            <v>150166</v>
          </cell>
          <cell r="F192">
            <v>126190</v>
          </cell>
        </row>
        <row r="193">
          <cell r="A193" t="str">
            <v>I192</v>
          </cell>
          <cell r="B193" t="str">
            <v>MARCO METALICO PUERTAS E= 8.5 CM SENCILLO EN LÁMINA GALVANIZADA CAL. 18 PARA HOJA DE PUERTA CON ANCHO 0.51 A 0.75 M. Y ALTURA 2.11 A 2.40 M. (SUMINISTRO).</v>
          </cell>
          <cell r="C193" t="str">
            <v>Insumos</v>
          </cell>
          <cell r="D193" t="str">
            <v>UND</v>
          </cell>
          <cell r="E193">
            <v>190138</v>
          </cell>
          <cell r="F193">
            <v>159780</v>
          </cell>
        </row>
        <row r="194">
          <cell r="A194" t="str">
            <v>I193</v>
          </cell>
          <cell r="B194" t="str">
            <v>MARCO METALICO PUERTAS E= 8.5 CM SENCILLO EN LÁMINA GALVANIZADA CAL. 18 PARA HOJA DE PUERTA CON ANCHO 0.76 A 1.10 M. Y ALTURA 1.80 A 2.10 M. (SUMINISTRO).</v>
          </cell>
          <cell r="C194" t="str">
            <v>Insumos</v>
          </cell>
          <cell r="D194" t="str">
            <v>UND</v>
          </cell>
          <cell r="E194">
            <v>162675</v>
          </cell>
          <cell r="F194">
            <v>136702</v>
          </cell>
        </row>
        <row r="195">
          <cell r="A195" t="str">
            <v>I194</v>
          </cell>
          <cell r="B195" t="str">
            <v>MARCO METALICO PUERTAS E= 8.5 CM SENCILLO EN LÁMINA GALVANIZADA CAL. 18 PARA PUERTA CON ANCHO 0.76 A 1.10 M. Y ALTURA 2.11 A 2.40 M. (SUMINISTRO).</v>
          </cell>
          <cell r="C195" t="str">
            <v>Insumos</v>
          </cell>
          <cell r="D195" t="str">
            <v>UND</v>
          </cell>
          <cell r="E195">
            <v>195472</v>
          </cell>
          <cell r="F195">
            <v>164262</v>
          </cell>
        </row>
        <row r="196">
          <cell r="A196" t="str">
            <v>I195</v>
          </cell>
          <cell r="B196" t="str">
            <v>MARCO SENCILLO EN ANGULO EN ACERO A-37</v>
          </cell>
          <cell r="C196" t="str">
            <v>Insumos</v>
          </cell>
          <cell r="D196" t="str">
            <v>UND</v>
          </cell>
          <cell r="E196">
            <v>243378</v>
          </cell>
          <cell r="F196">
            <v>204519</v>
          </cell>
        </row>
        <row r="197">
          <cell r="A197" t="str">
            <v>I196</v>
          </cell>
          <cell r="B197" t="str">
            <v>MARCO Y TAPA CAJA INSPECCION DE 0.30 X 0.30 M. (MARCO EN ANGULO 1 1/2 X 1 1/2 * 1/8", TAPA REFORZADA EN PLATINA DE 2 * 1/8" CON PARRILLA EN VARILLA 3/8 CADA 10 CM.).</v>
          </cell>
          <cell r="C197" t="str">
            <v>Insumos</v>
          </cell>
          <cell r="D197" t="str">
            <v>UND</v>
          </cell>
          <cell r="E197">
            <v>69557</v>
          </cell>
          <cell r="F197">
            <v>58451</v>
          </cell>
        </row>
        <row r="198">
          <cell r="A198" t="str">
            <v>I197</v>
          </cell>
          <cell r="B198" t="str">
            <v>MARCO Y TAPA CAJA INSPECCION DE 0.40 X 0.40 M. (MARCO EN ANGULO 1 1/2 X 1 1/2 * 1/8", TAPA REFORZADA EN PLATINA DE 2 * 1/8" CON PARRILLA EN VARILLA 3/8 CADA 10 CM.).</v>
          </cell>
          <cell r="C198" t="str">
            <v>Insumos</v>
          </cell>
          <cell r="D198" t="str">
            <v>UND</v>
          </cell>
          <cell r="E198">
            <v>99634</v>
          </cell>
          <cell r="F198">
            <v>83726</v>
          </cell>
        </row>
        <row r="199">
          <cell r="A199" t="str">
            <v>I198</v>
          </cell>
          <cell r="B199" t="str">
            <v>MARCO Y TAPA CAJA INSPECCION DE 0.60 X 0.60 CM. (MARCO EN ANGULO 2 1/2 X 2 1/2 * 3/16", TAPA REFORZADA EN PLATINA DE 3 * 3/16" CON PARRILLA EN VARILLA 3/8 CADA 10 CM.).</v>
          </cell>
          <cell r="C199" t="str">
            <v>Insumos</v>
          </cell>
          <cell r="D199" t="str">
            <v>UND</v>
          </cell>
          <cell r="E199">
            <v>339709</v>
          </cell>
          <cell r="F199">
            <v>285470</v>
          </cell>
        </row>
        <row r="200">
          <cell r="A200" t="str">
            <v>I199</v>
          </cell>
          <cell r="B200" t="str">
            <v>MARCO Y TAPA CAJA INSPECCION DE 0.80 X 0.80 CM. (MARCO EN ANGULO 2 1/2 X 2 1/2 * 3/16", TAPA REFORZADA EN PLATINA DE 3 * 3/16" CON PARRILLA EN VARILLA 3/8 CADA 10 CM.).</v>
          </cell>
          <cell r="C200" t="str">
            <v>Insumos</v>
          </cell>
          <cell r="D200" t="str">
            <v>UND</v>
          </cell>
          <cell r="E200">
            <v>480530</v>
          </cell>
          <cell r="F200">
            <v>403807</v>
          </cell>
        </row>
        <row r="201">
          <cell r="A201" t="str">
            <v>I200</v>
          </cell>
          <cell r="B201" t="str">
            <v>MARCO Y TAPA CAJA INSPECCION DE 1.00 X 1.00 M. (MARCO EN ANGULO 2 1/2 X 2 1/2 * 3/16", TAPA REFORZADA EN PLATINA DE 3 * 3/16" CON PARRILLA EN VARILLA 3/8 CADA 10 CM.).</v>
          </cell>
          <cell r="C201" t="str">
            <v>Insumos</v>
          </cell>
          <cell r="D201" t="str">
            <v>UND</v>
          </cell>
          <cell r="E201">
            <v>635138</v>
          </cell>
          <cell r="F201">
            <v>533729</v>
          </cell>
        </row>
        <row r="202">
          <cell r="A202" t="str">
            <v>I201</v>
          </cell>
          <cell r="B202" t="str">
            <v>MARCO Y TAPA CAJA INSPECCION SEGÚN NORMA CS 274 DE 0.72 X 0.72 M. (MARCO EN ANGULO 2 1/2 X 2 1/2 * 3/16", TAPA REFORZADA EN PLATINA DE 2 1/2 * 3/16" CON PARRILLA EN VARILLA 3/8 CADA 10 CM.).</v>
          </cell>
          <cell r="C202" t="str">
            <v>Insumos</v>
          </cell>
          <cell r="D202" t="str">
            <v>UND</v>
          </cell>
          <cell r="E202">
            <v>455480</v>
          </cell>
          <cell r="F202">
            <v>382756</v>
          </cell>
        </row>
        <row r="203">
          <cell r="A203" t="str">
            <v>I202</v>
          </cell>
          <cell r="B203" t="str">
            <v>MARCO Y TAPA CAJA INSPECCION SEGÚN NORMA CS 275 DE 0.805 X 1.305 M. (MARCO EN ANGULO 2 1/2 X 2 1/2 * 3/16", TAPA REFORZADA EN PLATINA DE 2 1/2 * 3/16" CON PARRILLA EN VARILLA 1/2" CADA 10 CM.).</v>
          </cell>
          <cell r="C203" t="str">
            <v>Insumos</v>
          </cell>
          <cell r="D203" t="str">
            <v>UND</v>
          </cell>
          <cell r="E203">
            <v>516239</v>
          </cell>
          <cell r="F203">
            <v>433814</v>
          </cell>
        </row>
        <row r="204">
          <cell r="A204" t="str">
            <v>I203</v>
          </cell>
          <cell r="B204" t="str">
            <v>MARCO Y TAPA CAJA INSPECCION SEGÚN NORMA CS 276-2 DE 1.305 X 1.61 M. (MARCO EN ANGULO 2 1/2 X 2 1/2 * 3/16", TAPA REFORZADA EN PLATINA DE 2 1/2 * 3/16" CON PARRILLA EN VARILLA 1/2" CADA 10 CM.).</v>
          </cell>
          <cell r="C204" t="str">
            <v>Insumos</v>
          </cell>
          <cell r="D204" t="str">
            <v>UND</v>
          </cell>
          <cell r="E204">
            <v>646702</v>
          </cell>
          <cell r="F204">
            <v>543447</v>
          </cell>
        </row>
        <row r="205">
          <cell r="A205" t="str">
            <v>I204</v>
          </cell>
          <cell r="B205" t="str">
            <v>MARCO Y TAPA CAJA INSPECCION SEGÚN NORMA CS 280-3 CON DIAMETRO DE 0.685 M. INCLUYE CONCRETO DE 4.000 PSI.</v>
          </cell>
          <cell r="C205" t="str">
            <v>Insumos</v>
          </cell>
          <cell r="D205" t="str">
            <v>UND</v>
          </cell>
          <cell r="E205">
            <v>842791</v>
          </cell>
          <cell r="F205">
            <v>708228</v>
          </cell>
        </row>
        <row r="206">
          <cell r="A206" t="str">
            <v>I205</v>
          </cell>
          <cell r="B206" t="str">
            <v>PLATINA  2'' X 1/4''</v>
          </cell>
          <cell r="C206" t="str">
            <v>Insumos</v>
          </cell>
          <cell r="D206" t="str">
            <v>M</v>
          </cell>
          <cell r="E206">
            <v>11608</v>
          </cell>
          <cell r="F206">
            <v>9755</v>
          </cell>
        </row>
        <row r="207">
          <cell r="A207" t="str">
            <v>I206</v>
          </cell>
          <cell r="B207" t="str">
            <v>PLATINA 5 X 5 CM</v>
          </cell>
          <cell r="C207" t="str">
            <v>Insumos</v>
          </cell>
          <cell r="D207" t="str">
            <v>UND</v>
          </cell>
          <cell r="E207">
            <v>4680</v>
          </cell>
          <cell r="F207">
            <v>3933</v>
          </cell>
        </row>
        <row r="208">
          <cell r="A208" t="str">
            <v>I207</v>
          </cell>
          <cell r="B208" t="str">
            <v>PLATINA SOPORTE 3 MM</v>
          </cell>
          <cell r="C208" t="str">
            <v>Insumos</v>
          </cell>
          <cell r="D208" t="str">
            <v>UND</v>
          </cell>
          <cell r="E208">
            <v>4680</v>
          </cell>
          <cell r="F208">
            <v>3933</v>
          </cell>
        </row>
        <row r="209">
          <cell r="A209" t="str">
            <v>I208</v>
          </cell>
          <cell r="B209" t="str">
            <v>PUERTA CABINAS SANITARIAS SISTEMA CANTILIVER EN ACERO INOXIDABLE CAL. 18. SEGÚN DETALLE. INCLUYE SUMINISTRO, INSTALACIÓN, PASADOR DE CIERRE.</v>
          </cell>
          <cell r="C209" t="str">
            <v>Insumos</v>
          </cell>
          <cell r="D209" t="str">
            <v>M2</v>
          </cell>
          <cell r="E209">
            <v>1067541</v>
          </cell>
          <cell r="F209">
            <v>897093</v>
          </cell>
        </row>
        <row r="210">
          <cell r="A210" t="str">
            <v>I209</v>
          </cell>
          <cell r="B210" t="str">
            <v>PUERTA CABINAS SANITARIAS SISTEMA CANTILIVER EN ACERO INOXIDABLE CAL. 20. SEGÚN DETALLE. INCLUYE SUMINISTRO, INSTALACIÓN, PASADOR DE CIERRE .</v>
          </cell>
          <cell r="C210" t="str">
            <v>Insumos</v>
          </cell>
          <cell r="D210" t="str">
            <v>M2</v>
          </cell>
          <cell r="E210">
            <v>1030079</v>
          </cell>
          <cell r="F210">
            <v>865613</v>
          </cell>
        </row>
        <row r="211">
          <cell r="A211" t="str">
            <v>I210</v>
          </cell>
          <cell r="B211" t="str">
            <v>PUERTA ACERO INOXIDABLE CAL. 20. SEGÚN DETALLE. INCLUYE SUMINISTRO E INSTALACIÓN .</v>
          </cell>
          <cell r="C211" t="str">
            <v>Insumos</v>
          </cell>
          <cell r="D211" t="str">
            <v>M2</v>
          </cell>
          <cell r="E211">
            <v>1142452</v>
          </cell>
          <cell r="F211">
            <v>960044</v>
          </cell>
        </row>
        <row r="212">
          <cell r="A212" t="str">
            <v>I211</v>
          </cell>
          <cell r="B212" t="str">
            <v xml:space="preserve">PUERTA CABINAS SANITARIAS SISTEMA CANTILIVER EN LÁMINA GALVANIZADA CAL. 18 ENTAMBORADA. TIPO GRIJALBA O SIMILAR. INCLUYE PINTURA ELECTROSTATICA COLOR GRIS PLATA, SUMINISTRO, INSTALACIÓN, MARCO, CHAPETAS, PASADOR DE CIERRE Y PLATINAS SEGÚN DETALLE. </v>
          </cell>
          <cell r="C212" t="str">
            <v>Insumos</v>
          </cell>
          <cell r="D212" t="str">
            <v>M2</v>
          </cell>
          <cell r="E212">
            <v>636777</v>
          </cell>
          <cell r="F212">
            <v>535107</v>
          </cell>
        </row>
        <row r="213">
          <cell r="A213" t="str">
            <v>I212</v>
          </cell>
          <cell r="B213" t="str">
            <v xml:space="preserve">PUERTA CABINAS SANITARIAS SISTEMA CANTILIVER EN LÁMINA GALVANIZADA CAL. 20 ENTAMBORADA. TIPO GRIJALBA O SIMILAR. INCLUYE PINTURA ELECTROSTATICA COLOR GRIS PLATA, SUMINISTRO, INSTALACIÓN, MARCO, CHAPETAS, PASADOR DE CIERRE Y PLATINAS SEGÚN DETALLE. </v>
          </cell>
          <cell r="C213" t="str">
            <v>Insumos</v>
          </cell>
          <cell r="D213" t="str">
            <v>M2</v>
          </cell>
          <cell r="E213">
            <v>618051</v>
          </cell>
          <cell r="F213">
            <v>519371</v>
          </cell>
        </row>
        <row r="214">
          <cell r="A214" t="str">
            <v>I213</v>
          </cell>
          <cell r="B214" t="str">
            <v>PUERTA EN MALLA ESLABONADA. MARCO TUBERIA AGUAS NEGRAS  2" . INCLUYE MALLA ESLABONADA CAL 12  DE 2 X  1 1/2" + CONTRAMARCO ANGULO 1 1/2 X  1 1/2 X 1/4" / TUBO GALVANIZADO 2" + ANTICORROSIVO + PINTURA ELECTROSTATICA. SUMINISTRO E INSTALACIÓN A TODO COSTO.  INCLUYE EL SUMINISTRO DE TODOS LOS ACCESORIOS REQUERIDOS PARA EL CORRECTO MONTAJE.</v>
          </cell>
          <cell r="C214" t="str">
            <v>Insumos</v>
          </cell>
          <cell r="D214" t="str">
            <v>M2</v>
          </cell>
          <cell r="E214">
            <v>540354</v>
          </cell>
          <cell r="F214">
            <v>454079</v>
          </cell>
        </row>
        <row r="215">
          <cell r="A215" t="str">
            <v>I214</v>
          </cell>
          <cell r="B215" t="str">
            <v>PUERTA METALICA LÁMINA GALVANIZADA CAL. 18 TIPO PANEL CON MARCO MONTANTE EN REJILLA ( INCLUYE ANTICORROSIVO + PINTURA ELECTROSTATICA + MARCO LÁMINA GALVANIZADA CAL. 18 CARGADOS EN CONCRETO). INCLUYE EL SUMINISTRO DE TODOS LOS ACCESORIOS REQUERIDOS PARA EL CORRECTO MONTAJE. (SUMINISTRO E INSTALACIÓN).</v>
          </cell>
          <cell r="C215" t="str">
            <v>Insumos</v>
          </cell>
          <cell r="D215" t="str">
            <v>M2</v>
          </cell>
          <cell r="E215">
            <v>658517</v>
          </cell>
          <cell r="F215">
            <v>553376</v>
          </cell>
        </row>
        <row r="216">
          <cell r="A216" t="str">
            <v>I215</v>
          </cell>
          <cell r="B216" t="str">
            <v>PUERTA METALICA LÁMINA GALVANIZADA CAL. 18 TIPO PANEL CON MARCO MONTANTE EN REJILLA. ( INCLUYE ANTICORROSIVO + PINTURA ESMALTE + MARCO LÁMINA GALVANIZADA CAL. 18 CARGADOS EN CONCRETO). INCLUYE EL SUMINISTRO DE TODOS LOS ACCESORIOS REQUERIDOS PARA EL CORRECTO MONTAJE. (SUMINISTRO E INSTALACIÓN).</v>
          </cell>
          <cell r="C216" t="str">
            <v>Insumos</v>
          </cell>
          <cell r="D216" t="str">
            <v>M2</v>
          </cell>
          <cell r="E216">
            <v>648977</v>
          </cell>
          <cell r="F216">
            <v>545359</v>
          </cell>
        </row>
        <row r="217">
          <cell r="A217" t="str">
            <v>I216</v>
          </cell>
          <cell r="B217" t="str">
            <v>PUERTA METALICA LÁMINA GALVANIZADA CAL. 18 TIPO PANEL CON MARCO MONTANTE EN VIDRIO 4 MM. ( INCLUYE ANTICORROSIVO + PINTURA ELECTROSTATICA + MARCO LÁMINA GALVANIZADA CAL. 18 CARGADOS EN CONCRETO). INCLUYE EL SUMINISTRO DE TODOS LOS ACCESORIOS REQUERIDOS PARA EL CORRECTO MONTAJE. INCLUYE CHAPA 3 MACHUELOS O SIMILAR.</v>
          </cell>
          <cell r="C217" t="str">
            <v>Insumos</v>
          </cell>
          <cell r="D217" t="str">
            <v>M2</v>
          </cell>
          <cell r="E217">
            <v>767273</v>
          </cell>
          <cell r="F217">
            <v>644767</v>
          </cell>
        </row>
        <row r="218">
          <cell r="A218" t="str">
            <v>I217</v>
          </cell>
          <cell r="B218" t="str">
            <v>PUERTA METALICA LÁMINA GALVANIZADA CAL. 18 TIPO PANEL CON MARCO MONTANTE EN VIDRIO 4 MM. ( INCLUYE ANTICORROSIVO + PINTURA ESMALTE + LÁMINA GALVANIZADA CAL. 18 CARGADOS EN CONCRETO). INCLUYE EL SUMINISTRO DE TODOS LOS ACCESORIOS REQUERIDOS PARA EL CORRECTO MONTAJE. (SUMINISTRO E INSTALACIÓN).</v>
          </cell>
          <cell r="C218" t="str">
            <v>Insumos</v>
          </cell>
          <cell r="D218" t="str">
            <v>M2</v>
          </cell>
          <cell r="E218">
            <v>605967</v>
          </cell>
          <cell r="F218">
            <v>509216</v>
          </cell>
        </row>
        <row r="219">
          <cell r="A219" t="str">
            <v>I218</v>
          </cell>
          <cell r="B219" t="str">
            <v>PUERTA METALICA LÁMINA GALVANIZADA CAL. 18 TIPO PANEL CON MARCO SENCILLO ( INCLUYE ANTICORROSIVO + PINTURA ELECTROSTATICA + LÁMINA GALVANIZADA CAL. 18 CARGADOS EN CONCRETO). INCLUYE EL SUMINISTRO DE TODOS LOS ACCESORIOS REQUERIDOS PARA EL CORRECTO MONTAJE. (SUMINISTRO E INSTALACIÓN).</v>
          </cell>
          <cell r="C219" t="str">
            <v>Insumos</v>
          </cell>
          <cell r="D219" t="str">
            <v>M2</v>
          </cell>
          <cell r="E219">
            <v>615506</v>
          </cell>
          <cell r="F219">
            <v>517232</v>
          </cell>
        </row>
        <row r="220">
          <cell r="A220" t="str">
            <v>I219</v>
          </cell>
          <cell r="B220" t="str">
            <v>PUERTA METALICA LÁMINA GALVANIZADA CAL. 18 TIPO PANEL CON MARCO SENCILLO ( INCLUYE ANTICORROSIVO + PINTURA ESMALTE + LÁMINA GALVANIZADA CAL. 18 CARGADOS EN CONCRETO). INCLUYE EL SUMINISTRO DE TODOS LOS ACCESORIOS REQUERIDOS PARA EL CORRECTO MONTAJE. (SUMINISTRO E INSTALACIÓN).</v>
          </cell>
          <cell r="C220" t="str">
            <v>Insumos</v>
          </cell>
          <cell r="D220" t="str">
            <v>M2</v>
          </cell>
          <cell r="E220">
            <v>605967</v>
          </cell>
          <cell r="F220">
            <v>509216</v>
          </cell>
        </row>
        <row r="221">
          <cell r="A221" t="str">
            <v>I220</v>
          </cell>
          <cell r="B221" t="str">
            <v>PUERTA METALICA LÁMINA GALVANIZADA CAL. 18 TIPO REJILLA CON MARCO MONTANTE EN REJILLA ( INCLUYE ANTICORROSIVO + PINTURA ELECTROSTATICA + MARCO LÁMINA GALVANIZADA CAL. 18 CARGADOS EN CONCRETO). INCLUYE EL SUMINISTRO DE TODOS LOS ACCESORIOS REQUERIDOS PARA EL CORRECTO MONTAJE. (SUMINISTRO E INSTALACIÓN).</v>
          </cell>
          <cell r="C221" t="str">
            <v>Insumos</v>
          </cell>
          <cell r="D221" t="str">
            <v>M2</v>
          </cell>
          <cell r="E221">
            <v>701973</v>
          </cell>
          <cell r="F221">
            <v>589893</v>
          </cell>
        </row>
        <row r="222">
          <cell r="A222" t="str">
            <v>I221</v>
          </cell>
          <cell r="B222" t="str">
            <v>PUERTA METALICA LÁMINA GALVANIZADA CAL. 18 TIPO REJILLA CON MARCO MONTANTE EN REJILLA. ( INCLUYE ANTICORROSIVO + PINTURA ESMALTE + MARCO LÁMINA GALVANIZADA CAL. 18 CARGADOS EN CONCRETO). INCLUYE EL SUMINISTRO DE TODOS LOS ACCESORIOS REQUERIDOS PARA EL CORRECTO MONTAJE. (SUMINISTRO E INSTALACIÓN).</v>
          </cell>
          <cell r="C222" t="str">
            <v>Insumos</v>
          </cell>
          <cell r="D222" t="str">
            <v>M2</v>
          </cell>
          <cell r="E222">
            <v>692432</v>
          </cell>
          <cell r="F222">
            <v>581876</v>
          </cell>
        </row>
        <row r="223">
          <cell r="A223" t="str">
            <v>I222</v>
          </cell>
          <cell r="B223" t="str">
            <v>PUERTA POLVORIN METALICA LÁMINA GALVANIZADA CAL. 16 . DIMENSIONES (3,00*2,48)( INCLUYE  MARCO CON  RIEL EN LAMINA DE ACERO A-500 , PLATINA FIJACIÓN A VIGA,RODACHINAS TIPO PESADO,MARCO PUERTAS EN TUBULAR DE 15*8 CM  CAL 16 ANTICORROSIVO , HOJA DE PUERTA ENTAMBORADA EN LAMINA CAL 16 CON DILATACIONES EN LAMINA DOBLADA 2*1, MANIJA EN TUBO DE 2"PINTADAS COLOR SILVER FOX+ PINTURA ESMALTE ). INCLUYE EL SUMINISTRO DE TODOS LOS ACCESORIOS REQUERIDOS PARA EL CORRECTO MONTAJE. (SUMINISTRO E INSTALACIÓN).SEGÚN DETALLE</v>
          </cell>
          <cell r="C223" t="str">
            <v>Insumos</v>
          </cell>
          <cell r="D223" t="str">
            <v>UND</v>
          </cell>
          <cell r="E223">
            <v>9862204</v>
          </cell>
          <cell r="F223">
            <v>8287566</v>
          </cell>
        </row>
        <row r="224">
          <cell r="A224" t="str">
            <v>I223</v>
          </cell>
          <cell r="B224" t="str">
            <v>PUERTA EN ALUMINIO ANODIZADO MATE NATURAL. VIDRIO LAMINADO 4+4 CON PELICULA SAND BLASTING, SEGUN PLANOS. SEGÚN DETALLE  INCLUYEN EL SUMINISTRO DE TODOS LOS ACCESORIOS REQUERIDOS PARA EL CORRECTO MONTAJE</v>
          </cell>
          <cell r="C224" t="str">
            <v>Insumos</v>
          </cell>
          <cell r="D224" t="str">
            <v>M2</v>
          </cell>
          <cell r="E224">
            <v>866578</v>
          </cell>
          <cell r="F224">
            <v>728217</v>
          </cell>
        </row>
        <row r="225">
          <cell r="A225" t="str">
            <v>I224</v>
          </cell>
          <cell r="B225" t="str">
            <v>PUERTA METALICA LÁMINA GALVANIZADA CAL. 18 TIPO REJILLA CON MARCO MONTANTE EN VIDRIO 4 MM. ( INCLUYE ANTICORROSIVO + PINTURA ELECTROSTATICA + MARCO LÁMINA GALVANIZADA CAL. 18 CARGADOS EN CONCRETO). INCLUYE EL SUMINISTRO DE TODOS LOS ACCESORIOS REQUERIDOS PARA EL CORRECTO MONTAJE. (SUMINISTRO E INSTALACIÓN).</v>
          </cell>
          <cell r="C225" t="str">
            <v>Insumos</v>
          </cell>
          <cell r="D225" t="str">
            <v>M2</v>
          </cell>
          <cell r="E225">
            <v>658955</v>
          </cell>
          <cell r="F225">
            <v>553744</v>
          </cell>
        </row>
        <row r="226">
          <cell r="A226" t="str">
            <v>I225</v>
          </cell>
          <cell r="B226" t="str">
            <v>PUERTA METALICA LÁMINA GALVANIZADA CAL. 18 TIPO REJILLA CON MARCO MONTANTE EN VIDRIO 4 MM. ( INCLUYE ANTICORROSIVO + PINTURA ESMALTE + MARCO LÁMINA GALVANIZADA CAL. 18 CARGADOS EN CONCRETO). INCLUYE EL SUMINISTRO DE TODOS LOS ACCESORIOS REQUERIDOS PARA EL CORRECTO MONTAJE. (SUMINISTRO E INSTALACIÓN).</v>
          </cell>
          <cell r="C226" t="str">
            <v>Insumos</v>
          </cell>
          <cell r="D226" t="str">
            <v>M2</v>
          </cell>
          <cell r="E226">
            <v>649415</v>
          </cell>
          <cell r="F226">
            <v>545727</v>
          </cell>
        </row>
        <row r="227">
          <cell r="A227" t="str">
            <v>I226</v>
          </cell>
          <cell r="B227" t="str">
            <v>PUERTA METALICA LÁMINA GALVANIZADA CAL. 18 TIPO REJILLA CON MARCO SENCILLO ( INCLUYE ANTICORROSIVO + PINTURA ELECTROSTATICA + MARCO LÁMINA GALVANIZADA CAL. 18 CARGADOS EN CONCRETO). INCLUYE EL SUMINISTRO DE TODOS LOS ACCESORIOS REQUERIDOS PARA EL CORRECTO MONTAJE. (SUMINISTRO E INSTALACIÓN).</v>
          </cell>
          <cell r="C227" t="str">
            <v>Insumos</v>
          </cell>
          <cell r="D227" t="str">
            <v>M2</v>
          </cell>
          <cell r="E227">
            <v>658955</v>
          </cell>
          <cell r="F227">
            <v>553744</v>
          </cell>
        </row>
        <row r="228">
          <cell r="A228" t="str">
            <v>I227</v>
          </cell>
          <cell r="B228" t="str">
            <v>PUERTA METALICA LÁMINA GALVANIZADA CAL. 18 TIPO REJILLA CON MARCO SENCILLO ( INCLUYE ANTICORROSIVO + PINTURA ESMALTE + MARCO LÁMINA GALVANIZADA CAL. 18 CARGADOS EN CONCRETO). INCLUYE EL SUMINISTRO DE TODOS LOS ACCESORIOS REQUERIDOS PARA EL CORRECTO MONTAJE. (SUMINISTRO E INSTALACIÓN).</v>
          </cell>
          <cell r="C228" t="str">
            <v>Insumos</v>
          </cell>
          <cell r="D228" t="str">
            <v>M2</v>
          </cell>
          <cell r="E228">
            <v>649415</v>
          </cell>
          <cell r="F228">
            <v>545727</v>
          </cell>
        </row>
        <row r="229">
          <cell r="A229" t="str">
            <v>I228</v>
          </cell>
          <cell r="B229" t="str">
            <v>PUERTA METALICA TIPO CORTINA LÁMINA GALVANIZADA CAL. 18 (INCLUYE ANTICORROSIVO + PINTURA ELECTROSTATICA+ MARCO LÁMINA GALVANIZADA CAL. 18 CARGADOS EN CONCRETO). INCLUYE EL SUMINISTRO DE TODOS LOS ACCESORIOS REQUERIDOS PARA EL CORRECTO MONTAJE. (SUMINISTRO E INSTALACIÓN).</v>
          </cell>
          <cell r="C229" t="str">
            <v>Insumos</v>
          </cell>
          <cell r="D229" t="str">
            <v>M2</v>
          </cell>
          <cell r="E229">
            <v>577458</v>
          </cell>
          <cell r="F229">
            <v>485259</v>
          </cell>
        </row>
        <row r="230">
          <cell r="A230" t="str">
            <v>I229</v>
          </cell>
          <cell r="B230" t="str">
            <v>PUERTA METALICA VAIVEN LÁMINA GALVANIZADA CAL.18 PIVOTE (INCLUYE PINTURA ELECTROSTATICA, ANTICORROSIVO Y MARCO LÁMINA GALVANIZADA CAL. 18 CARGADO EN CONCRETO) INCLUYE EL SUMINISTRO DE TODOS LOS ACCESORIOS REQUERIDOS PARA EL CORRECTO MONTAJE. (SUMINISTRO E INSTALACIÓN).</v>
          </cell>
          <cell r="C230" t="str">
            <v>Insumos</v>
          </cell>
          <cell r="D230" t="str">
            <v>M2</v>
          </cell>
          <cell r="E230">
            <v>577458</v>
          </cell>
          <cell r="F230">
            <v>485259</v>
          </cell>
        </row>
        <row r="231">
          <cell r="A231" t="str">
            <v>I230</v>
          </cell>
          <cell r="B231" t="str">
            <v>REJILLA CUNETA METALICA (A = 0.50 M) MARCO CONTRAMARCO EN ANGULO DE 1 1/2 X 3/16 CELOSIAS EN PLATINA DE 1/4 X 3/16 ACERO A36 CON ANTICORROSIVO Y PINTURA NEGRO MATE.</v>
          </cell>
          <cell r="C231" t="str">
            <v>Insumos</v>
          </cell>
          <cell r="D231" t="str">
            <v>M</v>
          </cell>
          <cell r="E231">
            <v>280930</v>
          </cell>
          <cell r="F231">
            <v>236076</v>
          </cell>
        </row>
        <row r="232">
          <cell r="A232" t="str">
            <v>I231</v>
          </cell>
          <cell r="B232" t="str">
            <v>SOPORTE METALICO EN ANGULO PARA MESON ANCLADO A MURO CON CHAZOS EXPANSIVOS</v>
          </cell>
          <cell r="C232" t="str">
            <v>Insumos</v>
          </cell>
          <cell r="D232" t="str">
            <v>UND</v>
          </cell>
          <cell r="E232">
            <v>74913</v>
          </cell>
          <cell r="F232">
            <v>62952</v>
          </cell>
        </row>
        <row r="233">
          <cell r="A233" t="str">
            <v>I232</v>
          </cell>
          <cell r="B233" t="str">
            <v>TAPA LÁMINA GALVANIZADA CAL.16" ANGULO 1"*1" TRAMPA GRASA</v>
          </cell>
          <cell r="C233" t="str">
            <v>Insumos</v>
          </cell>
          <cell r="D233" t="str">
            <v>UND</v>
          </cell>
          <cell r="E233">
            <v>209760</v>
          </cell>
          <cell r="F233">
            <v>176269</v>
          </cell>
        </row>
        <row r="234">
          <cell r="A234" t="str">
            <v>I233</v>
          </cell>
          <cell r="B234" t="str">
            <v>TAPA EN LÁMINA DE ALFAJOR 6MM  0.80*0.80 M. MARCO EN ÁNGULO DE 2 X 1/8". (INCLUYE GANCHO EN ACERO Y MARCO) SEGÚN DISEÑO. SUMINISTRO E INSTALACIÓN.</v>
          </cell>
          <cell r="C234" t="str">
            <v>Insumos</v>
          </cell>
          <cell r="D234" t="str">
            <v>UND</v>
          </cell>
          <cell r="E234">
            <v>333614</v>
          </cell>
          <cell r="F234">
            <v>280348</v>
          </cell>
        </row>
        <row r="235">
          <cell r="A235" t="str">
            <v>I234</v>
          </cell>
          <cell r="B235" t="str">
            <v>TAPA EN LÁMINA DE ALFAJOR 6MM 1.00*1.00 M. MARCO EN ÁNGULO DE 2 X 1/8". (INCLUYE GANCHO EN ACERO Y MARCO) SEGÚN DISEÑO. SUMINISTRO E INSTALACIÓN.</v>
          </cell>
          <cell r="C235" t="str">
            <v>Insumos</v>
          </cell>
          <cell r="D235" t="str">
            <v>UND</v>
          </cell>
          <cell r="E235">
            <v>366616</v>
          </cell>
          <cell r="F235">
            <v>308081</v>
          </cell>
        </row>
        <row r="236">
          <cell r="A236" t="str">
            <v>I235</v>
          </cell>
          <cell r="B236" t="str">
            <v>TUBERIA MUEBLE RECTANGULAR 20 X 40 MM 0.90 MM ESPESOR CALIBRE 20</v>
          </cell>
          <cell r="C236" t="str">
            <v>Insumos</v>
          </cell>
          <cell r="D236" t="str">
            <v>M</v>
          </cell>
          <cell r="E236">
            <v>6645</v>
          </cell>
          <cell r="F236">
            <v>5584</v>
          </cell>
        </row>
        <row r="237">
          <cell r="A237" t="str">
            <v>I236</v>
          </cell>
          <cell r="B237" t="str">
            <v>TUBO AGUAS NEGRAS DIAMETRO 2" CAL. 0.080</v>
          </cell>
          <cell r="C237" t="str">
            <v>Insumos</v>
          </cell>
          <cell r="D237" t="str">
            <v>M</v>
          </cell>
          <cell r="E237">
            <v>15205</v>
          </cell>
          <cell r="F237">
            <v>12777</v>
          </cell>
        </row>
        <row r="238">
          <cell r="A238" t="str">
            <v>I237</v>
          </cell>
          <cell r="B238" t="str">
            <v>TUBO HG 2"</v>
          </cell>
          <cell r="C238" t="str">
            <v>Insumos</v>
          </cell>
          <cell r="D238" t="str">
            <v>M</v>
          </cell>
          <cell r="E238">
            <v>57677</v>
          </cell>
          <cell r="F238">
            <v>48468</v>
          </cell>
        </row>
        <row r="239">
          <cell r="A239" t="str">
            <v>I238</v>
          </cell>
          <cell r="B239" t="str">
            <v>TUBO HG 3"</v>
          </cell>
          <cell r="C239" t="str">
            <v>Insumos</v>
          </cell>
          <cell r="D239" t="str">
            <v>M</v>
          </cell>
          <cell r="E239">
            <v>88578</v>
          </cell>
          <cell r="F239">
            <v>74435</v>
          </cell>
        </row>
        <row r="240">
          <cell r="A240" t="str">
            <v>I239</v>
          </cell>
          <cell r="B240" t="str">
            <v>ANGULO 2"* 2"*3/16"</v>
          </cell>
          <cell r="C240" t="str">
            <v>Insumos</v>
          </cell>
          <cell r="D240" t="str">
            <v>M</v>
          </cell>
          <cell r="E240">
            <v>17921</v>
          </cell>
          <cell r="F240">
            <v>15060</v>
          </cell>
        </row>
        <row r="241">
          <cell r="A241" t="str">
            <v>I240</v>
          </cell>
          <cell r="B241" t="str">
            <v>ANGULO 1-1/2"1-1/2"*3/16"</v>
          </cell>
          <cell r="C241" t="str">
            <v>Insumos</v>
          </cell>
          <cell r="D241" t="str">
            <v>M</v>
          </cell>
          <cell r="E241">
            <v>17921</v>
          </cell>
          <cell r="F241">
            <v>15060</v>
          </cell>
        </row>
        <row r="242">
          <cell r="A242" t="str">
            <v>I241</v>
          </cell>
          <cell r="B242" t="str">
            <v>PLATINA 2"*3/16*</v>
          </cell>
          <cell r="C242" t="str">
            <v>Insumos</v>
          </cell>
          <cell r="D242" t="str">
            <v>M</v>
          </cell>
          <cell r="E242">
            <v>6591</v>
          </cell>
          <cell r="F242">
            <v>5539</v>
          </cell>
        </row>
        <row r="243">
          <cell r="A243" t="str">
            <v>I242</v>
          </cell>
          <cell r="B243" t="str">
            <v xml:space="preserve">MALLA GALVANIZADA 12-2" </v>
          </cell>
          <cell r="C243" t="str">
            <v>Insumos</v>
          </cell>
          <cell r="D243" t="str">
            <v>M2</v>
          </cell>
          <cell r="E243">
            <v>26779</v>
          </cell>
          <cell r="F243">
            <v>22503</v>
          </cell>
        </row>
        <row r="244">
          <cell r="A244" t="str">
            <v>I243</v>
          </cell>
          <cell r="B244" t="str">
            <v>ALAMBRE GALVANIZADO CAL 12</v>
          </cell>
          <cell r="C244" t="str">
            <v>Insumos</v>
          </cell>
          <cell r="D244" t="str">
            <v>KG</v>
          </cell>
          <cell r="E244">
            <v>6181</v>
          </cell>
          <cell r="F244">
            <v>5194</v>
          </cell>
        </row>
        <row r="245">
          <cell r="A245" t="str">
            <v>I244</v>
          </cell>
          <cell r="B245" t="str">
            <v>PLATINA 50X50 DE 1/16 "</v>
          </cell>
          <cell r="C245" t="str">
            <v>Insumos</v>
          </cell>
          <cell r="D245" t="str">
            <v>UND</v>
          </cell>
          <cell r="E245">
            <v>62150</v>
          </cell>
          <cell r="F245">
            <v>52227</v>
          </cell>
        </row>
        <row r="246">
          <cell r="A246" t="str">
            <v>I245</v>
          </cell>
          <cell r="B246" t="str">
            <v>PLATINA 80X80 DE 1/16 "</v>
          </cell>
          <cell r="C246" t="str">
            <v>Insumos</v>
          </cell>
          <cell r="D246" t="str">
            <v>UND</v>
          </cell>
          <cell r="E246">
            <v>85237</v>
          </cell>
          <cell r="F246">
            <v>71628</v>
          </cell>
        </row>
        <row r="247">
          <cell r="A247" t="str">
            <v>I246</v>
          </cell>
          <cell r="B247" t="str">
            <v>RIEL LAMINA LÁMINA GALVANIZADA CAL 16.</v>
          </cell>
          <cell r="C247" t="str">
            <v>Insumos</v>
          </cell>
          <cell r="D247" t="str">
            <v>M</v>
          </cell>
          <cell r="E247">
            <v>29300</v>
          </cell>
          <cell r="F247">
            <v>24622</v>
          </cell>
        </row>
        <row r="248">
          <cell r="A248" t="str">
            <v>I247</v>
          </cell>
          <cell r="B248" t="str">
            <v xml:space="preserve">TUBULAR 15*8 CAL 16 </v>
          </cell>
          <cell r="C248" t="str">
            <v>Insumos</v>
          </cell>
          <cell r="D248" t="str">
            <v>M</v>
          </cell>
          <cell r="E248">
            <v>21844</v>
          </cell>
          <cell r="F248">
            <v>18356</v>
          </cell>
        </row>
        <row r="249">
          <cell r="A249" t="str">
            <v>I248</v>
          </cell>
          <cell r="B249" t="str">
            <v>PERFIL ESTRUCTURAL EN U 160*60</v>
          </cell>
          <cell r="C249" t="str">
            <v>Insumos</v>
          </cell>
          <cell r="D249" t="str">
            <v>M</v>
          </cell>
          <cell r="E249">
            <v>36460</v>
          </cell>
          <cell r="F249">
            <v>30639</v>
          </cell>
        </row>
        <row r="250">
          <cell r="A250" t="str">
            <v>I249</v>
          </cell>
          <cell r="B250" t="str">
            <v>LÁMINA GALVANIZADA CAL 16.</v>
          </cell>
          <cell r="C250" t="str">
            <v>Insumos</v>
          </cell>
          <cell r="D250" t="str">
            <v>M2</v>
          </cell>
          <cell r="E250">
            <v>48196</v>
          </cell>
          <cell r="F250">
            <v>40501</v>
          </cell>
        </row>
        <row r="251">
          <cell r="A251" t="str">
            <v>I250</v>
          </cell>
          <cell r="B251" t="str">
            <v>LÁMINA GALVANIZADA CAL 18.</v>
          </cell>
          <cell r="C251" t="str">
            <v>Insumos</v>
          </cell>
          <cell r="D251" t="str">
            <v>M2</v>
          </cell>
          <cell r="E251">
            <v>63928</v>
          </cell>
          <cell r="F251">
            <v>53721</v>
          </cell>
        </row>
        <row r="252">
          <cell r="A252" t="str">
            <v>I251</v>
          </cell>
          <cell r="B252" t="str">
            <v>CERROJO DOBLE LLAVE REF 148582</v>
          </cell>
          <cell r="C252" t="str">
            <v>Insumos</v>
          </cell>
          <cell r="D252" t="str">
            <v>UND</v>
          </cell>
          <cell r="E252">
            <v>136541</v>
          </cell>
          <cell r="F252">
            <v>114740</v>
          </cell>
        </row>
        <row r="253">
          <cell r="A253" t="str">
            <v>I252</v>
          </cell>
          <cell r="B253" t="str">
            <v>RODACHINAS ACERO</v>
          </cell>
          <cell r="C253" t="str">
            <v>Insumos</v>
          </cell>
          <cell r="D253" t="str">
            <v>UND</v>
          </cell>
          <cell r="E253">
            <v>23442</v>
          </cell>
          <cell r="F253">
            <v>19699</v>
          </cell>
        </row>
        <row r="254">
          <cell r="A254" t="str">
            <v>I253</v>
          </cell>
          <cell r="B254" t="str">
            <v>PLATINA  25 x 25 CM X 1"</v>
          </cell>
          <cell r="C254" t="str">
            <v>Insumos</v>
          </cell>
          <cell r="D254" t="str">
            <v>UND</v>
          </cell>
          <cell r="E254">
            <v>123595</v>
          </cell>
          <cell r="F254">
            <v>103861</v>
          </cell>
        </row>
        <row r="255">
          <cell r="A255" t="str">
            <v>I254</v>
          </cell>
          <cell r="B255" t="str">
            <v>BOLARDO LISO HF</v>
          </cell>
          <cell r="C255" t="str">
            <v>Insumos</v>
          </cell>
          <cell r="D255" t="str">
            <v>UND</v>
          </cell>
          <cell r="E255">
            <v>399552</v>
          </cell>
          <cell r="F255">
            <v>335758</v>
          </cell>
        </row>
        <row r="256">
          <cell r="A256" t="str">
            <v>I255</v>
          </cell>
          <cell r="B256" t="str">
            <v>DEFENSA DE PROTECCIÓN VIAL TIPO INVIAS</v>
          </cell>
          <cell r="C256" t="str">
            <v>Insumos</v>
          </cell>
          <cell r="D256" t="str">
            <v>ML</v>
          </cell>
          <cell r="E256">
            <v>329588</v>
          </cell>
          <cell r="F256">
            <v>276965</v>
          </cell>
        </row>
        <row r="257">
          <cell r="A257" t="str">
            <v>I256</v>
          </cell>
          <cell r="B257" t="str">
            <v>CARRETEL DE HIERRO</v>
          </cell>
          <cell r="C257" t="str">
            <v>Insumos</v>
          </cell>
          <cell r="D257" t="str">
            <v>UND</v>
          </cell>
          <cell r="E257">
            <v>926970</v>
          </cell>
          <cell r="F257">
            <v>778966</v>
          </cell>
        </row>
        <row r="258">
          <cell r="A258" t="str">
            <v>I257</v>
          </cell>
          <cell r="B258" t="str">
            <v>BARRA ANTIPANICO HORIZONTAL SOLO SALIDA - TIPO AZBE REF. B0950 O SIMILAR.</v>
          </cell>
          <cell r="C258" t="str">
            <v>Insumos</v>
          </cell>
          <cell r="D258" t="str">
            <v>UND</v>
          </cell>
          <cell r="E258">
            <v>1405632</v>
          </cell>
          <cell r="F258">
            <v>1181203</v>
          </cell>
        </row>
        <row r="259">
          <cell r="A259" t="str">
            <v>I258</v>
          </cell>
          <cell r="B259" t="str">
            <v>CERRADURA BELL WOOD POMO MADERA - ALCOBA TIPO SCHALAGE REF. A50WS O SIMILAR. ACABADO SEGÚN DISEÑO.</v>
          </cell>
          <cell r="C259" t="str">
            <v>Insumos</v>
          </cell>
          <cell r="D259" t="str">
            <v>UND</v>
          </cell>
          <cell r="E259">
            <v>51924</v>
          </cell>
          <cell r="F259">
            <v>43634</v>
          </cell>
        </row>
        <row r="260">
          <cell r="A260" t="str">
            <v>I259</v>
          </cell>
          <cell r="B260" t="str">
            <v>CERRADURA BELL WOOD POMO MADERA - BAÑO TIPO SCHALAGE REF. A40S O SIMILAR. ACABADO SEGÚN DISEÑO.</v>
          </cell>
          <cell r="C260" t="str">
            <v>Insumos</v>
          </cell>
          <cell r="D260" t="str">
            <v>UND</v>
          </cell>
          <cell r="E260">
            <v>51924</v>
          </cell>
          <cell r="F260">
            <v>43634</v>
          </cell>
        </row>
        <row r="261">
          <cell r="A261" t="str">
            <v>I260</v>
          </cell>
          <cell r="B261" t="str">
            <v>CERRADURA BELL WOOD POMO MADERA - ENTRADA TIPO SCHALAGE REF. A80PD O SIMILAR. ACABADO SEGÚN DISEÑO.</v>
          </cell>
          <cell r="C261" t="str">
            <v>Insumos</v>
          </cell>
          <cell r="D261" t="str">
            <v>UND</v>
          </cell>
          <cell r="E261">
            <v>80167</v>
          </cell>
          <cell r="F261">
            <v>67367</v>
          </cell>
        </row>
        <row r="262">
          <cell r="A262" t="str">
            <v>I261</v>
          </cell>
          <cell r="B262" t="str">
            <v>CERRADURA CERROJO DOBLE LLAVE - TIPO SCHALAGE REF. B362PX O SIMILAR. ACABADO SEGÚN DISEÑO.</v>
          </cell>
          <cell r="C262" t="str">
            <v>Insumos</v>
          </cell>
          <cell r="D262" t="str">
            <v>UND</v>
          </cell>
          <cell r="E262">
            <v>137303</v>
          </cell>
          <cell r="F262">
            <v>115381</v>
          </cell>
        </row>
        <row r="263">
          <cell r="A263" t="str">
            <v>I262</v>
          </cell>
          <cell r="B263" t="str">
            <v>CERRADURA CERROJO LLAVE VOLTEADOR - TIPO SCHALAGE REF. B360PX O SIMILAR. ACABADO SEGÚN DISEÑO.</v>
          </cell>
          <cell r="C263" t="str">
            <v>Insumos</v>
          </cell>
          <cell r="D263" t="str">
            <v>UND</v>
          </cell>
          <cell r="E263">
            <v>137303</v>
          </cell>
          <cell r="F263">
            <v>115381</v>
          </cell>
        </row>
        <row r="264">
          <cell r="A264" t="str">
            <v>I263</v>
          </cell>
          <cell r="B264" t="str">
            <v>CERRADURA ORBIT POMO METALICO - ALCOBA TIPO SCHALAGE REF. A50PD O SIMILAR. ACABADO SEGÚN DISEÑO.</v>
          </cell>
          <cell r="C264" t="str">
            <v>Insumos</v>
          </cell>
          <cell r="D264" t="str">
            <v>UND</v>
          </cell>
          <cell r="E264">
            <v>150774</v>
          </cell>
          <cell r="F264">
            <v>126701</v>
          </cell>
        </row>
        <row r="265">
          <cell r="A265" t="str">
            <v>I264</v>
          </cell>
          <cell r="B265" t="str">
            <v>CERRADURA ORBIT POMO METALICO - BAÑO TIPO SCHALAGE REF. A40S O SIMILAR. ACABADO SEGÚN DISEÑO.</v>
          </cell>
          <cell r="C265" t="str">
            <v>Insumos</v>
          </cell>
          <cell r="D265" t="str">
            <v>UND</v>
          </cell>
          <cell r="E265">
            <v>124486</v>
          </cell>
          <cell r="F265">
            <v>104610</v>
          </cell>
        </row>
        <row r="266">
          <cell r="A266" t="str">
            <v>I265</v>
          </cell>
          <cell r="B266" t="str">
            <v>CERRADURA ORBIT POMO METALICO - ENTRADA TIPO SCHALAGE REF. A80PD O SIMILAR. ACABADO SEGÚN DISEÑO.</v>
          </cell>
          <cell r="C266" t="str">
            <v>Insumos</v>
          </cell>
          <cell r="D266" t="str">
            <v>UND</v>
          </cell>
          <cell r="E266">
            <v>144690</v>
          </cell>
          <cell r="F266">
            <v>121588</v>
          </cell>
        </row>
        <row r="267">
          <cell r="A267" t="str">
            <v>I266</v>
          </cell>
          <cell r="B267" t="str">
            <v>MANILLA Y CILINDRO EXTERIOR PARA BARRA ANTIPANICO HORIZONTAL - TIPO AZBE REF. 9510M O SIMILAR.</v>
          </cell>
          <cell r="C267" t="str">
            <v>Insumos</v>
          </cell>
          <cell r="D267" t="str">
            <v>UND</v>
          </cell>
          <cell r="E267">
            <v>280255</v>
          </cell>
          <cell r="F267">
            <v>235508</v>
          </cell>
        </row>
        <row r="268">
          <cell r="A268" t="str">
            <v>I267</v>
          </cell>
          <cell r="B268" t="str">
            <v>CERRADURA ENTRADA PRINCIPAL  - TIPO SCHALAGE REF. H387  O SIMILAR. ACABADO SEGÚN DISEÑO.</v>
          </cell>
          <cell r="C268" t="str">
            <v>Insumos</v>
          </cell>
          <cell r="D268" t="str">
            <v>UND</v>
          </cell>
          <cell r="E268">
            <v>363465</v>
          </cell>
          <cell r="F268">
            <v>305433</v>
          </cell>
        </row>
        <row r="269">
          <cell r="A269" t="str">
            <v>I268</v>
          </cell>
          <cell r="B269" t="str">
            <v xml:space="preserve">CERRADURA ENTRADA PRINCIPAL HE-380 TIPO SCHALAGE O SIMILAR. ACABADO SEGÚN DISEÑO. (INCLUYE SUMINISTRO E INSTALACIÓN) </v>
          </cell>
          <cell r="C269" t="str">
            <v>Insumos</v>
          </cell>
          <cell r="D269" t="str">
            <v>UND</v>
          </cell>
          <cell r="E269">
            <v>467036</v>
          </cell>
          <cell r="F269">
            <v>392467</v>
          </cell>
        </row>
        <row r="270">
          <cell r="A270" t="str">
            <v>I269</v>
          </cell>
          <cell r="B270" t="str">
            <v>CERRADURA YALE TRES MACHUELOS</v>
          </cell>
          <cell r="C270" t="str">
            <v>Insumos</v>
          </cell>
          <cell r="D270" t="str">
            <v>UND</v>
          </cell>
          <cell r="E270">
            <v>205994</v>
          </cell>
          <cell r="F270">
            <v>173104</v>
          </cell>
        </row>
        <row r="271">
          <cell r="A271" t="str">
            <v>I270</v>
          </cell>
          <cell r="B271" t="str">
            <v>ACPM</v>
          </cell>
          <cell r="C271" t="str">
            <v>Insumos</v>
          </cell>
          <cell r="D271" t="str">
            <v>GAL</v>
          </cell>
          <cell r="E271">
            <v>16690</v>
          </cell>
          <cell r="F271">
            <v>16690</v>
          </cell>
        </row>
        <row r="272">
          <cell r="A272" t="str">
            <v>I271</v>
          </cell>
          <cell r="B272" t="str">
            <v>GASOLINA CORRIENTE</v>
          </cell>
          <cell r="C272" t="str">
            <v>Insumos</v>
          </cell>
          <cell r="D272" t="str">
            <v>GAL</v>
          </cell>
          <cell r="E272">
            <v>14629</v>
          </cell>
          <cell r="F272">
            <v>14629</v>
          </cell>
        </row>
        <row r="273">
          <cell r="A273" t="str">
            <v>I272</v>
          </cell>
          <cell r="B273" t="str">
            <v>LUBRICANTE PARA PVC CORRUGADA</v>
          </cell>
          <cell r="C273" t="str">
            <v>Insumos</v>
          </cell>
          <cell r="D273" t="str">
            <v>UND</v>
          </cell>
          <cell r="E273">
            <v>181132</v>
          </cell>
          <cell r="F273">
            <v>152212</v>
          </cell>
        </row>
        <row r="274">
          <cell r="A274" t="str">
            <v>I273</v>
          </cell>
          <cell r="B274" t="str">
            <v>GRASA ECON X 370 GRS</v>
          </cell>
          <cell r="C274" t="str">
            <v>Insumos</v>
          </cell>
          <cell r="D274" t="str">
            <v>UND</v>
          </cell>
          <cell r="E274">
            <v>11224</v>
          </cell>
          <cell r="F274">
            <v>9432</v>
          </cell>
        </row>
        <row r="275">
          <cell r="A275" t="str">
            <v>I274</v>
          </cell>
          <cell r="B275" t="str">
            <v>CEMENTO GRIS</v>
          </cell>
          <cell r="C275" t="str">
            <v>Insumos</v>
          </cell>
          <cell r="D275" t="str">
            <v>KG</v>
          </cell>
          <cell r="E275">
            <v>939</v>
          </cell>
          <cell r="F275">
            <v>789</v>
          </cell>
        </row>
        <row r="276">
          <cell r="A276" t="str">
            <v>I275</v>
          </cell>
          <cell r="B276" t="str">
            <v>CONCRETO PREMEZCLADO PARA PAVIMENTO MR 43 KG/CM2</v>
          </cell>
          <cell r="C276" t="str">
            <v>Insumos</v>
          </cell>
          <cell r="D276" t="str">
            <v>M3</v>
          </cell>
          <cell r="E276">
            <v>762176</v>
          </cell>
          <cell r="F276">
            <v>640484</v>
          </cell>
        </row>
        <row r="277">
          <cell r="A277" t="str">
            <v>I276</v>
          </cell>
          <cell r="B277" t="str">
            <v>GROUTING 17.5 MPA</v>
          </cell>
          <cell r="C277" t="str">
            <v>Insumos</v>
          </cell>
          <cell r="D277" t="str">
            <v>M3</v>
          </cell>
          <cell r="E277">
            <v>655237</v>
          </cell>
          <cell r="F277">
            <v>550619</v>
          </cell>
        </row>
        <row r="278">
          <cell r="A278" t="str">
            <v>I277</v>
          </cell>
          <cell r="B278" t="str">
            <v>CAL</v>
          </cell>
          <cell r="C278" t="str">
            <v>Insumos</v>
          </cell>
          <cell r="D278" t="str">
            <v>KG</v>
          </cell>
          <cell r="E278">
            <v>1589</v>
          </cell>
          <cell r="F278">
            <v>1335</v>
          </cell>
        </row>
        <row r="279">
          <cell r="A279" t="str">
            <v>I278</v>
          </cell>
          <cell r="B279" t="str">
            <v>MORTERO DE NIVELACION SIKAGROUT O SIMILAR</v>
          </cell>
          <cell r="C279" t="str">
            <v>Insumos</v>
          </cell>
          <cell r="D279" t="str">
            <v>LT</v>
          </cell>
          <cell r="E279">
            <v>37059</v>
          </cell>
          <cell r="F279">
            <v>31142</v>
          </cell>
        </row>
        <row r="280">
          <cell r="A280" t="str">
            <v>I279</v>
          </cell>
          <cell r="B280" t="str">
            <v xml:space="preserve">ADOQUIN DE CONCRETO (8*10*20) </v>
          </cell>
          <cell r="C280" t="str">
            <v>Insumos</v>
          </cell>
          <cell r="D280" t="str">
            <v>UND</v>
          </cell>
          <cell r="E280">
            <v>1236</v>
          </cell>
          <cell r="F280">
            <v>1039</v>
          </cell>
        </row>
        <row r="281">
          <cell r="A281" t="str">
            <v>I280</v>
          </cell>
          <cell r="B281" t="str">
            <v>ADOQUIN ECOLOGICO</v>
          </cell>
          <cell r="C281" t="str">
            <v>Insumos</v>
          </cell>
          <cell r="D281" t="str">
            <v>UND</v>
          </cell>
          <cell r="E281">
            <v>1648</v>
          </cell>
          <cell r="F281">
            <v>1385</v>
          </cell>
        </row>
        <row r="282">
          <cell r="A282" t="str">
            <v>I281</v>
          </cell>
          <cell r="B282" t="str">
            <v>CAL HIDRATADA</v>
          </cell>
          <cell r="C282" t="str">
            <v>Insumos</v>
          </cell>
          <cell r="D282" t="str">
            <v>KG</v>
          </cell>
          <cell r="E282">
            <v>1853</v>
          </cell>
          <cell r="F282">
            <v>1557</v>
          </cell>
        </row>
        <row r="283">
          <cell r="A283" t="str">
            <v>I282</v>
          </cell>
          <cell r="B283" t="str">
            <v>SUELO CEMENTO 10:1</v>
          </cell>
          <cell r="C283" t="str">
            <v>Insumos</v>
          </cell>
          <cell r="D283" t="str">
            <v>M3</v>
          </cell>
          <cell r="E283">
            <v>185395</v>
          </cell>
          <cell r="F283">
            <v>155794</v>
          </cell>
        </row>
        <row r="284">
          <cell r="A284" t="str">
            <v>I283</v>
          </cell>
          <cell r="B284" t="str">
            <v>CONCRETO PREMEZCLADO PARA PAVIMENTO MR 45 KG/CM2</v>
          </cell>
          <cell r="C284" t="str">
            <v>Insumos</v>
          </cell>
          <cell r="D284" t="str">
            <v>M3</v>
          </cell>
          <cell r="E284">
            <v>803370</v>
          </cell>
          <cell r="F284">
            <v>675101</v>
          </cell>
        </row>
        <row r="285">
          <cell r="A285" t="str">
            <v>I284</v>
          </cell>
          <cell r="B285" t="str">
            <v>BOLARDO EN CONCRETO DIAMETRO 18cm Y ALTURA LIBRE 62 cm</v>
          </cell>
          <cell r="C285" t="str">
            <v>Insumos</v>
          </cell>
          <cell r="D285" t="str">
            <v>UND</v>
          </cell>
          <cell r="E285">
            <v>113120</v>
          </cell>
          <cell r="F285">
            <v>95059</v>
          </cell>
        </row>
        <row r="286">
          <cell r="A286" t="str">
            <v>I285</v>
          </cell>
          <cell r="B286" t="str">
            <v>CONCRETO PREMEZCLADO PARA PAVIMENTO MR 42 KG/CM2</v>
          </cell>
          <cell r="C286" t="str">
            <v>Insumos</v>
          </cell>
          <cell r="D286" t="str">
            <v>M3</v>
          </cell>
          <cell r="E286">
            <v>741575</v>
          </cell>
          <cell r="F286">
            <v>623172</v>
          </cell>
        </row>
        <row r="287">
          <cell r="A287" t="str">
            <v>I286</v>
          </cell>
          <cell r="B287" t="str">
            <v>CONCRETO PREMEZCLADO 4000 PSI - 28MPA</v>
          </cell>
          <cell r="C287" t="str">
            <v>Insumos</v>
          </cell>
          <cell r="D287" t="str">
            <v>M3</v>
          </cell>
          <cell r="E287">
            <v>679776</v>
          </cell>
          <cell r="F287">
            <v>571240</v>
          </cell>
        </row>
        <row r="288">
          <cell r="A288" t="str">
            <v>I287</v>
          </cell>
          <cell r="B288" t="str">
            <v>CONCRETO PREMEZCLADO 3000 PSI - 21MPA</v>
          </cell>
          <cell r="C288" t="str">
            <v>Insumos</v>
          </cell>
          <cell r="D288" t="str">
            <v>M3</v>
          </cell>
          <cell r="E288">
            <v>617977</v>
          </cell>
          <cell r="F288">
            <v>519308</v>
          </cell>
        </row>
        <row r="289">
          <cell r="A289" t="str">
            <v>I288</v>
          </cell>
          <cell r="B289" t="str">
            <v>CABALLETE LISO TEJA TIPO CINDULIT / CINDURIB  L=3.05 M. O SIMILAR.  COLOR VERDE, AZUL O ROJO SEGÚN DISEÑO.</v>
          </cell>
          <cell r="C289" t="str">
            <v>Insumos</v>
          </cell>
          <cell r="D289" t="str">
            <v>UND</v>
          </cell>
          <cell r="E289">
            <v>147733</v>
          </cell>
          <cell r="F289">
            <v>124145</v>
          </cell>
        </row>
        <row r="290">
          <cell r="A290" t="str">
            <v>I289</v>
          </cell>
          <cell r="B290" t="str">
            <v>FACHADA F MULTIPANEL 300FS TIPO HUNTER DOUGLAS ALUZINC 0,6 MM Y ALUMINIO 0,7 MM. O SIMILAR</v>
          </cell>
          <cell r="C290" t="str">
            <v>Insumos</v>
          </cell>
          <cell r="D290" t="str">
            <v>M2</v>
          </cell>
          <cell r="E290">
            <v>168372</v>
          </cell>
          <cell r="F290">
            <v>141489</v>
          </cell>
        </row>
        <row r="291">
          <cell r="A291" t="str">
            <v>I290</v>
          </cell>
          <cell r="B291" t="str">
            <v>LIMAHOYA LISA TEJA TIPO CINDULIT / CINDURIB  L=3.05 M. O SIMILAR. COLOR VERDE, AZUL O ROJO SEGÚN DISEÑO.</v>
          </cell>
          <cell r="C291" t="str">
            <v>Insumos</v>
          </cell>
          <cell r="D291" t="str">
            <v>UND</v>
          </cell>
          <cell r="E291">
            <v>155822</v>
          </cell>
          <cell r="F291">
            <v>130943</v>
          </cell>
        </row>
        <row r="292">
          <cell r="A292" t="str">
            <v>I291</v>
          </cell>
          <cell r="B292" t="str">
            <v>PERFIL ACERO ESTRUCTURAL PHR ASTM A500 GRADO 50 - TIPO ACESCO O SIMILAR</v>
          </cell>
          <cell r="C292" t="str">
            <v>Insumos</v>
          </cell>
          <cell r="D292" t="str">
            <v>KG</v>
          </cell>
          <cell r="E292">
            <v>5310</v>
          </cell>
          <cell r="F292">
            <v>4462</v>
          </cell>
        </row>
        <row r="293">
          <cell r="A293" t="str">
            <v>I292</v>
          </cell>
          <cell r="B293" t="str">
            <v>PERFIL HEA  A-36</v>
          </cell>
          <cell r="C293" t="str">
            <v>Insumos</v>
          </cell>
          <cell r="D293" t="str">
            <v>KG</v>
          </cell>
          <cell r="E293">
            <v>4780</v>
          </cell>
          <cell r="F293">
            <v>4017</v>
          </cell>
        </row>
        <row r="294">
          <cell r="A294" t="str">
            <v>I293</v>
          </cell>
          <cell r="B294" t="str">
            <v>PERFIL IPE  A-36</v>
          </cell>
          <cell r="C294" t="str">
            <v>Insumos</v>
          </cell>
          <cell r="D294" t="str">
            <v>KG</v>
          </cell>
          <cell r="E294">
            <v>4780</v>
          </cell>
          <cell r="F294">
            <v>4017</v>
          </cell>
        </row>
        <row r="295">
          <cell r="A295" t="str">
            <v>I294</v>
          </cell>
          <cell r="B295" t="str">
            <v xml:space="preserve">PERFIL EN LAMINA DELGADA EN C  GRADO 40 </v>
          </cell>
          <cell r="C295" t="str">
            <v>Insumos</v>
          </cell>
          <cell r="D295" t="str">
            <v>KG</v>
          </cell>
          <cell r="E295">
            <v>7385</v>
          </cell>
          <cell r="F295">
            <v>6206</v>
          </cell>
        </row>
        <row r="296">
          <cell r="A296" t="str">
            <v>I295</v>
          </cell>
          <cell r="B296" t="str">
            <v xml:space="preserve">PLATINAS ACERO A-36  </v>
          </cell>
          <cell r="C296" t="str">
            <v>Insumos</v>
          </cell>
          <cell r="D296" t="str">
            <v>KG</v>
          </cell>
          <cell r="E296">
            <v>4780</v>
          </cell>
          <cell r="F296">
            <v>4017</v>
          </cell>
        </row>
        <row r="297">
          <cell r="A297" t="str">
            <v>I296</v>
          </cell>
          <cell r="B297" t="str">
            <v>TEJA TERMOACUSTICA TIPO CINDURIB O SIMILAR A=0.78 M. E = 0.35 MM. COLOR VERDE, AZUL O ROJO SEGÚN DISEÑO.</v>
          </cell>
          <cell r="C297" t="str">
            <v>Insumos</v>
          </cell>
          <cell r="D297" t="str">
            <v>M2</v>
          </cell>
          <cell r="E297">
            <v>58490</v>
          </cell>
          <cell r="F297">
            <v>49151</v>
          </cell>
        </row>
        <row r="298">
          <cell r="A298" t="str">
            <v>I297</v>
          </cell>
          <cell r="B298" t="str">
            <v>TEJA TRASLUCIDA TIPO CINDURIB  A=0.78 M E=0.35 MM O SIMILAR. CRISTAL O OPAL  SEGÚN DISEÑO.</v>
          </cell>
          <cell r="C298" t="str">
            <v>Insumos</v>
          </cell>
          <cell r="D298" t="str">
            <v>M2</v>
          </cell>
          <cell r="E298">
            <v>163216</v>
          </cell>
          <cell r="F298">
            <v>137156</v>
          </cell>
        </row>
        <row r="299">
          <cell r="A299" t="str">
            <v>I298</v>
          </cell>
          <cell r="B299" t="str">
            <v>TEJA TERMOACUSTICA TIPO CINDULIT 180 O SIMILAR A=0.78 M. E = 0.35 MM. COLOR VERDE, AZUL O ROJO SEGÚN DISEÑO.</v>
          </cell>
          <cell r="C299" t="str">
            <v>Insumos</v>
          </cell>
          <cell r="D299" t="str">
            <v>M2</v>
          </cell>
          <cell r="E299">
            <v>49521</v>
          </cell>
          <cell r="F299">
            <v>41614</v>
          </cell>
        </row>
        <row r="300">
          <cell r="A300" t="str">
            <v>I299</v>
          </cell>
          <cell r="B300" t="str">
            <v xml:space="preserve">TORNILLO AUTOPERFORANTE TEJA TIPO CINDU O SIMILAR. DIAM. 2 1/2". </v>
          </cell>
          <cell r="C300" t="str">
            <v>Insumos</v>
          </cell>
          <cell r="D300" t="str">
            <v>UND</v>
          </cell>
          <cell r="E300">
            <v>563</v>
          </cell>
          <cell r="F300">
            <v>473</v>
          </cell>
        </row>
        <row r="301">
          <cell r="A301" t="str">
            <v>I300</v>
          </cell>
          <cell r="B301" t="str">
            <v>TORNILLO AUTOPERFORANTE TEJA TIPO CINDU O SIMILAR. DIAM. 3/4".</v>
          </cell>
          <cell r="C301" t="str">
            <v>Insumos</v>
          </cell>
          <cell r="D301" t="str">
            <v>UND</v>
          </cell>
          <cell r="E301">
            <v>389</v>
          </cell>
          <cell r="F301">
            <v>327</v>
          </cell>
        </row>
        <row r="302">
          <cell r="A302" t="str">
            <v>I301</v>
          </cell>
          <cell r="B302" t="str">
            <v>TUBERIA ESTRUCTURAL A.S.T.M.  A-500 GRADO C - REDONDA, CUADRADA O RECTANGULAR SEGÚN DISEÑO - TIPO COLMENA O SIMILAR</v>
          </cell>
          <cell r="C302" t="str">
            <v>Insumos</v>
          </cell>
          <cell r="D302" t="str">
            <v>KG</v>
          </cell>
          <cell r="E302">
            <v>9276</v>
          </cell>
          <cell r="F302">
            <v>7795</v>
          </cell>
        </row>
        <row r="303">
          <cell r="A303" t="str">
            <v>I302</v>
          </cell>
          <cell r="B303" t="str">
            <v>TEJA DE ZINC ONDULADA TZO L=2.44X0.80</v>
          </cell>
          <cell r="C303" t="str">
            <v>Insumos</v>
          </cell>
          <cell r="D303" t="str">
            <v>UND</v>
          </cell>
          <cell r="E303">
            <v>39332</v>
          </cell>
          <cell r="F303">
            <v>33052</v>
          </cell>
        </row>
        <row r="304">
          <cell r="A304" t="str">
            <v>I303</v>
          </cell>
          <cell r="B304" t="str">
            <v>TEJA TERMOACUSTICA  TIPO CINDURIB A=0.88 M. E=0.35 MM. O SIMILAR. COLOR VERDE, AZUL O ROJO SEGÚN DISEÑO. (INCLUYE INSTALACIÓN, GANCHOS DE FIJACIÓN Y EL SUMINISTRO DE TODOS LOS ACCESORIOS REQUERIDOS PARA EL CORRECTO MONTAJE.)</v>
          </cell>
          <cell r="C304" t="str">
            <v>Insumos</v>
          </cell>
          <cell r="D304" t="str">
            <v>UND</v>
          </cell>
          <cell r="E304">
            <v>753393</v>
          </cell>
          <cell r="F304">
            <v>633103</v>
          </cell>
        </row>
        <row r="305">
          <cell r="A305" t="str">
            <v>I304</v>
          </cell>
          <cell r="B305" t="str">
            <v>PERFILES HEA  A-36  ( INCLUYE SOLDADURA, ANTICORROSIVO Y ESMALTE + PROTECCION ANTIFUEGO E INSTALACION)</v>
          </cell>
          <cell r="C305" t="str">
            <v>Insumos</v>
          </cell>
          <cell r="D305" t="str">
            <v>KG</v>
          </cell>
          <cell r="E305">
            <v>15740</v>
          </cell>
          <cell r="F305">
            <v>13227</v>
          </cell>
        </row>
        <row r="306">
          <cell r="A306" t="str">
            <v>I305</v>
          </cell>
          <cell r="B306" t="str">
            <v>ALFAJIAS EN CONCRETO 2.500 PSI A=0.25 M (INCLUYE REFUERZO)</v>
          </cell>
          <cell r="C306" t="str">
            <v>Insumos</v>
          </cell>
          <cell r="D306" t="str">
            <v>M</v>
          </cell>
          <cell r="E306">
            <v>37361</v>
          </cell>
          <cell r="F306">
            <v>31396</v>
          </cell>
        </row>
        <row r="307">
          <cell r="A307" t="str">
            <v>I306</v>
          </cell>
          <cell r="B307" t="str">
            <v>ESCALERA METALICA PARA POLVORIN</v>
          </cell>
          <cell r="C307" t="str">
            <v>Insumos</v>
          </cell>
          <cell r="D307" t="str">
            <v>UND</v>
          </cell>
          <cell r="E307">
            <v>7991105</v>
          </cell>
          <cell r="F307">
            <v>6715214</v>
          </cell>
        </row>
        <row r="308">
          <cell r="A308" t="str">
            <v>I307</v>
          </cell>
          <cell r="B308" t="str">
            <v>TEJA ONDULADA FIBROCEMENTO PERFIL 7 0,92x1,52M</v>
          </cell>
          <cell r="C308" t="str">
            <v>Insumos</v>
          </cell>
          <cell r="D308" t="str">
            <v>UND</v>
          </cell>
          <cell r="E308">
            <v>28837</v>
          </cell>
          <cell r="F308">
            <v>24233</v>
          </cell>
        </row>
        <row r="309">
          <cell r="A309" t="str">
            <v>I308</v>
          </cell>
          <cell r="B309" t="str">
            <v>TEJA ONDULADA FIBROCEMENTO PERFIL 5 0,92x1,52M</v>
          </cell>
          <cell r="C309" t="str">
            <v>Insumos</v>
          </cell>
          <cell r="D309" t="str">
            <v>UND</v>
          </cell>
          <cell r="E309">
            <v>30901</v>
          </cell>
          <cell r="F309">
            <v>25967</v>
          </cell>
        </row>
        <row r="310">
          <cell r="A310" t="str">
            <v>I309</v>
          </cell>
          <cell r="B310" t="str">
            <v>CABALLETE FIBROCEMENTO FIJO 15</v>
          </cell>
          <cell r="C310" t="str">
            <v>Insumos</v>
          </cell>
          <cell r="D310" t="str">
            <v>UND</v>
          </cell>
          <cell r="E310">
            <v>36051</v>
          </cell>
          <cell r="F310">
            <v>30295</v>
          </cell>
        </row>
        <row r="311">
          <cell r="A311" t="str">
            <v>I310</v>
          </cell>
          <cell r="B311" t="str">
            <v>CABALLETE FIBROCEMENTO FIJO 15 - 20</v>
          </cell>
          <cell r="C311" t="str">
            <v>Insumos</v>
          </cell>
          <cell r="D311" t="str">
            <v>UND</v>
          </cell>
          <cell r="E311">
            <v>36051</v>
          </cell>
          <cell r="F311">
            <v>30295</v>
          </cell>
        </row>
        <row r="312">
          <cell r="A312" t="str">
            <v>I311</v>
          </cell>
          <cell r="B312" t="str">
            <v>CABALLETE FIBROCEMENTO UNIVERSAL</v>
          </cell>
          <cell r="C312" t="str">
            <v>Insumos</v>
          </cell>
          <cell r="D312" t="str">
            <v>UND</v>
          </cell>
          <cell r="E312">
            <v>55617</v>
          </cell>
          <cell r="F312">
            <v>46737</v>
          </cell>
        </row>
        <row r="313">
          <cell r="A313" t="str">
            <v>I312</v>
          </cell>
          <cell r="B313" t="str">
            <v>CLARABOYA FIBROCEMENTO  #6 P7</v>
          </cell>
          <cell r="C313" t="str">
            <v>Insumos</v>
          </cell>
          <cell r="D313" t="str">
            <v>UND</v>
          </cell>
          <cell r="E313">
            <v>63860</v>
          </cell>
          <cell r="F313">
            <v>53664</v>
          </cell>
        </row>
        <row r="314">
          <cell r="A314" t="str">
            <v>I313</v>
          </cell>
          <cell r="B314" t="str">
            <v>VIDRIO TRANSPARENTE 3MM</v>
          </cell>
          <cell r="C314" t="str">
            <v>Insumos</v>
          </cell>
          <cell r="D314" t="str">
            <v>M2</v>
          </cell>
          <cell r="E314">
            <v>30901</v>
          </cell>
          <cell r="F314">
            <v>25967</v>
          </cell>
        </row>
        <row r="315">
          <cell r="A315" t="str">
            <v>I314</v>
          </cell>
          <cell r="B315" t="str">
            <v>LIMAHOYA ASBESTO CEMENTO PERFIL 7-1000</v>
          </cell>
          <cell r="C315" t="str">
            <v>Insumos</v>
          </cell>
          <cell r="D315" t="str">
            <v>UND</v>
          </cell>
          <cell r="E315">
            <v>27808</v>
          </cell>
          <cell r="F315">
            <v>23368</v>
          </cell>
        </row>
        <row r="316">
          <cell r="A316" t="str">
            <v>I315</v>
          </cell>
          <cell r="B316" t="str">
            <v>TEJA TRASLUCIDA PVC ONDULADA 3,66x0,83M</v>
          </cell>
          <cell r="C316" t="str">
            <v>Insumos</v>
          </cell>
          <cell r="D316" t="str">
            <v>M2</v>
          </cell>
          <cell r="E316">
            <v>102996</v>
          </cell>
          <cell r="F316">
            <v>86551</v>
          </cell>
        </row>
        <row r="317">
          <cell r="A317" t="str">
            <v>I316</v>
          </cell>
          <cell r="B317" t="str">
            <v>TEJA TRASLUCIDA PVC ONDULADA 2,44x0,83M</v>
          </cell>
          <cell r="C317" t="str">
            <v>Insumos</v>
          </cell>
          <cell r="D317" t="str">
            <v>M2</v>
          </cell>
          <cell r="E317">
            <v>70036</v>
          </cell>
          <cell r="F317">
            <v>58854</v>
          </cell>
        </row>
        <row r="318">
          <cell r="A318" t="str">
            <v>I317</v>
          </cell>
          <cell r="B318" t="str">
            <v>GANCHO AMARRE ETERNIT</v>
          </cell>
          <cell r="C318" t="str">
            <v>Insumos</v>
          </cell>
          <cell r="D318" t="str">
            <v>UND</v>
          </cell>
          <cell r="E318">
            <v>640</v>
          </cell>
          <cell r="F318">
            <v>538</v>
          </cell>
        </row>
        <row r="319">
          <cell r="A319" t="str">
            <v>I318</v>
          </cell>
          <cell r="B319" t="str">
            <v>LAMINA POLICARBONATO 6MM TRANSP ALVEOLAR</v>
          </cell>
          <cell r="C319" t="str">
            <v>Insumos</v>
          </cell>
          <cell r="D319" t="str">
            <v>UND</v>
          </cell>
          <cell r="E319">
            <v>1071163</v>
          </cell>
          <cell r="F319">
            <v>900137</v>
          </cell>
        </row>
        <row r="320">
          <cell r="A320" t="str">
            <v>I319</v>
          </cell>
          <cell r="B320" t="str">
            <v>REMATE U 6X20 10MM POLICARB  LATERAL-FINAL LAMINA</v>
          </cell>
          <cell r="C320" t="str">
            <v>Insumos</v>
          </cell>
          <cell r="D320" t="str">
            <v>UND</v>
          </cell>
          <cell r="E320">
            <v>18541</v>
          </cell>
          <cell r="F320">
            <v>15581</v>
          </cell>
        </row>
        <row r="321">
          <cell r="A321" t="str">
            <v>I320</v>
          </cell>
          <cell r="B321" t="str">
            <v>CINTALAUMINIO INDUSTRIAL SELLO POLICARBONATO 32M</v>
          </cell>
          <cell r="C321" t="str">
            <v>Insumos</v>
          </cell>
          <cell r="D321" t="str">
            <v>UND</v>
          </cell>
          <cell r="E321">
            <v>123595</v>
          </cell>
          <cell r="F321">
            <v>103861</v>
          </cell>
        </row>
        <row r="322">
          <cell r="A322" t="str">
            <v>I321</v>
          </cell>
          <cell r="B322" t="str">
            <v>TEJA TERMOACUSTICA AJOVER</v>
          </cell>
          <cell r="C322" t="str">
            <v>Insumos</v>
          </cell>
          <cell r="D322" t="str">
            <v>M2</v>
          </cell>
          <cell r="E322">
            <v>30901</v>
          </cell>
          <cell r="F322">
            <v>25967</v>
          </cell>
        </row>
        <row r="323">
          <cell r="A323" t="str">
            <v>I322</v>
          </cell>
          <cell r="B323" t="str">
            <v>PLACA ICOPOR TEXTURIZADO 60x60</v>
          </cell>
          <cell r="C323" t="str">
            <v>Insumos</v>
          </cell>
          <cell r="D323" t="str">
            <v>UND</v>
          </cell>
          <cell r="E323">
            <v>6181</v>
          </cell>
          <cell r="F323">
            <v>5194</v>
          </cell>
        </row>
        <row r="324">
          <cell r="A324" t="str">
            <v>I323</v>
          </cell>
          <cell r="B324" t="str">
            <v>VIDRIO TRASLUCIDO 3MM</v>
          </cell>
          <cell r="C324" t="str">
            <v>Insumos</v>
          </cell>
          <cell r="D324" t="str">
            <v>M2</v>
          </cell>
          <cell r="E324">
            <v>30901</v>
          </cell>
          <cell r="F324">
            <v>25967</v>
          </cell>
        </row>
        <row r="325">
          <cell r="A325" t="str">
            <v>I324</v>
          </cell>
          <cell r="B325" t="str">
            <v>VIDRIO TRASLUCIDO 4MM</v>
          </cell>
          <cell r="C325" t="str">
            <v>Insumos</v>
          </cell>
          <cell r="D325" t="str">
            <v>M2</v>
          </cell>
          <cell r="E325">
            <v>43259</v>
          </cell>
          <cell r="F325">
            <v>36352</v>
          </cell>
        </row>
        <row r="326">
          <cell r="A326" t="str">
            <v>I325</v>
          </cell>
          <cell r="B326" t="str">
            <v>VIDRIO TRASLUCIDO 6MM</v>
          </cell>
          <cell r="C326" t="str">
            <v>Insumos</v>
          </cell>
          <cell r="D326" t="str">
            <v>M2</v>
          </cell>
          <cell r="E326">
            <v>67978</v>
          </cell>
          <cell r="F326">
            <v>57124</v>
          </cell>
        </row>
        <row r="327">
          <cell r="A327" t="str">
            <v>I326</v>
          </cell>
          <cell r="B327" t="str">
            <v>CINTA MALLA DE FIBRA DE VIDRIO ( 90 M. )</v>
          </cell>
          <cell r="C327" t="str">
            <v>Insumos</v>
          </cell>
          <cell r="D327" t="str">
            <v>ROLLO</v>
          </cell>
          <cell r="E327">
            <v>17793</v>
          </cell>
          <cell r="F327">
            <v>14952</v>
          </cell>
        </row>
        <row r="328">
          <cell r="A328" t="str">
            <v>I327</v>
          </cell>
          <cell r="B328" t="str">
            <v>CINTA PAPEL ( 75 M.)</v>
          </cell>
          <cell r="C328" t="str">
            <v>Insumos</v>
          </cell>
          <cell r="D328" t="str">
            <v>ROLLO</v>
          </cell>
          <cell r="E328">
            <v>14981</v>
          </cell>
          <cell r="F328">
            <v>12589</v>
          </cell>
        </row>
        <row r="329">
          <cell r="A329" t="str">
            <v>I328</v>
          </cell>
          <cell r="B329" t="str">
            <v>FIBRA DE VIDRIO FRESCASA DE 2 1/2"</v>
          </cell>
          <cell r="C329" t="str">
            <v>Insumos</v>
          </cell>
          <cell r="D329" t="str">
            <v>M2</v>
          </cell>
          <cell r="E329">
            <v>11237</v>
          </cell>
          <cell r="F329">
            <v>9443</v>
          </cell>
        </row>
        <row r="330">
          <cell r="A330" t="str">
            <v>I329</v>
          </cell>
          <cell r="B330" t="str">
            <v>FIBRA DE VIDRIO FRESCASA DE 3 1/2"</v>
          </cell>
          <cell r="C330" t="str">
            <v>Insumos</v>
          </cell>
          <cell r="D330" t="str">
            <v>M2</v>
          </cell>
          <cell r="E330">
            <v>14046</v>
          </cell>
          <cell r="F330">
            <v>11803</v>
          </cell>
        </row>
        <row r="331">
          <cell r="A331" t="str">
            <v>I330</v>
          </cell>
          <cell r="B331" t="str">
            <v>MASILLA SUPERMASTIC USG</v>
          </cell>
          <cell r="C331" t="str">
            <v>Insumos</v>
          </cell>
          <cell r="D331" t="str">
            <v>CANECA</v>
          </cell>
          <cell r="E331">
            <v>63676</v>
          </cell>
          <cell r="F331">
            <v>53509</v>
          </cell>
        </row>
        <row r="332">
          <cell r="A332" t="str">
            <v>I331</v>
          </cell>
          <cell r="B332" t="str">
            <v>PERFIL CANAL CAL. 26 ( 90 MM ) - 2.44 M.</v>
          </cell>
          <cell r="C332" t="str">
            <v>Insumos</v>
          </cell>
          <cell r="D332" t="str">
            <v>UND</v>
          </cell>
          <cell r="E332">
            <v>7246</v>
          </cell>
          <cell r="F332">
            <v>6089</v>
          </cell>
        </row>
        <row r="333">
          <cell r="A333" t="str">
            <v>I332</v>
          </cell>
          <cell r="B333" t="str">
            <v>PERFIL CANAL CAL.24 ( 90 MM ) - 2.44 M.</v>
          </cell>
          <cell r="C333" t="str">
            <v>Insumos</v>
          </cell>
          <cell r="D333" t="str">
            <v>UND</v>
          </cell>
          <cell r="E333">
            <v>14234</v>
          </cell>
          <cell r="F333">
            <v>11961</v>
          </cell>
        </row>
        <row r="334">
          <cell r="A334" t="str">
            <v>I333</v>
          </cell>
          <cell r="B334" t="str">
            <v>PERFIL OMEGA CAL 24 - 2.44 M.</v>
          </cell>
          <cell r="C334" t="str">
            <v>Insumos</v>
          </cell>
          <cell r="D334" t="str">
            <v>UND</v>
          </cell>
          <cell r="E334">
            <v>20223</v>
          </cell>
          <cell r="F334">
            <v>16994</v>
          </cell>
        </row>
        <row r="335">
          <cell r="A335" t="str">
            <v>I334</v>
          </cell>
          <cell r="B335" t="str">
            <v>PERFIL OMEGA CAL 26 - 2.44 M.</v>
          </cell>
          <cell r="C335" t="str">
            <v>Insumos</v>
          </cell>
          <cell r="D335" t="str">
            <v>UND</v>
          </cell>
          <cell r="E335">
            <v>6741</v>
          </cell>
          <cell r="F335">
            <v>5665</v>
          </cell>
        </row>
        <row r="336">
          <cell r="A336" t="str">
            <v>I335</v>
          </cell>
          <cell r="B336" t="str">
            <v>PERFIL PARAL CAL 24 - 2.44 M.</v>
          </cell>
          <cell r="C336" t="str">
            <v>Insumos</v>
          </cell>
          <cell r="D336" t="str">
            <v>UND</v>
          </cell>
          <cell r="E336">
            <v>14793</v>
          </cell>
          <cell r="F336">
            <v>12431</v>
          </cell>
        </row>
        <row r="337">
          <cell r="A337" t="str">
            <v>I336</v>
          </cell>
          <cell r="B337" t="str">
            <v>PERFIL PARAL CAL 26 - 2.44 M.</v>
          </cell>
          <cell r="C337" t="str">
            <v>Insumos</v>
          </cell>
          <cell r="D337" t="str">
            <v>UND</v>
          </cell>
          <cell r="E337">
            <v>9665</v>
          </cell>
          <cell r="F337">
            <v>8122</v>
          </cell>
        </row>
        <row r="338">
          <cell r="A338" t="str">
            <v>I337</v>
          </cell>
          <cell r="B338" t="str">
            <v>PLACA YESO TIPO GYPLAC ESTANDAR 1/2" (12.7 MM) DE 1.22 X 2.44 MM. O SIMILAR.</v>
          </cell>
          <cell r="C338" t="str">
            <v>Insumos</v>
          </cell>
          <cell r="D338" t="str">
            <v>M2</v>
          </cell>
          <cell r="E338">
            <v>35398</v>
          </cell>
          <cell r="F338">
            <v>29746</v>
          </cell>
        </row>
        <row r="339">
          <cell r="A339" t="str">
            <v>I338</v>
          </cell>
          <cell r="B339" t="str">
            <v xml:space="preserve">PLACA YESO TIPO GYPLAC R.H. 1/2" (12.7 MM) DE 1.22 X 2.44 MM. O SIMILAR. </v>
          </cell>
          <cell r="C339" t="str">
            <v>Insumos</v>
          </cell>
          <cell r="D339" t="str">
            <v>M2</v>
          </cell>
          <cell r="E339">
            <v>39891</v>
          </cell>
          <cell r="F339">
            <v>33522</v>
          </cell>
        </row>
        <row r="340">
          <cell r="A340" t="str">
            <v>I339</v>
          </cell>
          <cell r="B340" t="str">
            <v>PLACA DE FIBROCEMENTO  E= 10 MM</v>
          </cell>
          <cell r="C340" t="str">
            <v>Insumos</v>
          </cell>
          <cell r="D340" t="str">
            <v>M2</v>
          </cell>
          <cell r="E340">
            <v>30313</v>
          </cell>
          <cell r="F340">
            <v>25473</v>
          </cell>
        </row>
        <row r="341">
          <cell r="A341" t="str">
            <v>I340</v>
          </cell>
          <cell r="B341" t="str">
            <v>SUPERBOARD  ( 2.44 X 1.22 )  E= 6 MM</v>
          </cell>
          <cell r="C341" t="str">
            <v>Insumos</v>
          </cell>
          <cell r="D341" t="str">
            <v>M2</v>
          </cell>
          <cell r="E341">
            <v>44949</v>
          </cell>
          <cell r="F341">
            <v>37772</v>
          </cell>
        </row>
        <row r="342">
          <cell r="A342" t="str">
            <v>I341</v>
          </cell>
          <cell r="B342" t="str">
            <v>SUPERBOARD  ( 2.44 X 1.22 )  E= 8 MM</v>
          </cell>
          <cell r="C342" t="str">
            <v>Insumos</v>
          </cell>
          <cell r="D342" t="str">
            <v>M2</v>
          </cell>
          <cell r="E342">
            <v>63676</v>
          </cell>
          <cell r="F342">
            <v>53509</v>
          </cell>
        </row>
        <row r="343">
          <cell r="A343" t="str">
            <v>I342</v>
          </cell>
          <cell r="B343" t="str">
            <v>TORNILLO AUTOPERFORANTE  EST.  7/16 "</v>
          </cell>
          <cell r="C343" t="str">
            <v>Insumos</v>
          </cell>
          <cell r="D343" t="str">
            <v>UND</v>
          </cell>
          <cell r="E343">
            <v>25</v>
          </cell>
          <cell r="F343">
            <v>21</v>
          </cell>
        </row>
        <row r="344">
          <cell r="A344" t="str">
            <v>I343</v>
          </cell>
          <cell r="B344" t="str">
            <v>TORNILLO AUTOPERFORANTE YESO 6 X1</v>
          </cell>
          <cell r="C344" t="str">
            <v>Insumos</v>
          </cell>
          <cell r="D344" t="str">
            <v>UND</v>
          </cell>
          <cell r="E344">
            <v>25</v>
          </cell>
          <cell r="F344">
            <v>21</v>
          </cell>
        </row>
        <row r="345">
          <cell r="A345" t="str">
            <v>I344</v>
          </cell>
          <cell r="B345" t="str">
            <v>TORNILLO PTA BROCA EXTRAPL. EST 8 X 1/2" ( 13MM )</v>
          </cell>
          <cell r="C345" t="str">
            <v>Insumos</v>
          </cell>
          <cell r="D345" t="str">
            <v>UND</v>
          </cell>
          <cell r="E345">
            <v>75</v>
          </cell>
          <cell r="F345">
            <v>63</v>
          </cell>
        </row>
        <row r="346">
          <cell r="A346" t="str">
            <v>I345</v>
          </cell>
          <cell r="B346" t="str">
            <v>PERFIL METALICO CAL 12 - 2,5MM. - 2,44M.</v>
          </cell>
          <cell r="C346" t="str">
            <v>Insumos</v>
          </cell>
          <cell r="D346" t="str">
            <v>UND</v>
          </cell>
          <cell r="E346">
            <v>67423</v>
          </cell>
          <cell r="F346">
            <v>56658</v>
          </cell>
        </row>
        <row r="347">
          <cell r="A347" t="str">
            <v>I346</v>
          </cell>
          <cell r="B347" t="str">
            <v>MASILLA PLASTICA</v>
          </cell>
          <cell r="C347" t="str">
            <v>Insumos</v>
          </cell>
          <cell r="D347" t="str">
            <v>KG</v>
          </cell>
          <cell r="E347">
            <v>41198</v>
          </cell>
          <cell r="F347">
            <v>34620</v>
          </cell>
        </row>
        <row r="348">
          <cell r="A348" t="str">
            <v>I347</v>
          </cell>
          <cell r="B348" t="str">
            <v>INSTALACIÓN Y PUESTA EN FUNCIONAMIENTO EQUIPO DE PRESIÓN.</v>
          </cell>
          <cell r="C348" t="str">
            <v>Insumos</v>
          </cell>
          <cell r="D348" t="str">
            <v>UND</v>
          </cell>
          <cell r="E348">
            <v>2607045</v>
          </cell>
          <cell r="F348">
            <v>2190794</v>
          </cell>
        </row>
        <row r="349">
          <cell r="A349" t="str">
            <v>I348</v>
          </cell>
          <cell r="B349" t="str">
            <v>SUMINISTRO, TRANSPORTE E INSTALACION SISTEMA HIDRAULICO DE PRESION PREENSAMBLADO  - INCLUYE 2 BOMBAS DE 1.5 HP CAUDAL DE 20 GPM C/U,  RANGO DE PRESIÓN DE 30 - 50 PSI, TANQUE DE 100 LTS., TABLERO DE CONTROL  Y ACCESORIOS CONECCION A SISTEMA HIDRÁULICO Y ELÉCTRICO.</v>
          </cell>
          <cell r="C349" t="str">
            <v>Insumos</v>
          </cell>
          <cell r="D349" t="str">
            <v>UND</v>
          </cell>
          <cell r="E349">
            <v>15658032</v>
          </cell>
          <cell r="F349">
            <v>13158010</v>
          </cell>
        </row>
        <row r="350">
          <cell r="A350" t="str">
            <v>I349</v>
          </cell>
          <cell r="B350" t="str">
            <v>SUMINISTRO, TRANSPORTE E INSTALACION SISTEMA HIDRAULICO DE PRESION PREENSAMBLADO  - INCLUYE 2 BOMBAS DE 1.5 HP CAUDAL DE 30 GPM C/U,  RANGO DE PRESIÓN DE 20 - 40 PSI, TANQUE DE 100 LTS., TABLERO DE CONTROL  Y ACCESORIOS CONECCION A SISTEMA HIDRÁULICO Y ELÉCTRICO.</v>
          </cell>
          <cell r="C350" t="str">
            <v>Insumos</v>
          </cell>
          <cell r="D350" t="str">
            <v>UND</v>
          </cell>
          <cell r="E350">
            <v>15658032</v>
          </cell>
          <cell r="F350">
            <v>13158010</v>
          </cell>
        </row>
        <row r="351">
          <cell r="A351" t="str">
            <v>I350</v>
          </cell>
          <cell r="B351" t="str">
            <v>SUMINISTRO, TRANSPORTE E INSTALACION SISTEMA HIDRAULICO DE PRESION PREENSAMBLADO  - INCLUYE 2 BOMBAS DE 10 HP CAUDAL DE 160 GPM C/U,  RANGO DE PRESIÓN DE 70 - 90 PSI, TANQUE DE 500 LTS., TABLERO DE CONTROL  Y ACCESORIOS CONECCION A SISTEMA HIDRÁULICO Y ELÉCTRICO.</v>
          </cell>
          <cell r="C351" t="str">
            <v>Insumos</v>
          </cell>
          <cell r="D351" t="str">
            <v>UND</v>
          </cell>
          <cell r="E351">
            <v>25032532</v>
          </cell>
          <cell r="F351">
            <v>21035741</v>
          </cell>
        </row>
        <row r="352">
          <cell r="A352" t="str">
            <v>I351</v>
          </cell>
          <cell r="B352" t="str">
            <v>SUMINISTRO, TRANSPORTE E INSTALACION SISTEMA HIDRAULICO DE PRESION PREENSAMBLADO  - INCLUYE 2 BOMBAS DE 2 HP CAUDAL DE 45 GPM C/U,  RANGO DE PRESIÓN DE 20 - 40 PSI, TANQUE DE 200 LTS., TABLERO DE CONTROL  Y ACCESORIOS CONECCION A SISTEMA HIDRÁULICO Y ELÉCTRICO.</v>
          </cell>
          <cell r="C352" t="str">
            <v>Insumos</v>
          </cell>
          <cell r="D352" t="str">
            <v>UND</v>
          </cell>
          <cell r="E352">
            <v>15847044</v>
          </cell>
          <cell r="F352">
            <v>13316844</v>
          </cell>
        </row>
        <row r="353">
          <cell r="A353" t="str">
            <v>I352</v>
          </cell>
          <cell r="B353" t="str">
            <v>SUMINISTRO, TRANSPORTE E INSTALACION SISTEMA HIDRAULICO DE PRESION PREENSAMBLADO  - INCLUYE 2 BOMBAS DE 2 HP CAUDAL DE 56 GPM C/U,  RANGO DE PRESIÓN DE 30 - 50 PSI, TANQUE DE 200 LTS., TABLERO DE CONTROL  Y ACCESORIOS CONECCION A SISTEMA HIDRÁULICO Y ELÉCTRICO.</v>
          </cell>
          <cell r="C353" t="str">
            <v>Insumos</v>
          </cell>
          <cell r="D353" t="str">
            <v>UND</v>
          </cell>
          <cell r="E353">
            <v>16420592</v>
          </cell>
          <cell r="F353">
            <v>13798817</v>
          </cell>
        </row>
        <row r="354">
          <cell r="A354" t="str">
            <v>I353</v>
          </cell>
          <cell r="B354" t="str">
            <v>SUMINISTRO, TRANSPORTE E INSTALACION SISTEMA HIDRAULICO DE PRESION PREENSAMBLADO  - INCLUYE 2 BOMBAS DE 2 HP CAUDAL DE 90 GPM C/U,  RANGO DE PRESIÓN DE 30 - 50 PSI, TANQUE DE 200 LTS., TABLERO DE CONTROL  Y ACCESORIOS CONECCION A SISTEMA HIDRÁULICO Y ELÉCTRICO.</v>
          </cell>
          <cell r="C354" t="str">
            <v>Insumos</v>
          </cell>
          <cell r="D354" t="str">
            <v>UND</v>
          </cell>
          <cell r="E354">
            <v>16420592</v>
          </cell>
          <cell r="F354">
            <v>13798817</v>
          </cell>
        </row>
        <row r="355">
          <cell r="A355" t="str">
            <v>I354</v>
          </cell>
          <cell r="B355" t="str">
            <v>SUMINISTRO, TRANSPORTE E INSTALACION SISTEMA HIDRAULICO DE PRESION PREENSAMBLADO  - INCLUYE 2 BOMBAS DE 3 HP CAUDAL DE 30 GPM C/U,  RANGO DE PRESIÓN DE 30 - 50 PSI, TANQUE DE 200 LTS., TABLERO DE CONTROL  Y ACCESORIOS CONECCION A SISTEMA HIDRÁULICO Y ELÉCTRICO.</v>
          </cell>
          <cell r="C355" t="str">
            <v>Insumos</v>
          </cell>
          <cell r="D355" t="str">
            <v>UND</v>
          </cell>
          <cell r="E355">
            <v>16420592</v>
          </cell>
          <cell r="F355">
            <v>13798817</v>
          </cell>
        </row>
        <row r="356">
          <cell r="A356" t="str">
            <v>I355</v>
          </cell>
          <cell r="B356" t="str">
            <v>SUMINISTRO, TRANSPORTE E INSTALACION SISTEMA HIDRAULICO DE PRESION PREENSAMBLADO  - INCLUYE 2 BOMBAS DE 3 HP CAUDAL DE 55 GPM C/U,  RANGO DE PRESIÓN DE 30 - 50 PSI, TANQUE DE 200 LTS., TABLERO DE CONTROL  Y ACCESORIOS CONECCION A SISTEMA HIDRÁULICO Y ELÉCTRICO.</v>
          </cell>
          <cell r="C356" t="str">
            <v>Insumos</v>
          </cell>
          <cell r="D356" t="str">
            <v>UND</v>
          </cell>
          <cell r="E356">
            <v>16420592</v>
          </cell>
          <cell r="F356">
            <v>13798817</v>
          </cell>
        </row>
        <row r="357">
          <cell r="A357" t="str">
            <v>I356</v>
          </cell>
          <cell r="B357" t="str">
            <v>SUMINISTRO, TRANSPORTE E INSTALACION SISTEMA HIDRAULICO DE PRESION PREENSAMBLADO  - INCLUYE 2 BOMBAS DE 5 HP CAUDAL DE 100 GPM C/U,  RANGO DE PRESIÓN DE 40 - 60 PSI, TANQUE DE 300 LTS., TABLERO DE CONTROL  Y ACCESORIOS CONECCION A SISTEMA HIDRÁULICO Y ELÉCTRICO.</v>
          </cell>
          <cell r="C357" t="str">
            <v>Insumos</v>
          </cell>
          <cell r="D357" t="str">
            <v>UND</v>
          </cell>
          <cell r="E357">
            <v>17934853</v>
          </cell>
          <cell r="F357">
            <v>15071305</v>
          </cell>
        </row>
        <row r="358">
          <cell r="A358" t="str">
            <v>I357</v>
          </cell>
          <cell r="B358" t="str">
            <v>SUMINISTRO, TRANSPORTE E INSTALACION SISTEMA HIDRAULICO DE PRESION PREENSAMBLADO  - INCLUYE 2 BOMBAS DE 5 HP CAUDAL DE 180 GPM C/U,  RANGO DE PRESIÓN DE 30 - 50 PSI, TANQUE DE 300 LTS., TABLERO DE CONTROL  Y ACCESORIOS CONECCION A SISTEMA HIDRÁULICO Y ELÉCTRICO.</v>
          </cell>
          <cell r="C358" t="str">
            <v>Insumos</v>
          </cell>
          <cell r="D358" t="str">
            <v>UND</v>
          </cell>
          <cell r="E358">
            <v>18549678</v>
          </cell>
          <cell r="F358">
            <v>15587965</v>
          </cell>
        </row>
        <row r="359">
          <cell r="A359" t="str">
            <v>I358</v>
          </cell>
          <cell r="B359" t="str">
            <v>SUMINISTRO, TRANSPORTE E INSTALACION SISTEMA HIDRAULICO DE PRESION PREENSAMBLADO  - INCLUYE 2 BOMBAS DE 7.5 HP CAUDAL DE 140 GPM C/U,  RANGO DE PRESIÓN DE 40 - 60 PSI, TANQUE DE 500 LTS., TABLERO DE CONTROL  Y ACCESORIOS CONECCION A SISTEMA HIDRÁULICO Y ELÉCTRICO.</v>
          </cell>
          <cell r="C359" t="str">
            <v>Insumos</v>
          </cell>
          <cell r="D359" t="str">
            <v>UND</v>
          </cell>
          <cell r="E359">
            <v>22080056</v>
          </cell>
          <cell r="F359">
            <v>18554669</v>
          </cell>
        </row>
        <row r="360">
          <cell r="A360" t="str">
            <v>I359</v>
          </cell>
          <cell r="B360" t="str">
            <v>SUMINISTRO, INSTALACION Y PUESTA EN FUNCIONAMIENTO DE EQUIPO DE AIRE ACONDICIONADO TIPO MINI SPLIT 12.000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0" t="str">
            <v>Insumos</v>
          </cell>
          <cell r="D360" t="str">
            <v>UND</v>
          </cell>
          <cell r="E360">
            <v>2958993</v>
          </cell>
          <cell r="F360">
            <v>2486549</v>
          </cell>
        </row>
        <row r="361">
          <cell r="A361" t="str">
            <v>I360</v>
          </cell>
          <cell r="B361" t="str">
            <v>SUMINISTRO, INSTALACION Y PUESTA EN FUNCIONAMIENTO DE EQUIPO DE AIRE ACONDICIONADO TIPO MINI SPLIT 18.000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1" t="str">
            <v>Insumos</v>
          </cell>
          <cell r="D361" t="str">
            <v>UND</v>
          </cell>
          <cell r="E361">
            <v>3543411</v>
          </cell>
          <cell r="F361">
            <v>2977656</v>
          </cell>
        </row>
        <row r="362">
          <cell r="A362" t="str">
            <v>I361</v>
          </cell>
          <cell r="B362" t="str">
            <v>SUMINISTRO, INSTALACION Y PUESTA EN FUNCIONAMIENTO DE EQUIPO DE AIRE ACONDICIONADO TIPO MINI SPLIT 24.000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2" t="str">
            <v>Insumos</v>
          </cell>
          <cell r="D362" t="str">
            <v>UND</v>
          </cell>
          <cell r="E362">
            <v>5150418</v>
          </cell>
          <cell r="F362">
            <v>4328082</v>
          </cell>
        </row>
        <row r="363">
          <cell r="A363" t="str">
            <v>I362</v>
          </cell>
          <cell r="B363" t="str">
            <v>SUMINISTRO, INSTALACION Y PUESTA EN FUNCIONAMIENTO DE EQUIPO DE AIRE ACONDICIONADO TIPO MULTI SPLIT 48.000 BTU / HR. INCLUYE: UNA (1) UNIDAD CONDENSADORA, CUATRO (4) UNIDADES EVAPORADORAS DE 12.000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3" t="str">
            <v>Insumos</v>
          </cell>
          <cell r="D363" t="str">
            <v>UND</v>
          </cell>
          <cell r="E363">
            <v>9795154</v>
          </cell>
          <cell r="F363">
            <v>8231222</v>
          </cell>
        </row>
        <row r="364">
          <cell r="A364" t="str">
            <v>I363</v>
          </cell>
          <cell r="B364" t="str">
            <v>SUMINISTRO, TRANSPORTE E INSTALACIÓN DE ASCENSOR TIPO PASAJEROS, PARA 8 PERSONAS O 630 KILOGRAMOS, 3 PARADAS MAQUINA LATERAL 1.10 * 1.40 * 2.20</v>
          </cell>
          <cell r="C364" t="str">
            <v>Insumos</v>
          </cell>
          <cell r="D364" t="str">
            <v>UND</v>
          </cell>
          <cell r="E364">
            <v>148314928</v>
          </cell>
          <cell r="F364">
            <v>124634393</v>
          </cell>
        </row>
        <row r="365">
          <cell r="A365" t="str">
            <v>I364</v>
          </cell>
          <cell r="B365" t="str">
            <v>SUMINISTRO, TRANSPORTE E INSTALACIÓN SISTEMA DE PRESION PARA RED CONTRA INCENDIOS</v>
          </cell>
          <cell r="C365" t="str">
            <v>Insumos</v>
          </cell>
          <cell r="D365" t="str">
            <v>UND</v>
          </cell>
          <cell r="E365">
            <v>22247240</v>
          </cell>
          <cell r="F365">
            <v>18695160</v>
          </cell>
        </row>
        <row r="366">
          <cell r="A366" t="str">
            <v>I365</v>
          </cell>
          <cell r="B366" t="str">
            <v>SUMINISTRO, TRANSPORTE E INSTALACIÓN EQUIPO DE PRESION CONSTANTE</v>
          </cell>
          <cell r="C366" t="str">
            <v>Insumos</v>
          </cell>
          <cell r="D366" t="str">
            <v>UND</v>
          </cell>
          <cell r="E366">
            <v>22659226</v>
          </cell>
          <cell r="F366">
            <v>19041366</v>
          </cell>
        </row>
        <row r="367">
          <cell r="A367" t="str">
            <v>I366</v>
          </cell>
          <cell r="B367" t="str">
            <v>TORON N°15  GRADO 1860 D =0,6"</v>
          </cell>
          <cell r="C367" t="str">
            <v>Insumos</v>
          </cell>
          <cell r="D367" t="str">
            <v>M</v>
          </cell>
          <cell r="E367">
            <v>7370</v>
          </cell>
          <cell r="F367">
            <v>6193</v>
          </cell>
        </row>
        <row r="368">
          <cell r="A368" t="str">
            <v>I367</v>
          </cell>
          <cell r="B368" t="str">
            <v>EMULSION ASFALTICA TIPO CRL-1</v>
          </cell>
          <cell r="C368" t="str">
            <v>Insumos</v>
          </cell>
          <cell r="D368" t="str">
            <v>LT</v>
          </cell>
          <cell r="E368">
            <v>3579</v>
          </cell>
          <cell r="F368">
            <v>3579</v>
          </cell>
        </row>
        <row r="369">
          <cell r="A369" t="str">
            <v>I368</v>
          </cell>
          <cell r="B369" t="str">
            <v>EMULSION ASFALTICA TIPO CRR-1</v>
          </cell>
          <cell r="C369" t="str">
            <v>Insumos</v>
          </cell>
          <cell r="D369" t="str">
            <v>LT</v>
          </cell>
          <cell r="E369">
            <v>3603</v>
          </cell>
          <cell r="F369">
            <v>3603</v>
          </cell>
        </row>
        <row r="370">
          <cell r="A370" t="str">
            <v>I369</v>
          </cell>
          <cell r="B370" t="str">
            <v>MEZCLA ASFALTICA TIPO MDC-1</v>
          </cell>
          <cell r="C370" t="str">
            <v>Insumos</v>
          </cell>
          <cell r="D370" t="str">
            <v>M3</v>
          </cell>
          <cell r="E370">
            <v>711457</v>
          </cell>
          <cell r="F370">
            <v>711457</v>
          </cell>
        </row>
        <row r="371">
          <cell r="A371" t="str">
            <v>I370</v>
          </cell>
          <cell r="B371" t="str">
            <v xml:space="preserve">MEZCLA ASFALTICA TIPO MDC-2 </v>
          </cell>
          <cell r="C371" t="str">
            <v>Insumos</v>
          </cell>
          <cell r="D371" t="str">
            <v>M3</v>
          </cell>
          <cell r="E371">
            <v>733956</v>
          </cell>
          <cell r="F371">
            <v>733956</v>
          </cell>
        </row>
        <row r="372">
          <cell r="A372" t="str">
            <v>I371</v>
          </cell>
          <cell r="B372" t="str">
            <v>MEZCLA ASFALTICA TIPO MDC-3</v>
          </cell>
          <cell r="C372" t="str">
            <v>Insumos</v>
          </cell>
          <cell r="D372" t="str">
            <v>M3</v>
          </cell>
          <cell r="E372">
            <v>785888</v>
          </cell>
          <cell r="F372">
            <v>785888</v>
          </cell>
        </row>
        <row r="373">
          <cell r="A373" t="str">
            <v>I372</v>
          </cell>
          <cell r="B373" t="str">
            <v>PASTO KIKUYO (CORTADO)</v>
          </cell>
          <cell r="C373" t="str">
            <v>Insumos</v>
          </cell>
          <cell r="D373" t="str">
            <v>M2</v>
          </cell>
          <cell r="E373">
            <v>11866</v>
          </cell>
          <cell r="F373">
            <v>11866</v>
          </cell>
        </row>
        <row r="374">
          <cell r="A374" t="str">
            <v>I373</v>
          </cell>
          <cell r="B374" t="str">
            <v>PLANTAS ORNAMENTALES VARIAS</v>
          </cell>
          <cell r="C374" t="str">
            <v>Insumos</v>
          </cell>
          <cell r="D374" t="str">
            <v>UND</v>
          </cell>
          <cell r="E374">
            <v>3834</v>
          </cell>
          <cell r="F374">
            <v>3834</v>
          </cell>
        </row>
        <row r="375">
          <cell r="A375" t="str">
            <v>I374</v>
          </cell>
          <cell r="B375" t="str">
            <v>TIERRA NEGRA</v>
          </cell>
          <cell r="C375" t="str">
            <v>Insumos</v>
          </cell>
          <cell r="D375" t="str">
            <v>M3</v>
          </cell>
          <cell r="E375">
            <v>115627</v>
          </cell>
          <cell r="F375">
            <v>115627</v>
          </cell>
        </row>
        <row r="376">
          <cell r="A376" t="str">
            <v>I375</v>
          </cell>
          <cell r="B376" t="str">
            <v>GRAMA TIPO BERMUDA GRASS</v>
          </cell>
          <cell r="C376" t="str">
            <v>Insumos</v>
          </cell>
          <cell r="D376" t="str">
            <v>M2</v>
          </cell>
          <cell r="E376">
            <v>10588</v>
          </cell>
          <cell r="F376">
            <v>10588</v>
          </cell>
        </row>
        <row r="377">
          <cell r="A377" t="str">
            <v>I376</v>
          </cell>
          <cell r="B377" t="str">
            <v>AISLADOR SISMICO DIS DI=650</v>
          </cell>
          <cell r="C377" t="str">
            <v>Insumos</v>
          </cell>
          <cell r="D377" t="str">
            <v>UND</v>
          </cell>
          <cell r="E377">
            <v>44039872</v>
          </cell>
          <cell r="F377">
            <v>37008296</v>
          </cell>
        </row>
        <row r="378">
          <cell r="A378" t="str">
            <v>I377</v>
          </cell>
          <cell r="B378" t="str">
            <v>PERNOS, TUERCA Y ARANDELA PARA FIJACION DE AISLADORES</v>
          </cell>
          <cell r="C378" t="str">
            <v>Insumos</v>
          </cell>
          <cell r="D378" t="str">
            <v>UND</v>
          </cell>
          <cell r="E378">
            <v>6213</v>
          </cell>
          <cell r="F378">
            <v>5221</v>
          </cell>
        </row>
        <row r="379">
          <cell r="A379" t="str">
            <v>I378</v>
          </cell>
          <cell r="B379" t="str">
            <v>PLANTILLA PARA UBICACIÓN DE PERNOS PARA FIJAR AISLADOR SISMICO</v>
          </cell>
          <cell r="C379" t="str">
            <v>Insumos</v>
          </cell>
          <cell r="D379" t="str">
            <v>UND</v>
          </cell>
          <cell r="E379">
            <v>319644</v>
          </cell>
          <cell r="F379">
            <v>268608</v>
          </cell>
        </row>
        <row r="380">
          <cell r="A380" t="str">
            <v>I379</v>
          </cell>
          <cell r="B380" t="str">
            <v>AISLADOR SISMICO DIS DI=1000</v>
          </cell>
          <cell r="C380" t="str">
            <v>Insumos</v>
          </cell>
          <cell r="D380" t="str">
            <v>UND</v>
          </cell>
          <cell r="E380">
            <v>51320661</v>
          </cell>
          <cell r="F380">
            <v>43126606</v>
          </cell>
        </row>
        <row r="381">
          <cell r="A381" t="str">
            <v>I380</v>
          </cell>
          <cell r="B381" t="str">
            <v>TUBO GALVANIZADO 4"</v>
          </cell>
          <cell r="C381" t="str">
            <v>Insumos</v>
          </cell>
          <cell r="D381" t="str">
            <v>UND</v>
          </cell>
          <cell r="E381">
            <v>514983</v>
          </cell>
          <cell r="F381">
            <v>432759</v>
          </cell>
        </row>
        <row r="382">
          <cell r="A382" t="str">
            <v>I381</v>
          </cell>
          <cell r="B382" t="str">
            <v>LAMINA METALICA DE 1/2"</v>
          </cell>
          <cell r="C382" t="str">
            <v>Insumos</v>
          </cell>
          <cell r="D382" t="str">
            <v>UND</v>
          </cell>
          <cell r="E382">
            <v>649055</v>
          </cell>
          <cell r="F382">
            <v>545424</v>
          </cell>
        </row>
        <row r="383">
          <cell r="A383" t="str">
            <v>I382</v>
          </cell>
          <cell r="B383" t="str">
            <v>JUNTA TIPO VSL T -100 O SIMILAR</v>
          </cell>
          <cell r="C383" t="str">
            <v>Insumos</v>
          </cell>
          <cell r="D383" t="str">
            <v>M</v>
          </cell>
          <cell r="E383">
            <v>2986899</v>
          </cell>
          <cell r="F383">
            <v>2509999</v>
          </cell>
        </row>
        <row r="384">
          <cell r="A384" t="str">
            <v>I383</v>
          </cell>
          <cell r="B384" t="str">
            <v>BLOQUES DE CESPED</v>
          </cell>
          <cell r="C384" t="str">
            <v>Insumos</v>
          </cell>
          <cell r="D384" t="str">
            <v>M2</v>
          </cell>
          <cell r="E384">
            <v>8999</v>
          </cell>
          <cell r="F384">
            <v>8999</v>
          </cell>
        </row>
        <row r="385">
          <cell r="A385" t="str">
            <v>I384</v>
          </cell>
          <cell r="B385" t="str">
            <v>ARBOL DE GRAN PORTE</v>
          </cell>
          <cell r="C385" t="str">
            <v>Insumos</v>
          </cell>
          <cell r="D385" t="str">
            <v>UND</v>
          </cell>
          <cell r="E385">
            <v>225034</v>
          </cell>
          <cell r="F385">
            <v>225034</v>
          </cell>
        </row>
        <row r="386">
          <cell r="A386" t="str">
            <v>I385</v>
          </cell>
          <cell r="B386" t="str">
            <v>CANECA METALICA PARA BASUREROS</v>
          </cell>
          <cell r="C386" t="str">
            <v>Insumos</v>
          </cell>
          <cell r="D386" t="str">
            <v>UND</v>
          </cell>
          <cell r="E386">
            <v>328521</v>
          </cell>
          <cell r="F386">
            <v>276068</v>
          </cell>
        </row>
        <row r="387">
          <cell r="A387" t="str">
            <v>I386</v>
          </cell>
          <cell r="B387" t="str">
            <v>TUBO PVC CONDUIT 2"</v>
          </cell>
          <cell r="C387" t="str">
            <v>Insumos</v>
          </cell>
          <cell r="D387" t="str">
            <v>M</v>
          </cell>
          <cell r="E387">
            <v>7455</v>
          </cell>
          <cell r="F387">
            <v>6265</v>
          </cell>
        </row>
        <row r="388">
          <cell r="A388" t="str">
            <v>I387</v>
          </cell>
          <cell r="B388" t="str">
            <v>SOLUCION</v>
          </cell>
          <cell r="C388" t="str">
            <v>Insumos</v>
          </cell>
          <cell r="D388" t="str">
            <v>LT</v>
          </cell>
          <cell r="E388">
            <v>92343</v>
          </cell>
          <cell r="F388">
            <v>77599</v>
          </cell>
        </row>
        <row r="389">
          <cell r="A389" t="str">
            <v>I388</v>
          </cell>
          <cell r="B389" t="str">
            <v>VARILLA DE 1" ROSCADA PARA ANCLAJES DE LUMINARIA</v>
          </cell>
          <cell r="C389" t="str">
            <v>Insumos</v>
          </cell>
          <cell r="D389" t="str">
            <v>M</v>
          </cell>
          <cell r="E389">
            <v>28057</v>
          </cell>
          <cell r="F389">
            <v>23577</v>
          </cell>
        </row>
        <row r="390">
          <cell r="A390" t="str">
            <v>I389</v>
          </cell>
          <cell r="B390" t="str">
            <v xml:space="preserve">PLANTILLA PARA UBICACIÓN  DE PERNOS BASES LUMINARIAS </v>
          </cell>
          <cell r="C390" t="str">
            <v>Insumos</v>
          </cell>
          <cell r="D390" t="str">
            <v>UND</v>
          </cell>
          <cell r="E390">
            <v>88789</v>
          </cell>
          <cell r="F390">
            <v>74613</v>
          </cell>
        </row>
        <row r="391">
          <cell r="A391" t="str">
            <v>I390</v>
          </cell>
          <cell r="B391" t="str">
            <v>POSTE EN CONCRETO PREFABRICADO</v>
          </cell>
          <cell r="C391" t="str">
            <v>Insumos</v>
          </cell>
          <cell r="D391" t="str">
            <v>M</v>
          </cell>
          <cell r="E391">
            <v>72096</v>
          </cell>
          <cell r="F391">
            <v>60585</v>
          </cell>
        </row>
        <row r="392">
          <cell r="A392" t="str">
            <v>I391</v>
          </cell>
          <cell r="B392" t="str">
            <v>PLANTULA DE  LIMONCILLO Y/O CITRONELA O SIMILAR</v>
          </cell>
          <cell r="C392" t="str">
            <v>Insumos</v>
          </cell>
          <cell r="D392" t="str">
            <v>UND</v>
          </cell>
          <cell r="E392">
            <v>1385</v>
          </cell>
          <cell r="F392">
            <v>1385</v>
          </cell>
        </row>
        <row r="393">
          <cell r="A393" t="str">
            <v>I392</v>
          </cell>
          <cell r="B393" t="str">
            <v>REPOSICION PLANTULAS</v>
          </cell>
          <cell r="C393" t="str">
            <v>Insumos</v>
          </cell>
          <cell r="D393" t="str">
            <v>UND</v>
          </cell>
          <cell r="E393">
            <v>4327</v>
          </cell>
          <cell r="F393">
            <v>4327</v>
          </cell>
        </row>
        <row r="394">
          <cell r="A394" t="str">
            <v>I393</v>
          </cell>
          <cell r="B394" t="str">
            <v>SEMILLAS PARA BIOMANTO</v>
          </cell>
          <cell r="C394" t="str">
            <v>Insumos</v>
          </cell>
          <cell r="D394" t="str">
            <v>KG</v>
          </cell>
          <cell r="E394">
            <v>69242</v>
          </cell>
          <cell r="F394">
            <v>69242</v>
          </cell>
        </row>
        <row r="395">
          <cell r="A395" t="str">
            <v>I394</v>
          </cell>
          <cell r="B395" t="str">
            <v>GALLINAZA</v>
          </cell>
          <cell r="C395" t="str">
            <v>Insumos</v>
          </cell>
          <cell r="D395" t="str">
            <v>KG</v>
          </cell>
          <cell r="E395">
            <v>518</v>
          </cell>
          <cell r="F395">
            <v>518</v>
          </cell>
        </row>
        <row r="396">
          <cell r="A396" t="str">
            <v>I395</v>
          </cell>
          <cell r="B396" t="str">
            <v>PLANTULA DE CAÑABRAVA O SIMILAR</v>
          </cell>
          <cell r="C396" t="str">
            <v>Insumos</v>
          </cell>
          <cell r="D396" t="str">
            <v>UND</v>
          </cell>
          <cell r="E396">
            <v>864</v>
          </cell>
          <cell r="F396">
            <v>864</v>
          </cell>
        </row>
        <row r="397">
          <cell r="A397" t="str">
            <v>I396</v>
          </cell>
          <cell r="B397" t="str">
            <v>ESTACAS DE MARATON</v>
          </cell>
          <cell r="C397" t="str">
            <v>Insumos</v>
          </cell>
          <cell r="D397" t="str">
            <v>UND</v>
          </cell>
          <cell r="E397">
            <v>1213</v>
          </cell>
          <cell r="F397">
            <v>1213</v>
          </cell>
        </row>
        <row r="398">
          <cell r="A398" t="str">
            <v>I397</v>
          </cell>
          <cell r="B398" t="str">
            <v>ESTACAS DE GUADUA</v>
          </cell>
          <cell r="C398" t="str">
            <v>Insumos</v>
          </cell>
          <cell r="D398" t="str">
            <v>UND</v>
          </cell>
          <cell r="E398">
            <v>4327</v>
          </cell>
          <cell r="F398">
            <v>4327</v>
          </cell>
        </row>
        <row r="399">
          <cell r="A399" t="str">
            <v>I398</v>
          </cell>
          <cell r="B399" t="str">
            <v>ALFALISTO BLANCO O SIMILAR</v>
          </cell>
          <cell r="C399" t="str">
            <v>Insumos</v>
          </cell>
          <cell r="D399" t="str">
            <v>KG</v>
          </cell>
          <cell r="E399">
            <v>2749</v>
          </cell>
          <cell r="F399">
            <v>2310</v>
          </cell>
        </row>
        <row r="400">
          <cell r="A400" t="str">
            <v>I399</v>
          </cell>
          <cell r="B400" t="str">
            <v>ALFALISTO GRIS O SIMILAR.</v>
          </cell>
          <cell r="C400" t="str">
            <v>Insumos</v>
          </cell>
          <cell r="D400" t="str">
            <v>KG</v>
          </cell>
          <cell r="E400">
            <v>2097</v>
          </cell>
          <cell r="F400">
            <v>1762</v>
          </cell>
        </row>
        <row r="401">
          <cell r="A401" t="str">
            <v>I400</v>
          </cell>
          <cell r="B401" t="str">
            <v>ALFALISTOPLUS O SIMILAR.</v>
          </cell>
          <cell r="C401" t="str">
            <v>Insumos</v>
          </cell>
          <cell r="D401" t="str">
            <v>KG</v>
          </cell>
          <cell r="E401">
            <v>5082</v>
          </cell>
          <cell r="F401">
            <v>4271</v>
          </cell>
        </row>
        <row r="402">
          <cell r="A402" t="str">
            <v>I401</v>
          </cell>
          <cell r="B402" t="str">
            <v>BISAGRAS ALUMINIO 3"</v>
          </cell>
          <cell r="C402" t="str">
            <v>Insumos</v>
          </cell>
          <cell r="D402" t="str">
            <v>UND</v>
          </cell>
          <cell r="E402">
            <v>4680</v>
          </cell>
          <cell r="F402">
            <v>3933</v>
          </cell>
        </row>
        <row r="403">
          <cell r="A403" t="str">
            <v>I402</v>
          </cell>
          <cell r="B403" t="str">
            <v>BROCA PARA MURO 5/8" X 8"</v>
          </cell>
          <cell r="C403" t="str">
            <v>Insumos</v>
          </cell>
          <cell r="D403" t="str">
            <v>UND</v>
          </cell>
          <cell r="E403">
            <v>15917</v>
          </cell>
          <cell r="F403">
            <v>13376</v>
          </cell>
        </row>
        <row r="404">
          <cell r="A404" t="str">
            <v>I403</v>
          </cell>
          <cell r="B404" t="str">
            <v>BROCA PARA MURO 7/8" X 8"</v>
          </cell>
          <cell r="C404" t="str">
            <v>Insumos</v>
          </cell>
          <cell r="D404" t="str">
            <v>UND</v>
          </cell>
          <cell r="E404">
            <v>15917</v>
          </cell>
          <cell r="F404">
            <v>13376</v>
          </cell>
        </row>
        <row r="405">
          <cell r="A405" t="str">
            <v>I404</v>
          </cell>
          <cell r="B405" t="str">
            <v>CEMENTO BLANCO</v>
          </cell>
          <cell r="C405" t="str">
            <v>Insumos</v>
          </cell>
          <cell r="D405" t="str">
            <v>KG</v>
          </cell>
          <cell r="E405">
            <v>2811</v>
          </cell>
          <cell r="F405">
            <v>2362</v>
          </cell>
        </row>
        <row r="406">
          <cell r="A406" t="str">
            <v>I405</v>
          </cell>
          <cell r="B406" t="str">
            <v>CHAZO PUNTILLA</v>
          </cell>
          <cell r="C406" t="str">
            <v>Insumos</v>
          </cell>
          <cell r="D406" t="str">
            <v>UND</v>
          </cell>
          <cell r="E406">
            <v>377</v>
          </cell>
          <cell r="F406">
            <v>317</v>
          </cell>
        </row>
        <row r="407">
          <cell r="A407" t="str">
            <v>I406</v>
          </cell>
          <cell r="B407" t="str">
            <v xml:space="preserve">CHAZOS 3/8 X 2" </v>
          </cell>
          <cell r="C407" t="str">
            <v>Insumos</v>
          </cell>
          <cell r="D407" t="str">
            <v>UND</v>
          </cell>
          <cell r="E407">
            <v>1403</v>
          </cell>
          <cell r="F407">
            <v>1179</v>
          </cell>
        </row>
        <row r="408">
          <cell r="A408" t="str">
            <v>I407</v>
          </cell>
          <cell r="B408" t="str">
            <v>CINTA DE DEMARCACION * 10 M.</v>
          </cell>
          <cell r="C408" t="str">
            <v>Insumos</v>
          </cell>
          <cell r="D408" t="str">
            <v>M</v>
          </cell>
          <cell r="E408">
            <v>183</v>
          </cell>
          <cell r="F408">
            <v>154</v>
          </cell>
        </row>
        <row r="409">
          <cell r="A409" t="str">
            <v>I408</v>
          </cell>
          <cell r="B409" t="str">
            <v>COLOR MINERAL</v>
          </cell>
          <cell r="C409" t="str">
            <v>Insumos</v>
          </cell>
          <cell r="D409" t="str">
            <v>KG</v>
          </cell>
          <cell r="E409">
            <v>19848</v>
          </cell>
          <cell r="F409">
            <v>16679</v>
          </cell>
        </row>
        <row r="410">
          <cell r="A410" t="str">
            <v>I409</v>
          </cell>
          <cell r="B410" t="str">
            <v>DILATACION EN BRONCE PC09</v>
          </cell>
          <cell r="C410" t="str">
            <v>Insumos</v>
          </cell>
          <cell r="D410" t="str">
            <v>M</v>
          </cell>
          <cell r="E410">
            <v>18726</v>
          </cell>
          <cell r="F410">
            <v>15736</v>
          </cell>
        </row>
        <row r="411">
          <cell r="A411" t="str">
            <v>I410</v>
          </cell>
          <cell r="B411" t="str">
            <v>ENDURECEDOR COLOR GRIS  TIPO ROCKTOP DE TOXEMENT O SIMILAR.</v>
          </cell>
          <cell r="C411" t="str">
            <v>Insumos</v>
          </cell>
          <cell r="D411" t="str">
            <v>KG</v>
          </cell>
          <cell r="E411">
            <v>1489</v>
          </cell>
          <cell r="F411">
            <v>1251</v>
          </cell>
        </row>
        <row r="412">
          <cell r="A412" t="str">
            <v>I411</v>
          </cell>
          <cell r="B412" t="str">
            <v>ESTOPA</v>
          </cell>
          <cell r="C412" t="str">
            <v>Insumos</v>
          </cell>
          <cell r="D412" t="str">
            <v>KG</v>
          </cell>
          <cell r="E412">
            <v>82406</v>
          </cell>
          <cell r="F412">
            <v>69249</v>
          </cell>
        </row>
        <row r="413">
          <cell r="A413" t="str">
            <v>I412</v>
          </cell>
          <cell r="B413" t="str">
            <v>EXTRACTOR EOLICO VERTICAL DE 12"</v>
          </cell>
          <cell r="C413" t="str">
            <v>Insumos</v>
          </cell>
          <cell r="D413" t="str">
            <v>UND</v>
          </cell>
          <cell r="E413">
            <v>224554</v>
          </cell>
          <cell r="F413">
            <v>188701</v>
          </cell>
        </row>
        <row r="414">
          <cell r="A414" t="str">
            <v>I413</v>
          </cell>
          <cell r="B414" t="str">
            <v>GRAVILLA MONA ( 25 KILOS )</v>
          </cell>
          <cell r="C414" t="str">
            <v>Insumos</v>
          </cell>
          <cell r="D414" t="str">
            <v>BUL</v>
          </cell>
          <cell r="E414">
            <v>8988</v>
          </cell>
          <cell r="F414">
            <v>7553</v>
          </cell>
        </row>
        <row r="415">
          <cell r="A415" t="str">
            <v>I414</v>
          </cell>
          <cell r="B415" t="str">
            <v>LAMINA METALDECK  LAMINA 2"  CAL.16  - TIPO ACESCO O SIMILAR.</v>
          </cell>
          <cell r="C415" t="str">
            <v>Insumos</v>
          </cell>
          <cell r="D415" t="str">
            <v>M2</v>
          </cell>
          <cell r="E415">
            <v>38477</v>
          </cell>
          <cell r="F415">
            <v>32334</v>
          </cell>
        </row>
        <row r="416">
          <cell r="A416" t="str">
            <v>I415</v>
          </cell>
          <cell r="B416" t="str">
            <v xml:space="preserve">LAMINA CORPALOSA </v>
          </cell>
          <cell r="C416" t="str">
            <v>Insumos</v>
          </cell>
          <cell r="D416" t="str">
            <v>M2</v>
          </cell>
          <cell r="E416">
            <v>52812</v>
          </cell>
          <cell r="F416">
            <v>44380</v>
          </cell>
        </row>
        <row r="417">
          <cell r="A417" t="str">
            <v>I416</v>
          </cell>
          <cell r="B417" t="str">
            <v>LLAVE TERMINAL MANGUERA 1/2"</v>
          </cell>
          <cell r="C417" t="str">
            <v>Insumos</v>
          </cell>
          <cell r="D417" t="str">
            <v>UND</v>
          </cell>
          <cell r="E417">
            <v>29777</v>
          </cell>
          <cell r="F417">
            <v>25023</v>
          </cell>
        </row>
        <row r="418">
          <cell r="A418" t="str">
            <v>I417</v>
          </cell>
          <cell r="B418" t="str">
            <v>PABMERIL PLIEGO 9" X 11"</v>
          </cell>
          <cell r="C418" t="str">
            <v>Insumos</v>
          </cell>
          <cell r="D418" t="str">
            <v>UND</v>
          </cell>
          <cell r="E418">
            <v>4429</v>
          </cell>
          <cell r="F418">
            <v>3722</v>
          </cell>
        </row>
        <row r="419">
          <cell r="A419" t="str">
            <v>I418</v>
          </cell>
          <cell r="B419" t="str">
            <v>PEGACOR BLANCO</v>
          </cell>
          <cell r="C419" t="str">
            <v>Insumos</v>
          </cell>
          <cell r="D419" t="str">
            <v>KG</v>
          </cell>
          <cell r="E419">
            <v>2995</v>
          </cell>
          <cell r="F419">
            <v>2517</v>
          </cell>
        </row>
        <row r="420">
          <cell r="A420" t="str">
            <v>I419</v>
          </cell>
          <cell r="B420" t="str">
            <v>PEGANTE BOXER</v>
          </cell>
          <cell r="C420" t="str">
            <v>Insumos</v>
          </cell>
          <cell r="D420" t="str">
            <v>GAL</v>
          </cell>
          <cell r="E420">
            <v>112372</v>
          </cell>
          <cell r="F420">
            <v>94430</v>
          </cell>
        </row>
        <row r="421">
          <cell r="A421" t="str">
            <v>I420</v>
          </cell>
          <cell r="B421" t="str">
            <v>PISTOLA INYECTOR PARA EPOXICO</v>
          </cell>
          <cell r="C421" t="str">
            <v>Insumos</v>
          </cell>
          <cell r="D421" t="str">
            <v>UND</v>
          </cell>
          <cell r="E421">
            <v>543506</v>
          </cell>
          <cell r="F421">
            <v>456728</v>
          </cell>
        </row>
        <row r="422">
          <cell r="A422" t="str">
            <v>I421</v>
          </cell>
          <cell r="B422" t="str">
            <v>PLACA DE IDENTIFICACION EN ALUMINIO ALTO RELIEVE DE 12 X 5 CM. SEGÚN NORMA CS 278-1</v>
          </cell>
          <cell r="C422" t="str">
            <v>Insumos</v>
          </cell>
          <cell r="D422" t="str">
            <v>UND</v>
          </cell>
          <cell r="E422">
            <v>6550</v>
          </cell>
          <cell r="F422">
            <v>5504</v>
          </cell>
        </row>
        <row r="423">
          <cell r="A423" t="str">
            <v>I422</v>
          </cell>
          <cell r="B423" t="str">
            <v>PLASTOCRETE DM DE SIKA IMPERMEABILIZANTE PARA CONCRETOS O SIMILAR.</v>
          </cell>
          <cell r="C423" t="str">
            <v>Insumos</v>
          </cell>
          <cell r="D423" t="str">
            <v>KG</v>
          </cell>
          <cell r="E423">
            <v>13466</v>
          </cell>
          <cell r="F423">
            <v>11316</v>
          </cell>
        </row>
        <row r="424">
          <cell r="A424" t="str">
            <v>I423</v>
          </cell>
          <cell r="B424" t="str">
            <v>POLIETILENO NO. 6</v>
          </cell>
          <cell r="C424" t="str">
            <v>Insumos</v>
          </cell>
          <cell r="D424" t="str">
            <v>M2</v>
          </cell>
          <cell r="E424">
            <v>4680</v>
          </cell>
          <cell r="F424">
            <v>3933</v>
          </cell>
        </row>
        <row r="425">
          <cell r="A425" t="str">
            <v>I424</v>
          </cell>
          <cell r="B425" t="str">
            <v>PUNTILLA CON CABEZA 1"</v>
          </cell>
          <cell r="C425" t="str">
            <v>Insumos</v>
          </cell>
          <cell r="D425" t="str">
            <v>LB</v>
          </cell>
          <cell r="E425">
            <v>4680</v>
          </cell>
          <cell r="F425">
            <v>3933</v>
          </cell>
        </row>
        <row r="426">
          <cell r="A426" t="str">
            <v>I425</v>
          </cell>
          <cell r="B426" t="str">
            <v>PUNTILLA CON CABEZA 2"</v>
          </cell>
          <cell r="C426" t="str">
            <v>Insumos</v>
          </cell>
          <cell r="D426" t="str">
            <v>LB</v>
          </cell>
          <cell r="E426">
            <v>4680</v>
          </cell>
          <cell r="F426">
            <v>3933</v>
          </cell>
        </row>
        <row r="427">
          <cell r="A427" t="str">
            <v>I426</v>
          </cell>
          <cell r="B427" t="str">
            <v>PUNTILLA CON CABEZA 3"</v>
          </cell>
          <cell r="C427" t="str">
            <v>Insumos</v>
          </cell>
          <cell r="D427" t="str">
            <v>LB</v>
          </cell>
          <cell r="E427">
            <v>4680</v>
          </cell>
          <cell r="F427">
            <v>3933</v>
          </cell>
        </row>
        <row r="428">
          <cell r="A428" t="str">
            <v>I427</v>
          </cell>
          <cell r="B428" t="str">
            <v>SIKA-1 IMPERMEABILIZANTE INTEGRAL MORTEROS O SIMILAR.</v>
          </cell>
          <cell r="C428" t="str">
            <v>Insumos</v>
          </cell>
          <cell r="D428" t="str">
            <v>KG</v>
          </cell>
          <cell r="E428">
            <v>13246</v>
          </cell>
          <cell r="F428">
            <v>11131</v>
          </cell>
        </row>
        <row r="429">
          <cell r="A429" t="str">
            <v>I428</v>
          </cell>
          <cell r="B429" t="str">
            <v>SIKADUR -42  ANCLAJE O SIMILAR.</v>
          </cell>
          <cell r="C429" t="str">
            <v>Insumos</v>
          </cell>
          <cell r="D429" t="str">
            <v>KG</v>
          </cell>
          <cell r="E429">
            <v>43013</v>
          </cell>
          <cell r="F429">
            <v>36145</v>
          </cell>
        </row>
        <row r="430">
          <cell r="A430" t="str">
            <v>I429</v>
          </cell>
          <cell r="B430" t="str">
            <v>SIKADUR -32 PRIMER</v>
          </cell>
          <cell r="C430" t="str">
            <v>Insumos</v>
          </cell>
          <cell r="D430" t="str">
            <v>KG</v>
          </cell>
          <cell r="E430">
            <v>107114</v>
          </cell>
          <cell r="F430">
            <v>90012</v>
          </cell>
        </row>
        <row r="431">
          <cell r="A431" t="str">
            <v>I430</v>
          </cell>
          <cell r="B431" t="str">
            <v>SIKADUR PANEL O SIMILAR.</v>
          </cell>
          <cell r="C431" t="str">
            <v>Insumos</v>
          </cell>
          <cell r="D431" t="str">
            <v>KG</v>
          </cell>
          <cell r="E431">
            <v>63437</v>
          </cell>
          <cell r="F431">
            <v>53308</v>
          </cell>
        </row>
        <row r="432">
          <cell r="A432" t="str">
            <v>I431</v>
          </cell>
          <cell r="B432" t="str">
            <v>SIKAFLEX 1A TUBO 305 CC O SIMILAR.</v>
          </cell>
          <cell r="C432" t="str">
            <v>Insumos</v>
          </cell>
          <cell r="D432" t="str">
            <v>UND</v>
          </cell>
          <cell r="E432">
            <v>42146</v>
          </cell>
          <cell r="F432">
            <v>35417</v>
          </cell>
        </row>
        <row r="433">
          <cell r="A433" t="str">
            <v>I432</v>
          </cell>
          <cell r="B433" t="str">
            <v>SIKAFLEX PRO 3 WF TUBO 600 CC O SIMILAR.</v>
          </cell>
          <cell r="C433" t="str">
            <v>Insumos</v>
          </cell>
          <cell r="D433" t="str">
            <v>UND</v>
          </cell>
          <cell r="E433">
            <v>100150</v>
          </cell>
          <cell r="F433">
            <v>84160</v>
          </cell>
        </row>
        <row r="434">
          <cell r="A434" t="str">
            <v>I433</v>
          </cell>
          <cell r="B434" t="str">
            <v>SILICONA TUBO 280 ML</v>
          </cell>
          <cell r="C434" t="str">
            <v>Insumos</v>
          </cell>
          <cell r="D434" t="str">
            <v>UND</v>
          </cell>
          <cell r="E434">
            <v>14607</v>
          </cell>
          <cell r="F434">
            <v>12275</v>
          </cell>
        </row>
        <row r="435">
          <cell r="A435" t="str">
            <v>I434</v>
          </cell>
          <cell r="B435" t="str">
            <v>SOLDADURA DE ESTAÑO 60-40 250GR 1/16"  (1.6 MM)</v>
          </cell>
          <cell r="C435" t="str">
            <v>Insumos</v>
          </cell>
          <cell r="D435" t="str">
            <v>UND</v>
          </cell>
          <cell r="E435">
            <v>34084</v>
          </cell>
          <cell r="F435">
            <v>28642</v>
          </cell>
        </row>
        <row r="436">
          <cell r="A436" t="str">
            <v>I435</v>
          </cell>
          <cell r="B436" t="str">
            <v>SOLDADURA ELECTRICA TIPO WESTARCO SUPER E- 6013  DE 1/8 O SIMILAR.</v>
          </cell>
          <cell r="C436" t="str">
            <v>Insumos</v>
          </cell>
          <cell r="D436" t="str">
            <v>KG</v>
          </cell>
          <cell r="E436">
            <v>14042</v>
          </cell>
          <cell r="F436">
            <v>11800</v>
          </cell>
        </row>
        <row r="437">
          <cell r="A437" t="str">
            <v>I436</v>
          </cell>
          <cell r="B437" t="str">
            <v>SOLDADURA EXOTERMICA TIPO CADWELD O SIMILAR  DE 115 GRADOS</v>
          </cell>
          <cell r="C437" t="str">
            <v>Insumos</v>
          </cell>
          <cell r="D437" t="str">
            <v>UND</v>
          </cell>
          <cell r="E437">
            <v>37453</v>
          </cell>
          <cell r="F437">
            <v>31473</v>
          </cell>
        </row>
        <row r="438">
          <cell r="A438" t="str">
            <v>I437</v>
          </cell>
          <cell r="B438" t="str">
            <v xml:space="preserve">SOLDADURA E 6013 </v>
          </cell>
          <cell r="C438" t="str">
            <v>Insumos</v>
          </cell>
          <cell r="D438" t="str">
            <v>KG</v>
          </cell>
          <cell r="E438">
            <v>11798</v>
          </cell>
          <cell r="F438">
            <v>9914</v>
          </cell>
        </row>
        <row r="439">
          <cell r="A439" t="str">
            <v>I438</v>
          </cell>
          <cell r="B439" t="str">
            <v>SOLDADURA Y LIMPIADOR</v>
          </cell>
          <cell r="C439" t="str">
            <v>Insumos</v>
          </cell>
          <cell r="D439" t="str">
            <v>UND</v>
          </cell>
          <cell r="E439">
            <v>2764</v>
          </cell>
          <cell r="F439">
            <v>2323</v>
          </cell>
        </row>
        <row r="440">
          <cell r="A440" t="str">
            <v>I439</v>
          </cell>
          <cell r="B440" t="str">
            <v>SOLDADURA E7018</v>
          </cell>
          <cell r="C440" t="str">
            <v>Insumos</v>
          </cell>
          <cell r="D440" t="str">
            <v>KG</v>
          </cell>
          <cell r="E440">
            <v>16868</v>
          </cell>
          <cell r="F440">
            <v>14175</v>
          </cell>
        </row>
        <row r="441">
          <cell r="A441" t="str">
            <v>I440</v>
          </cell>
          <cell r="B441" t="str">
            <v>WIN PLASTICO</v>
          </cell>
          <cell r="C441" t="str">
            <v>Insumos</v>
          </cell>
          <cell r="D441" t="str">
            <v>M</v>
          </cell>
          <cell r="E441">
            <v>5244</v>
          </cell>
          <cell r="F441">
            <v>4407</v>
          </cell>
        </row>
        <row r="442">
          <cell r="A442" t="str">
            <v>I441</v>
          </cell>
          <cell r="B442" t="str">
            <v xml:space="preserve">SIKA ANTISOL ROJO </v>
          </cell>
          <cell r="C442" t="str">
            <v>Insumos</v>
          </cell>
          <cell r="D442" t="str">
            <v>KG</v>
          </cell>
          <cell r="E442">
            <v>19441</v>
          </cell>
          <cell r="F442">
            <v>16337</v>
          </cell>
        </row>
        <row r="443">
          <cell r="A443" t="str">
            <v>I442</v>
          </cell>
          <cell r="B443" t="str">
            <v xml:space="preserve">SIKA SEPAROL </v>
          </cell>
          <cell r="C443" t="str">
            <v>Insumos</v>
          </cell>
          <cell r="D443" t="str">
            <v>KG</v>
          </cell>
          <cell r="E443">
            <v>25202</v>
          </cell>
          <cell r="F443">
            <v>21178</v>
          </cell>
        </row>
        <row r="444">
          <cell r="A444" t="str">
            <v>I443</v>
          </cell>
          <cell r="B444" t="str">
            <v xml:space="preserve">POLIETILENO NEGRO CAL 3.5 </v>
          </cell>
          <cell r="C444" t="str">
            <v>Insumos</v>
          </cell>
          <cell r="D444" t="str">
            <v>M</v>
          </cell>
          <cell r="E444">
            <v>6928</v>
          </cell>
          <cell r="F444">
            <v>5822</v>
          </cell>
        </row>
        <row r="445">
          <cell r="A445" t="str">
            <v>I444</v>
          </cell>
          <cell r="B445" t="str">
            <v>FALLEBA +PORTA CANDADO</v>
          </cell>
          <cell r="C445" t="str">
            <v>Insumos</v>
          </cell>
          <cell r="D445" t="str">
            <v>UND</v>
          </cell>
          <cell r="E445">
            <v>65549</v>
          </cell>
          <cell r="F445">
            <v>55083</v>
          </cell>
        </row>
        <row r="446">
          <cell r="A446" t="str">
            <v>I445</v>
          </cell>
          <cell r="B446" t="str">
            <v xml:space="preserve">BISAGRA EN TUBO </v>
          </cell>
          <cell r="C446" t="str">
            <v>Insumos</v>
          </cell>
          <cell r="D446" t="str">
            <v>UND</v>
          </cell>
          <cell r="E446">
            <v>46821</v>
          </cell>
          <cell r="F446">
            <v>39345</v>
          </cell>
        </row>
        <row r="447">
          <cell r="A447" t="str">
            <v>I446</v>
          </cell>
          <cell r="B447" t="str">
            <v>BISAGRAS ALUMINIO VAIVEN 3"</v>
          </cell>
          <cell r="C447" t="str">
            <v>Insumos</v>
          </cell>
          <cell r="D447" t="str">
            <v>UND</v>
          </cell>
          <cell r="E447">
            <v>29030</v>
          </cell>
          <cell r="F447">
            <v>24395</v>
          </cell>
        </row>
        <row r="448">
          <cell r="A448" t="str">
            <v>I447</v>
          </cell>
          <cell r="B448" t="str">
            <v>FIBRA PARA CERRAMIENTO PROVISIONAL H=2,1M</v>
          </cell>
          <cell r="C448" t="str">
            <v>Insumos</v>
          </cell>
          <cell r="D448" t="str">
            <v>M</v>
          </cell>
          <cell r="E448">
            <v>4117</v>
          </cell>
          <cell r="F448">
            <v>3460</v>
          </cell>
        </row>
        <row r="449">
          <cell r="A449" t="str">
            <v>I448</v>
          </cell>
          <cell r="B449" t="str">
            <v>VALLA EN LONA</v>
          </cell>
          <cell r="C449" t="str">
            <v>Insumos</v>
          </cell>
          <cell r="D449" t="str">
            <v>M2</v>
          </cell>
          <cell r="E449">
            <v>93641</v>
          </cell>
          <cell r="F449">
            <v>78690</v>
          </cell>
        </row>
        <row r="450">
          <cell r="A450" t="str">
            <v>I449</v>
          </cell>
          <cell r="B450" t="str">
            <v>VALLA EN LONA TIPO TRIPODE (3 USOS)</v>
          </cell>
          <cell r="C450" t="str">
            <v>Insumos</v>
          </cell>
          <cell r="D450" t="str">
            <v>UND</v>
          </cell>
          <cell r="E450">
            <v>337117</v>
          </cell>
          <cell r="F450">
            <v>283292</v>
          </cell>
        </row>
        <row r="451">
          <cell r="A451" t="str">
            <v>I450</v>
          </cell>
          <cell r="B451" t="str">
            <v>SEÑAL PREVENTIVA, REGLAMENTARIA E INFORMATIVA (2 USOS)</v>
          </cell>
          <cell r="C451" t="str">
            <v>Insumos</v>
          </cell>
          <cell r="D451" t="str">
            <v>UND</v>
          </cell>
          <cell r="E451">
            <v>187283</v>
          </cell>
          <cell r="F451">
            <v>157381</v>
          </cell>
        </row>
        <row r="452">
          <cell r="A452" t="str">
            <v>I451</v>
          </cell>
          <cell r="B452" t="str">
            <v>DELINEADOR PLASTICO ( 8  USOS)</v>
          </cell>
          <cell r="C452" t="str">
            <v>Insumos</v>
          </cell>
          <cell r="D452" t="str">
            <v>UND</v>
          </cell>
          <cell r="E452">
            <v>56185</v>
          </cell>
          <cell r="F452">
            <v>47214</v>
          </cell>
        </row>
        <row r="453">
          <cell r="A453" t="str">
            <v>I452</v>
          </cell>
          <cell r="B453" t="str">
            <v>CINTA REFLECTIVA DE SEGURIDAD (2 HILERAS)</v>
          </cell>
          <cell r="C453" t="str">
            <v>Insumos</v>
          </cell>
          <cell r="D453" t="str">
            <v>M</v>
          </cell>
          <cell r="E453">
            <v>149</v>
          </cell>
          <cell r="F453">
            <v>125</v>
          </cell>
        </row>
        <row r="454">
          <cell r="A454" t="str">
            <v>I453</v>
          </cell>
          <cell r="B454" t="str">
            <v>ESTRUCTURA EN GUADUA-CUARTÓN</v>
          </cell>
          <cell r="C454" t="str">
            <v>Insumos</v>
          </cell>
          <cell r="D454" t="str">
            <v>M</v>
          </cell>
          <cell r="E454">
            <v>37453</v>
          </cell>
          <cell r="F454">
            <v>31473</v>
          </cell>
        </row>
        <row r="455">
          <cell r="A455" t="str">
            <v>I454</v>
          </cell>
          <cell r="B455" t="str">
            <v>PASAMANOS EN LISTÓN</v>
          </cell>
          <cell r="C455" t="str">
            <v>Insumos</v>
          </cell>
          <cell r="D455" t="str">
            <v>M</v>
          </cell>
          <cell r="E455">
            <v>13110</v>
          </cell>
          <cell r="F455">
            <v>11017</v>
          </cell>
        </row>
        <row r="456">
          <cell r="A456" t="str">
            <v>I455</v>
          </cell>
          <cell r="B456" t="str">
            <v>ESTRUCTURA EN GUADUA</v>
          </cell>
          <cell r="C456" t="str">
            <v>Insumos</v>
          </cell>
          <cell r="D456" t="str">
            <v>M2</v>
          </cell>
          <cell r="E456">
            <v>2995</v>
          </cell>
          <cell r="F456">
            <v>2517</v>
          </cell>
        </row>
        <row r="457">
          <cell r="A457" t="str">
            <v>I456</v>
          </cell>
          <cell r="B457" t="str">
            <v>PLÁSTICO TRANSPARENTE CALIBRE 6</v>
          </cell>
          <cell r="C457" t="str">
            <v>Insumos</v>
          </cell>
          <cell r="D457" t="str">
            <v>M2</v>
          </cell>
          <cell r="E457">
            <v>3368</v>
          </cell>
          <cell r="F457">
            <v>2830</v>
          </cell>
        </row>
        <row r="458">
          <cell r="A458" t="str">
            <v>I457</v>
          </cell>
          <cell r="B458" t="str">
            <v>MATERIALES VARIOS PARA RANSPORTE/INSTALACION/FIJACION  DE CAMARAS CIRCULARES</v>
          </cell>
          <cell r="C458" t="str">
            <v>Insumos</v>
          </cell>
          <cell r="D458" t="str">
            <v>UND</v>
          </cell>
          <cell r="E458">
            <v>10653</v>
          </cell>
          <cell r="F458">
            <v>8952</v>
          </cell>
        </row>
        <row r="459">
          <cell r="A459" t="str">
            <v>I458</v>
          </cell>
          <cell r="B459" t="str">
            <v>ARO-TAPA HD DE 0.58 M - SELLO ELASTICO - LLAVE SEGURIDAD</v>
          </cell>
          <cell r="C459" t="str">
            <v>Insumos</v>
          </cell>
          <cell r="D459" t="str">
            <v>UND</v>
          </cell>
          <cell r="E459">
            <v>1266855</v>
          </cell>
          <cell r="F459">
            <v>1064584</v>
          </cell>
        </row>
        <row r="460">
          <cell r="A460" t="str">
            <v>I459</v>
          </cell>
          <cell r="B460" t="str">
            <v>ARO-TAPA HFDE 0.60X 100 KG</v>
          </cell>
          <cell r="C460" t="str">
            <v>Insumos</v>
          </cell>
          <cell r="D460" t="str">
            <v>UND</v>
          </cell>
          <cell r="E460">
            <v>617977</v>
          </cell>
          <cell r="F460">
            <v>519308</v>
          </cell>
        </row>
        <row r="461">
          <cell r="A461" t="str">
            <v>I460</v>
          </cell>
          <cell r="B461" t="str">
            <v>ARO EN POLIPROPILENO RECICLADO CUELLO 13 CM</v>
          </cell>
          <cell r="C461" t="str">
            <v>Insumos</v>
          </cell>
          <cell r="D461" t="str">
            <v>UND</v>
          </cell>
          <cell r="E461">
            <v>259552</v>
          </cell>
          <cell r="F461">
            <v>218111</v>
          </cell>
        </row>
        <row r="462">
          <cell r="A462" t="str">
            <v>I461</v>
          </cell>
          <cell r="B462" t="str">
            <v>TAPA D= 0,70 M POLIPROPILENO RECICLADO</v>
          </cell>
          <cell r="C462" t="str">
            <v>Insumos</v>
          </cell>
          <cell r="D462" t="str">
            <v>UND</v>
          </cell>
          <cell r="E462">
            <v>226593</v>
          </cell>
          <cell r="F462">
            <v>190414</v>
          </cell>
        </row>
        <row r="463">
          <cell r="A463" t="str">
            <v>I462</v>
          </cell>
          <cell r="B463" t="str">
            <v>ARO EN POLIPROPILENO RECICLADO CUELLO 20 CM</v>
          </cell>
          <cell r="C463" t="str">
            <v>Insumos</v>
          </cell>
          <cell r="D463" t="str">
            <v>UND</v>
          </cell>
          <cell r="E463">
            <v>317868</v>
          </cell>
          <cell r="F463">
            <v>267116</v>
          </cell>
        </row>
        <row r="464">
          <cell r="A464" t="str">
            <v>I463</v>
          </cell>
          <cell r="B464" t="str">
            <v>LAMINA DE POLIPROPILENO PARA CAMARAS DE INSPECCION</v>
          </cell>
          <cell r="C464" t="str">
            <v>Insumos</v>
          </cell>
          <cell r="D464" t="str">
            <v>M2</v>
          </cell>
          <cell r="E464">
            <v>236892</v>
          </cell>
          <cell r="F464">
            <v>199069</v>
          </cell>
        </row>
        <row r="465">
          <cell r="A465" t="str">
            <v>I464</v>
          </cell>
          <cell r="B465" t="str">
            <v>HIDROSELLO DE 24 "</v>
          </cell>
          <cell r="C465" t="str">
            <v>Insumos</v>
          </cell>
          <cell r="D465" t="str">
            <v>UND</v>
          </cell>
          <cell r="E465">
            <v>78169</v>
          </cell>
          <cell r="F465">
            <v>65688</v>
          </cell>
        </row>
        <row r="466">
          <cell r="A466" t="str">
            <v>I465</v>
          </cell>
          <cell r="B466" t="str">
            <v>HIDROSELLO DE 27 "</v>
          </cell>
          <cell r="C466" t="str">
            <v>Insumos</v>
          </cell>
          <cell r="D466" t="str">
            <v>UND</v>
          </cell>
          <cell r="E466">
            <v>85034</v>
          </cell>
          <cell r="F466">
            <v>71457</v>
          </cell>
        </row>
        <row r="467">
          <cell r="A467" t="str">
            <v>I466</v>
          </cell>
          <cell r="B467" t="str">
            <v>HIDROSELLO DE 30 "</v>
          </cell>
          <cell r="C467" t="str">
            <v>Insumos</v>
          </cell>
          <cell r="D467" t="str">
            <v>UND</v>
          </cell>
          <cell r="E467">
            <v>93736</v>
          </cell>
          <cell r="F467">
            <v>78770</v>
          </cell>
        </row>
        <row r="468">
          <cell r="A468" t="str">
            <v>I467</v>
          </cell>
          <cell r="B468" t="str">
            <v>HIDROSELLO DE 33"</v>
          </cell>
          <cell r="C468" t="str">
            <v>Insumos</v>
          </cell>
          <cell r="D468" t="str">
            <v>UND</v>
          </cell>
          <cell r="E468">
            <v>100180</v>
          </cell>
          <cell r="F468">
            <v>84185</v>
          </cell>
        </row>
        <row r="469">
          <cell r="A469" t="str">
            <v>I468</v>
          </cell>
          <cell r="B469" t="str">
            <v>HIDROSELLO DE 36 "</v>
          </cell>
          <cell r="C469" t="str">
            <v>Insumos</v>
          </cell>
          <cell r="D469" t="str">
            <v>UND</v>
          </cell>
          <cell r="E469">
            <v>112824</v>
          </cell>
          <cell r="F469">
            <v>94810</v>
          </cell>
        </row>
        <row r="470">
          <cell r="A470" t="str">
            <v>I469</v>
          </cell>
          <cell r="B470" t="str">
            <v>HIDROSELLO DE 39 "</v>
          </cell>
          <cell r="C470" t="str">
            <v>Insumos</v>
          </cell>
          <cell r="D470" t="str">
            <v>UND</v>
          </cell>
          <cell r="E470">
            <v>121440</v>
          </cell>
          <cell r="F470">
            <v>102050</v>
          </cell>
        </row>
        <row r="471">
          <cell r="A471" t="str">
            <v>I470</v>
          </cell>
          <cell r="B471" t="str">
            <v>HIDROSELLO DE 42 "</v>
          </cell>
          <cell r="C471" t="str">
            <v>Insumos</v>
          </cell>
          <cell r="D471" t="str">
            <v>UND</v>
          </cell>
          <cell r="E471">
            <v>135935</v>
          </cell>
          <cell r="F471">
            <v>114231</v>
          </cell>
        </row>
        <row r="472">
          <cell r="A472" t="str">
            <v>I471</v>
          </cell>
          <cell r="B472" t="str">
            <v>HIDROSELLO DE 45 "</v>
          </cell>
          <cell r="C472" t="str">
            <v>Insumos</v>
          </cell>
          <cell r="D472" t="str">
            <v>UND</v>
          </cell>
          <cell r="E472">
            <v>148272</v>
          </cell>
          <cell r="F472">
            <v>124598</v>
          </cell>
        </row>
        <row r="473">
          <cell r="A473" t="str">
            <v>I472</v>
          </cell>
          <cell r="B473" t="str">
            <v>HIDROSELLO DE 48 "</v>
          </cell>
          <cell r="C473" t="str">
            <v>Insumos</v>
          </cell>
          <cell r="D473" t="str">
            <v>UND</v>
          </cell>
          <cell r="E473">
            <v>148272</v>
          </cell>
          <cell r="F473">
            <v>124598</v>
          </cell>
        </row>
        <row r="474">
          <cell r="A474" t="str">
            <v>I473</v>
          </cell>
          <cell r="B474" t="str">
            <v>HIDROSELLO DE 51 "</v>
          </cell>
          <cell r="C474" t="str">
            <v>Insumos</v>
          </cell>
          <cell r="D474" t="str">
            <v>UND</v>
          </cell>
          <cell r="E474">
            <v>153115</v>
          </cell>
          <cell r="F474">
            <v>128668</v>
          </cell>
        </row>
        <row r="475">
          <cell r="A475" t="str">
            <v>I474</v>
          </cell>
          <cell r="B475" t="str">
            <v>HIDROSELLO DE 57 "</v>
          </cell>
          <cell r="C475" t="str">
            <v>Insumos</v>
          </cell>
          <cell r="D475" t="str">
            <v>UND</v>
          </cell>
          <cell r="E475">
            <v>165035</v>
          </cell>
          <cell r="F475">
            <v>138685</v>
          </cell>
        </row>
        <row r="476">
          <cell r="A476" t="str">
            <v>I475</v>
          </cell>
          <cell r="B476" t="str">
            <v>HIDROSELLO DE 60 "</v>
          </cell>
          <cell r="C476" t="str">
            <v>Insumos</v>
          </cell>
          <cell r="D476" t="str">
            <v>UND</v>
          </cell>
          <cell r="E476">
            <v>182170</v>
          </cell>
          <cell r="F476">
            <v>153084</v>
          </cell>
        </row>
        <row r="477">
          <cell r="A477" t="str">
            <v>I476</v>
          </cell>
          <cell r="B477" t="str">
            <v>HIDROSELLO DE 68 "</v>
          </cell>
          <cell r="C477" t="str">
            <v>Insumos</v>
          </cell>
          <cell r="D477" t="str">
            <v>UND</v>
          </cell>
          <cell r="E477">
            <v>182170</v>
          </cell>
          <cell r="F477">
            <v>153084</v>
          </cell>
        </row>
        <row r="478">
          <cell r="A478" t="str">
            <v>I477</v>
          </cell>
          <cell r="B478" t="str">
            <v>PUNTILLA CC PUMA 2.1/2 X 500</v>
          </cell>
          <cell r="C478" t="str">
            <v>Insumos</v>
          </cell>
          <cell r="D478" t="str">
            <v>UND</v>
          </cell>
          <cell r="E478">
            <v>3745</v>
          </cell>
          <cell r="F478">
            <v>3147</v>
          </cell>
        </row>
        <row r="479">
          <cell r="A479" t="str">
            <v>I478</v>
          </cell>
          <cell r="B479" t="str">
            <v>ADITIVO PARA CURAR EL CONCRETO</v>
          </cell>
          <cell r="C479" t="str">
            <v>Insumos</v>
          </cell>
          <cell r="D479" t="str">
            <v>UND</v>
          </cell>
          <cell r="E479">
            <v>44393</v>
          </cell>
          <cell r="F479">
            <v>37305</v>
          </cell>
        </row>
        <row r="480">
          <cell r="A480" t="str">
            <v>I479</v>
          </cell>
          <cell r="B480" t="str">
            <v>SELLO ELASTOMERICO</v>
          </cell>
          <cell r="C480" t="str">
            <v>Insumos</v>
          </cell>
          <cell r="D480" t="str">
            <v>M</v>
          </cell>
          <cell r="E480">
            <v>6591</v>
          </cell>
          <cell r="F480">
            <v>5539</v>
          </cell>
        </row>
        <row r="481">
          <cell r="A481" t="str">
            <v>I480</v>
          </cell>
          <cell r="B481" t="str">
            <v>BENTONITA</v>
          </cell>
          <cell r="C481" t="str">
            <v>Insumos</v>
          </cell>
          <cell r="D481" t="str">
            <v>KG</v>
          </cell>
          <cell r="E481">
            <v>30720</v>
          </cell>
          <cell r="F481">
            <v>25815</v>
          </cell>
        </row>
        <row r="482">
          <cell r="A482" t="str">
            <v>I481</v>
          </cell>
          <cell r="B482" t="str">
            <v>RIGIDIZADORES</v>
          </cell>
          <cell r="C482" t="str">
            <v>Insumos</v>
          </cell>
          <cell r="D482" t="str">
            <v>KG</v>
          </cell>
          <cell r="E482">
            <v>4616</v>
          </cell>
          <cell r="F482">
            <v>3879</v>
          </cell>
        </row>
        <row r="483">
          <cell r="A483" t="str">
            <v>I482</v>
          </cell>
          <cell r="B483" t="str">
            <v>PASARELA</v>
          </cell>
          <cell r="C483" t="str">
            <v>Insumos</v>
          </cell>
          <cell r="D483" t="str">
            <v>UND</v>
          </cell>
          <cell r="E483">
            <v>18361786</v>
          </cell>
          <cell r="F483">
            <v>15430072</v>
          </cell>
        </row>
        <row r="484">
          <cell r="A484" t="str">
            <v>I483</v>
          </cell>
          <cell r="B484" t="str">
            <v>OXIGENO</v>
          </cell>
          <cell r="C484" t="str">
            <v>Insumos</v>
          </cell>
          <cell r="D484" t="str">
            <v>BUL</v>
          </cell>
          <cell r="E484">
            <v>133182</v>
          </cell>
          <cell r="F484">
            <v>111918</v>
          </cell>
        </row>
        <row r="485">
          <cell r="A485" t="str">
            <v>I484</v>
          </cell>
          <cell r="B485" t="str">
            <v>MUERTOS Y BOYAS</v>
          </cell>
          <cell r="C485" t="str">
            <v>Insumos</v>
          </cell>
          <cell r="D485" t="str">
            <v>UND</v>
          </cell>
          <cell r="E485">
            <v>1083240</v>
          </cell>
          <cell r="F485">
            <v>910286</v>
          </cell>
        </row>
        <row r="486">
          <cell r="A486" t="str">
            <v>I485</v>
          </cell>
          <cell r="B486" t="str">
            <v>CABOS</v>
          </cell>
          <cell r="C486" t="str">
            <v>Insumos</v>
          </cell>
          <cell r="D486" t="str">
            <v>UND</v>
          </cell>
          <cell r="E486">
            <v>8879</v>
          </cell>
          <cell r="F486">
            <v>7461</v>
          </cell>
        </row>
        <row r="487">
          <cell r="A487" t="str">
            <v>I486</v>
          </cell>
          <cell r="B487" t="str">
            <v>EMBARCADERO</v>
          </cell>
          <cell r="C487" t="str">
            <v>Insumos</v>
          </cell>
          <cell r="D487" t="str">
            <v>UND</v>
          </cell>
          <cell r="E487">
            <v>67391662</v>
          </cell>
          <cell r="F487">
            <v>56631649</v>
          </cell>
        </row>
        <row r="488">
          <cell r="A488" t="str">
            <v>I487</v>
          </cell>
          <cell r="B488" t="str">
            <v>TORNILLO DE FIJACION M-24 INCLUYE TUERCA, ARANDELA Y RESINATIPO SIKA DUR 42 O SIMILAR</v>
          </cell>
          <cell r="C488" t="str">
            <v>Insumos</v>
          </cell>
          <cell r="D488" t="str">
            <v>UND</v>
          </cell>
          <cell r="E488">
            <v>16868</v>
          </cell>
          <cell r="F488">
            <v>14175</v>
          </cell>
        </row>
        <row r="489">
          <cell r="A489" t="str">
            <v>I488</v>
          </cell>
          <cell r="B489" t="str">
            <v>LOSETA TACTIL GUIA</v>
          </cell>
          <cell r="C489" t="str">
            <v>Insumos</v>
          </cell>
          <cell r="D489" t="str">
            <v>UND</v>
          </cell>
          <cell r="E489">
            <v>7213</v>
          </cell>
          <cell r="F489">
            <v>6061</v>
          </cell>
        </row>
        <row r="490">
          <cell r="A490" t="str">
            <v>I489</v>
          </cell>
          <cell r="B490" t="str">
            <v>POLIETILENO 1/2"</v>
          </cell>
          <cell r="C490" t="str">
            <v>Insumos</v>
          </cell>
          <cell r="D490" t="str">
            <v>ML</v>
          </cell>
          <cell r="E490">
            <v>2062</v>
          </cell>
          <cell r="F490">
            <v>1733</v>
          </cell>
        </row>
        <row r="491">
          <cell r="A491" t="str">
            <v>I490</v>
          </cell>
          <cell r="B491" t="str">
            <v>SIKAFLUID</v>
          </cell>
          <cell r="C491" t="str">
            <v>Insumos</v>
          </cell>
          <cell r="D491" t="str">
            <v>KG</v>
          </cell>
          <cell r="E491">
            <v>8652</v>
          </cell>
          <cell r="F491">
            <v>7271</v>
          </cell>
        </row>
        <row r="492">
          <cell r="A492" t="str">
            <v>I491</v>
          </cell>
          <cell r="B492" t="str">
            <v>COSTAL</v>
          </cell>
          <cell r="C492" t="str">
            <v>Insumos</v>
          </cell>
          <cell r="D492" t="str">
            <v>M3</v>
          </cell>
          <cell r="E492">
            <v>928</v>
          </cell>
          <cell r="F492">
            <v>780</v>
          </cell>
        </row>
        <row r="493">
          <cell r="A493" t="str">
            <v>I492</v>
          </cell>
          <cell r="B493" t="str">
            <v>ESTACAS PARA ANCLAJE</v>
          </cell>
          <cell r="C493" t="str">
            <v>Insumos</v>
          </cell>
          <cell r="D493" t="str">
            <v>UND</v>
          </cell>
          <cell r="E493">
            <v>183</v>
          </cell>
          <cell r="F493">
            <v>154</v>
          </cell>
        </row>
        <row r="494">
          <cell r="A494" t="str">
            <v>I493</v>
          </cell>
          <cell r="B494" t="str">
            <v>COSTAL BIODEGRADABLE</v>
          </cell>
          <cell r="C494" t="str">
            <v>Insumos</v>
          </cell>
          <cell r="D494" t="str">
            <v>M3</v>
          </cell>
          <cell r="E494">
            <v>4735</v>
          </cell>
          <cell r="F494">
            <v>3979</v>
          </cell>
        </row>
        <row r="495">
          <cell r="A495" t="str">
            <v>I494</v>
          </cell>
          <cell r="B495" t="str">
            <v>PLASTICO DE PROTECCION</v>
          </cell>
          <cell r="C495" t="str">
            <v>Insumos</v>
          </cell>
          <cell r="D495" t="str">
            <v>M2</v>
          </cell>
          <cell r="E495">
            <v>2882</v>
          </cell>
          <cell r="F495">
            <v>2422</v>
          </cell>
        </row>
        <row r="496">
          <cell r="A496" t="str">
            <v>I495</v>
          </cell>
          <cell r="B496" t="str">
            <v>MOLDES GUIA METALICOS PINTURA</v>
          </cell>
          <cell r="C496" t="str">
            <v>Insumos</v>
          </cell>
          <cell r="D496" t="str">
            <v>M2</v>
          </cell>
          <cell r="E496">
            <v>2678</v>
          </cell>
          <cell r="F496">
            <v>2250</v>
          </cell>
        </row>
        <row r="497">
          <cell r="A497" t="str">
            <v>I496</v>
          </cell>
          <cell r="B497" t="str">
            <v>PEGANTE CERAMICO GRIS</v>
          </cell>
          <cell r="C497" t="str">
            <v>Insumos</v>
          </cell>
          <cell r="D497" t="str">
            <v>M2</v>
          </cell>
          <cell r="E497">
            <v>2678</v>
          </cell>
          <cell r="F497">
            <v>2250</v>
          </cell>
        </row>
        <row r="498">
          <cell r="A498" t="str">
            <v>I497</v>
          </cell>
          <cell r="B498" t="str">
            <v>LOSETA PREFABRICADA LISA</v>
          </cell>
          <cell r="C498" t="str">
            <v>Insumos</v>
          </cell>
          <cell r="D498" t="str">
            <v>UND</v>
          </cell>
          <cell r="E498">
            <v>6181</v>
          </cell>
          <cell r="F498">
            <v>5194</v>
          </cell>
        </row>
        <row r="499">
          <cell r="A499" t="str">
            <v>I498</v>
          </cell>
          <cell r="B499" t="str">
            <v>SIKA SET X 5KG</v>
          </cell>
          <cell r="C499" t="str">
            <v>Insumos</v>
          </cell>
          <cell r="D499" t="str">
            <v>UND</v>
          </cell>
          <cell r="E499">
            <v>80337</v>
          </cell>
          <cell r="F499">
            <v>67510</v>
          </cell>
        </row>
        <row r="500">
          <cell r="A500" t="str">
            <v>I499</v>
          </cell>
          <cell r="B500" t="str">
            <v>BROCA 1*21 DW5819</v>
          </cell>
          <cell r="C500" t="str">
            <v>Insumos</v>
          </cell>
          <cell r="D500" t="str">
            <v>UND</v>
          </cell>
          <cell r="E500">
            <v>430378</v>
          </cell>
          <cell r="F500">
            <v>361662</v>
          </cell>
        </row>
        <row r="501">
          <cell r="A501" t="str">
            <v>I500</v>
          </cell>
          <cell r="B501" t="str">
            <v>BROCA 1/2*21 HILTI</v>
          </cell>
          <cell r="C501" t="str">
            <v>Insumos</v>
          </cell>
          <cell r="D501" t="str">
            <v>UND</v>
          </cell>
          <cell r="E501">
            <v>680367</v>
          </cell>
          <cell r="F501">
            <v>571737</v>
          </cell>
        </row>
        <row r="502">
          <cell r="A502" t="str">
            <v>I501</v>
          </cell>
          <cell r="B502" t="str">
            <v>BROCA 3/4*21 HILTI</v>
          </cell>
          <cell r="C502" t="str">
            <v>Insumos</v>
          </cell>
          <cell r="D502" t="str">
            <v>UND</v>
          </cell>
          <cell r="E502">
            <v>1000241</v>
          </cell>
          <cell r="F502">
            <v>840539</v>
          </cell>
        </row>
        <row r="503">
          <cell r="A503" t="str">
            <v>I502</v>
          </cell>
          <cell r="B503" t="str">
            <v>BOMBON</v>
          </cell>
          <cell r="C503" t="str">
            <v>Insumos</v>
          </cell>
          <cell r="D503" t="str">
            <v>UND</v>
          </cell>
          <cell r="E503">
            <v>64890</v>
          </cell>
          <cell r="F503">
            <v>54529</v>
          </cell>
        </row>
        <row r="504">
          <cell r="A504" t="str">
            <v>I503</v>
          </cell>
          <cell r="B504" t="str">
            <v>MANGUERA PLASTICA LAVAMANOS - SANITARIOS</v>
          </cell>
          <cell r="C504" t="str">
            <v>Insumos</v>
          </cell>
          <cell r="D504" t="str">
            <v>UND</v>
          </cell>
          <cell r="E504">
            <v>20599</v>
          </cell>
          <cell r="F504">
            <v>17310</v>
          </cell>
        </row>
        <row r="505">
          <cell r="A505" t="str">
            <v>I504</v>
          </cell>
          <cell r="B505" t="str">
            <v>CHAZO PLASTICO 1/4" ESTRIADO - BOLSA 100 UND</v>
          </cell>
          <cell r="C505" t="str">
            <v>Insumos</v>
          </cell>
          <cell r="D505" t="str">
            <v>UND</v>
          </cell>
          <cell r="E505">
            <v>4117</v>
          </cell>
          <cell r="F505">
            <v>3460</v>
          </cell>
        </row>
        <row r="506">
          <cell r="A506" t="str">
            <v>I505</v>
          </cell>
          <cell r="B506" t="str">
            <v>IGOL IMPRIMANTE 3KG</v>
          </cell>
          <cell r="C506" t="str">
            <v>Insumos</v>
          </cell>
          <cell r="D506" t="str">
            <v>UND</v>
          </cell>
          <cell r="E506">
            <v>90323</v>
          </cell>
          <cell r="F506">
            <v>75902</v>
          </cell>
        </row>
        <row r="507">
          <cell r="A507" t="str">
            <v>I506</v>
          </cell>
          <cell r="B507" t="str">
            <v>MANILA 13 MM ECON</v>
          </cell>
          <cell r="C507" t="str">
            <v>Insumos</v>
          </cell>
          <cell r="D507" t="str">
            <v>M</v>
          </cell>
          <cell r="E507">
            <v>1648</v>
          </cell>
          <cell r="F507">
            <v>1385</v>
          </cell>
        </row>
        <row r="508">
          <cell r="A508" t="str">
            <v>I507</v>
          </cell>
          <cell r="B508" t="str">
            <v>GEODREN PLANAR 0,5 M. PAVCO O SIMILAR</v>
          </cell>
          <cell r="C508" t="str">
            <v>Insumos</v>
          </cell>
          <cell r="D508" t="str">
            <v>M</v>
          </cell>
          <cell r="E508">
            <v>20422</v>
          </cell>
          <cell r="F508">
            <v>17161</v>
          </cell>
        </row>
        <row r="509">
          <cell r="A509" t="str">
            <v>I508</v>
          </cell>
          <cell r="B509" t="str">
            <v>GEODREN PLANAR 1,0 M. PAVCO O SIMILAR</v>
          </cell>
          <cell r="C509" t="str">
            <v>Insumos</v>
          </cell>
          <cell r="D509" t="str">
            <v>M</v>
          </cell>
          <cell r="E509">
            <v>71544</v>
          </cell>
          <cell r="F509">
            <v>60121</v>
          </cell>
        </row>
        <row r="510">
          <cell r="A510" t="str">
            <v>I509</v>
          </cell>
          <cell r="B510" t="str">
            <v>GEODREN VIAL TB 100 MM. 1,0 M. PAVCO O SIMILAR</v>
          </cell>
          <cell r="C510" t="str">
            <v>Insumos</v>
          </cell>
          <cell r="D510" t="str">
            <v>M</v>
          </cell>
          <cell r="E510">
            <v>58801</v>
          </cell>
          <cell r="F510">
            <v>49413</v>
          </cell>
        </row>
        <row r="511">
          <cell r="A511" t="str">
            <v>I510</v>
          </cell>
          <cell r="B511" t="str">
            <v>GEODREN VIAL TB 160 MM. 1,0 M. PAVCO O SIMILAR</v>
          </cell>
          <cell r="C511" t="str">
            <v>Insumos</v>
          </cell>
          <cell r="D511" t="str">
            <v>M</v>
          </cell>
          <cell r="E511">
            <v>93752</v>
          </cell>
          <cell r="F511">
            <v>78783</v>
          </cell>
        </row>
        <row r="512">
          <cell r="A512" t="str">
            <v>I511</v>
          </cell>
          <cell r="B512" t="str">
            <v>GEOTEXTIL NO TEJIDO  1600 PAVCO O SIMILAR</v>
          </cell>
          <cell r="C512" t="str">
            <v>Insumos</v>
          </cell>
          <cell r="D512" t="str">
            <v>M2</v>
          </cell>
          <cell r="E512">
            <v>5812</v>
          </cell>
          <cell r="F512">
            <v>4884</v>
          </cell>
        </row>
        <row r="513">
          <cell r="A513" t="str">
            <v>I512</v>
          </cell>
          <cell r="B513" t="str">
            <v>GEOTEXTIL NO TEJIDO  2000 PAVCO O SIMILAR</v>
          </cell>
          <cell r="C513" t="str">
            <v>Insumos</v>
          </cell>
          <cell r="D513" t="str">
            <v>M2</v>
          </cell>
          <cell r="E513">
            <v>8240</v>
          </cell>
          <cell r="F513">
            <v>6924</v>
          </cell>
        </row>
        <row r="514">
          <cell r="A514" t="str">
            <v>I513</v>
          </cell>
          <cell r="B514" t="str">
            <v>GEOTEXTIL NO TEJIDO  3000 PAVCO O SIMILAR</v>
          </cell>
          <cell r="C514" t="str">
            <v>Insumos</v>
          </cell>
          <cell r="D514" t="str">
            <v>M2</v>
          </cell>
          <cell r="E514">
            <v>9637</v>
          </cell>
          <cell r="F514">
            <v>8098</v>
          </cell>
        </row>
        <row r="515">
          <cell r="A515" t="str">
            <v>I514</v>
          </cell>
          <cell r="B515" t="str">
            <v>GEOTEXTIL TEJIDO (RESITENCIA ULTIMA 60 KN/M)</v>
          </cell>
          <cell r="C515" t="str">
            <v>Insumos</v>
          </cell>
          <cell r="D515" t="str">
            <v>M2</v>
          </cell>
          <cell r="E515">
            <v>10477</v>
          </cell>
          <cell r="F515">
            <v>8804</v>
          </cell>
        </row>
        <row r="516">
          <cell r="A516" t="str">
            <v>I515</v>
          </cell>
          <cell r="B516" t="str">
            <v>GEOTEXTIL NO TEJIDO  4000 PAVCO O SIMILAR</v>
          </cell>
          <cell r="C516" t="str">
            <v>Insumos</v>
          </cell>
          <cell r="D516" t="str">
            <v>M2</v>
          </cell>
          <cell r="E516">
            <v>20422</v>
          </cell>
          <cell r="F516">
            <v>17161</v>
          </cell>
        </row>
        <row r="517">
          <cell r="A517" t="str">
            <v>I516</v>
          </cell>
          <cell r="B517" t="str">
            <v>GEODREN CIRCULAR 1,0 M PAVCO O SIMILAR</v>
          </cell>
          <cell r="C517" t="str">
            <v>Insumos</v>
          </cell>
          <cell r="D517" t="str">
            <v>M2</v>
          </cell>
          <cell r="E517">
            <v>73698</v>
          </cell>
          <cell r="F517">
            <v>61931</v>
          </cell>
        </row>
        <row r="518">
          <cell r="A518" t="str">
            <v>I517</v>
          </cell>
          <cell r="B518" t="str">
            <v>IMPERMEABILIZACION TIPO MANTO MORTER PLAS AL - 300 E=3 MM O SIMILAR.</v>
          </cell>
          <cell r="C518" t="str">
            <v>Insumos</v>
          </cell>
          <cell r="D518" t="str">
            <v>M2</v>
          </cell>
          <cell r="E518">
            <v>29637</v>
          </cell>
          <cell r="F518">
            <v>24905</v>
          </cell>
        </row>
        <row r="519">
          <cell r="A519" t="str">
            <v>I518</v>
          </cell>
          <cell r="B519" t="str">
            <v>IMPERMEABILIZACION TIPO MANTO MORTER PLAS AL - 80 E=3.5 MM O SIMILAR.</v>
          </cell>
          <cell r="C519" t="str">
            <v>Insumos</v>
          </cell>
          <cell r="D519" t="str">
            <v>M2</v>
          </cell>
          <cell r="E519">
            <v>32239</v>
          </cell>
          <cell r="F519">
            <v>27092</v>
          </cell>
        </row>
        <row r="520">
          <cell r="A520" t="str">
            <v>I519</v>
          </cell>
          <cell r="B520" t="str">
            <v>IMPERMEABILIZACION FIBER GLASS PLAS P-3  CON REFUERZO EN POLIESTER . (REMATES, PINTURA BITUMINOSA)</v>
          </cell>
          <cell r="C520" t="str">
            <v>Insumos</v>
          </cell>
          <cell r="D520" t="str">
            <v>M2</v>
          </cell>
          <cell r="E520">
            <v>53562</v>
          </cell>
          <cell r="F520">
            <v>45010</v>
          </cell>
        </row>
        <row r="521">
          <cell r="A521" t="str">
            <v>I520</v>
          </cell>
          <cell r="B521" t="str">
            <v>LAVADO E IMPERMEABILIZADO CON PRODUCTO HIDROFUGADO</v>
          </cell>
          <cell r="C521" t="str">
            <v>Insumos</v>
          </cell>
          <cell r="D521" t="str">
            <v>M2</v>
          </cell>
          <cell r="E521">
            <v>16104</v>
          </cell>
          <cell r="F521">
            <v>13533</v>
          </cell>
        </row>
        <row r="522">
          <cell r="A522" t="str">
            <v>I521</v>
          </cell>
          <cell r="B522" t="str">
            <v>ABRAZADERA EN ACERO</v>
          </cell>
          <cell r="C522" t="str">
            <v>Insumos</v>
          </cell>
          <cell r="D522" t="str">
            <v>UND</v>
          </cell>
          <cell r="E522">
            <v>2708</v>
          </cell>
          <cell r="F522">
            <v>2276</v>
          </cell>
        </row>
        <row r="523">
          <cell r="A523" t="str">
            <v>I522</v>
          </cell>
          <cell r="B523" t="str">
            <v>ABRAZADERA PLASTICA 5/8</v>
          </cell>
          <cell r="C523" t="str">
            <v>Insumos</v>
          </cell>
          <cell r="D523" t="str">
            <v>UND</v>
          </cell>
          <cell r="E523">
            <v>6515</v>
          </cell>
          <cell r="F523">
            <v>5475</v>
          </cell>
        </row>
        <row r="524">
          <cell r="A524" t="str">
            <v>I523</v>
          </cell>
          <cell r="B524" t="str">
            <v>ACCESORIOS CPVC  1/2" ( CODO , UNIÓN Y TAPÓN )</v>
          </cell>
          <cell r="C524" t="str">
            <v>Insumos</v>
          </cell>
          <cell r="D524" t="str">
            <v>UND</v>
          </cell>
          <cell r="E524">
            <v>4172</v>
          </cell>
          <cell r="F524">
            <v>3506</v>
          </cell>
        </row>
        <row r="525">
          <cell r="A525" t="str">
            <v>I524</v>
          </cell>
          <cell r="B525" t="str">
            <v>ACCESORIOS CPVC  3/4" ( CODO , UNIÓN Y TAPÓN )</v>
          </cell>
          <cell r="C525" t="str">
            <v>Insumos</v>
          </cell>
          <cell r="D525" t="str">
            <v>UND</v>
          </cell>
          <cell r="E525">
            <v>5975</v>
          </cell>
          <cell r="F525">
            <v>5021</v>
          </cell>
        </row>
        <row r="526">
          <cell r="A526" t="str">
            <v>I525</v>
          </cell>
          <cell r="B526" t="str">
            <v>ACCESORIOS PVC-P  1 1/2"  ( CODO , UNIÓN Y TAPÓN )</v>
          </cell>
          <cell r="C526" t="str">
            <v>Insumos</v>
          </cell>
          <cell r="D526" t="str">
            <v>UND</v>
          </cell>
          <cell r="E526">
            <v>16863</v>
          </cell>
          <cell r="F526">
            <v>14171</v>
          </cell>
        </row>
        <row r="527">
          <cell r="A527" t="str">
            <v>I526</v>
          </cell>
          <cell r="B527" t="str">
            <v>ACCESORIOS PVC-P  1 1/4" ( CODO , UNIÓN Y TAPÓN )</v>
          </cell>
          <cell r="C527" t="str">
            <v>Insumos</v>
          </cell>
          <cell r="D527" t="str">
            <v>UND</v>
          </cell>
          <cell r="E527">
            <v>10777</v>
          </cell>
          <cell r="F527">
            <v>9056</v>
          </cell>
        </row>
        <row r="528">
          <cell r="A528" t="str">
            <v>I527</v>
          </cell>
          <cell r="B528" t="str">
            <v>ACCESORIOS PVC-P  1" ( CODO, UNIÓN Y TAPÓN )</v>
          </cell>
          <cell r="C528" t="str">
            <v>Insumos</v>
          </cell>
          <cell r="D528" t="str">
            <v>UND</v>
          </cell>
          <cell r="E528">
            <v>5284</v>
          </cell>
          <cell r="F528">
            <v>4440</v>
          </cell>
        </row>
        <row r="529">
          <cell r="A529" t="str">
            <v>I528</v>
          </cell>
          <cell r="B529" t="str">
            <v>ACCESORIOS PVC-P  1/2" ( CODO , UNIÓN Y TAPÓN )</v>
          </cell>
          <cell r="C529" t="str">
            <v>Insumos</v>
          </cell>
          <cell r="D529" t="str">
            <v>UND</v>
          </cell>
          <cell r="E529">
            <v>1736</v>
          </cell>
          <cell r="F529">
            <v>1459</v>
          </cell>
        </row>
        <row r="530">
          <cell r="A530" t="str">
            <v>I529</v>
          </cell>
          <cell r="B530" t="str">
            <v>ACCESORIOS PVC-P  2 1/2" ( CODO , UNIÓN Y TAPÓN )</v>
          </cell>
          <cell r="C530" t="str">
            <v>Insumos</v>
          </cell>
          <cell r="D530" t="str">
            <v>UND</v>
          </cell>
          <cell r="E530">
            <v>80731</v>
          </cell>
          <cell r="F530">
            <v>67841</v>
          </cell>
        </row>
        <row r="531">
          <cell r="A531" t="str">
            <v>I530</v>
          </cell>
          <cell r="B531" t="str">
            <v>ACCESORIOS PVC-P  2" ( CODO , UNIÓN Y TAPÓN )</v>
          </cell>
          <cell r="C531" t="str">
            <v>Insumos</v>
          </cell>
          <cell r="D531" t="str">
            <v>UND</v>
          </cell>
          <cell r="E531">
            <v>27414</v>
          </cell>
          <cell r="F531">
            <v>23037</v>
          </cell>
        </row>
        <row r="532">
          <cell r="A532" t="str">
            <v>I531</v>
          </cell>
          <cell r="B532" t="str">
            <v>ACCESORIOS PVC-P  3" ( CODO , UNIÓN Y TAPÓN )</v>
          </cell>
          <cell r="C532" t="str">
            <v>Insumos</v>
          </cell>
          <cell r="D532" t="str">
            <v>UND</v>
          </cell>
          <cell r="E532">
            <v>109192</v>
          </cell>
          <cell r="F532">
            <v>91758</v>
          </cell>
        </row>
        <row r="533">
          <cell r="A533" t="str">
            <v>I532</v>
          </cell>
          <cell r="B533" t="str">
            <v>ACCESORIOS PVC-P  3/4" ( CODO , UNIÓN Y TAPÓN )</v>
          </cell>
          <cell r="C533" t="str">
            <v>Insumos</v>
          </cell>
          <cell r="D533" t="str">
            <v>UND</v>
          </cell>
          <cell r="E533">
            <v>2960</v>
          </cell>
          <cell r="F533">
            <v>2487</v>
          </cell>
        </row>
        <row r="534">
          <cell r="A534" t="str">
            <v>I533</v>
          </cell>
          <cell r="B534" t="str">
            <v>ACCESORIOS PVC-P  4" ( CODO , UNIÓN Y TAPÓN )</v>
          </cell>
          <cell r="C534" t="str">
            <v>Insumos</v>
          </cell>
          <cell r="D534" t="str">
            <v>UND</v>
          </cell>
          <cell r="E534">
            <v>226809</v>
          </cell>
          <cell r="F534">
            <v>190596</v>
          </cell>
        </row>
        <row r="535">
          <cell r="A535" t="str">
            <v>I534</v>
          </cell>
          <cell r="B535" t="str">
            <v>ACONDICIONADOR NOVAFORT  TARRO 500 GRS. O SIMILAR.</v>
          </cell>
          <cell r="C535" t="str">
            <v>Insumos</v>
          </cell>
          <cell r="D535" t="str">
            <v>UND</v>
          </cell>
          <cell r="E535">
            <v>147359</v>
          </cell>
          <cell r="F535">
            <v>123831</v>
          </cell>
        </row>
        <row r="536">
          <cell r="A536" t="str">
            <v>I535</v>
          </cell>
          <cell r="B536" t="str">
            <v>ADHESIVO NOVAFORT 300 ML</v>
          </cell>
          <cell r="C536" t="str">
            <v>Insumos</v>
          </cell>
          <cell r="D536" t="str">
            <v>UND</v>
          </cell>
          <cell r="E536">
            <v>73853</v>
          </cell>
          <cell r="F536">
            <v>62061</v>
          </cell>
        </row>
        <row r="537">
          <cell r="A537" t="str">
            <v>I536</v>
          </cell>
          <cell r="B537" t="str">
            <v>ACOPLE 1/2"  PARA LAVAMANOS EN ACERO DE 40 CM.</v>
          </cell>
          <cell r="C537" t="str">
            <v>Insumos</v>
          </cell>
          <cell r="D537" t="str">
            <v>UND</v>
          </cell>
          <cell r="E537">
            <v>4971</v>
          </cell>
          <cell r="F537">
            <v>4177</v>
          </cell>
        </row>
        <row r="538">
          <cell r="A538" t="str">
            <v>I537</v>
          </cell>
          <cell r="B538" t="str">
            <v>ACOPLE 3" A PVC</v>
          </cell>
          <cell r="C538" t="str">
            <v>Insumos</v>
          </cell>
          <cell r="D538" t="str">
            <v>UND</v>
          </cell>
          <cell r="E538">
            <v>140450</v>
          </cell>
          <cell r="F538">
            <v>118025</v>
          </cell>
        </row>
        <row r="539">
          <cell r="A539" t="str">
            <v>I538</v>
          </cell>
          <cell r="B539" t="str">
            <v>ACOPLE 6" A PVC</v>
          </cell>
          <cell r="C539" t="str">
            <v>Insumos</v>
          </cell>
          <cell r="D539" t="str">
            <v>UND</v>
          </cell>
          <cell r="E539">
            <v>270372</v>
          </cell>
          <cell r="F539">
            <v>227203</v>
          </cell>
        </row>
        <row r="540">
          <cell r="A540" t="str">
            <v>I539</v>
          </cell>
          <cell r="B540" t="str">
            <v>ADAPTADOR DE LIMPIEZA PVC  - 3"</v>
          </cell>
          <cell r="C540" t="str">
            <v>Insumos</v>
          </cell>
          <cell r="D540" t="str">
            <v>UND</v>
          </cell>
          <cell r="E540">
            <v>16760</v>
          </cell>
          <cell r="F540">
            <v>14084</v>
          </cell>
        </row>
        <row r="541">
          <cell r="A541" t="str">
            <v>I540</v>
          </cell>
          <cell r="B541" t="str">
            <v>ADAPTADOR DE LIMPIEZA PVC  - 4"</v>
          </cell>
          <cell r="C541" t="str">
            <v>Insumos</v>
          </cell>
          <cell r="D541" t="str">
            <v>UND</v>
          </cell>
          <cell r="E541">
            <v>24687</v>
          </cell>
          <cell r="F541">
            <v>20745</v>
          </cell>
        </row>
        <row r="542">
          <cell r="A542" t="str">
            <v>I541</v>
          </cell>
          <cell r="B542" t="str">
            <v>ADAPTADOR DE LIMPIEZA PVC  - 6"</v>
          </cell>
          <cell r="C542" t="str">
            <v>Insumos</v>
          </cell>
          <cell r="D542" t="str">
            <v>UND</v>
          </cell>
          <cell r="E542">
            <v>70691</v>
          </cell>
          <cell r="F542">
            <v>59404</v>
          </cell>
        </row>
        <row r="543">
          <cell r="A543" t="str">
            <v>I542</v>
          </cell>
          <cell r="B543" t="str">
            <v>ADAPTADOR MACHO PRESION PVC - 1 1/2"</v>
          </cell>
          <cell r="C543" t="str">
            <v>Insumos</v>
          </cell>
          <cell r="D543" t="str">
            <v>UND</v>
          </cell>
          <cell r="E543">
            <v>5081</v>
          </cell>
          <cell r="F543">
            <v>4270</v>
          </cell>
        </row>
        <row r="544">
          <cell r="A544" t="str">
            <v>I543</v>
          </cell>
          <cell r="B544" t="str">
            <v>ADAPTADOR MACHO PRESION PVC - 1 1/4"</v>
          </cell>
          <cell r="C544" t="str">
            <v>Insumos</v>
          </cell>
          <cell r="D544" t="str">
            <v>UND</v>
          </cell>
          <cell r="E544">
            <v>4336</v>
          </cell>
          <cell r="F544">
            <v>3644</v>
          </cell>
        </row>
        <row r="545">
          <cell r="A545" t="str">
            <v>I544</v>
          </cell>
          <cell r="B545" t="str">
            <v>ADAPTADOR MACHO PRESION PVC - 1"</v>
          </cell>
          <cell r="C545" t="str">
            <v>Insumos</v>
          </cell>
          <cell r="D545" t="str">
            <v>UND</v>
          </cell>
          <cell r="E545">
            <v>2062</v>
          </cell>
          <cell r="F545">
            <v>1733</v>
          </cell>
        </row>
        <row r="546">
          <cell r="A546" t="str">
            <v>I545</v>
          </cell>
          <cell r="B546" t="str">
            <v>ADAPTADOR MACHO PRESION PVC - 1/2</v>
          </cell>
          <cell r="C546" t="str">
            <v>Insumos</v>
          </cell>
          <cell r="D546" t="str">
            <v>UND</v>
          </cell>
          <cell r="E546">
            <v>543</v>
          </cell>
          <cell r="F546">
            <v>456</v>
          </cell>
        </row>
        <row r="547">
          <cell r="A547" t="str">
            <v>I546</v>
          </cell>
          <cell r="B547" t="str">
            <v>ADAPTADOR MACHO PRESION PVC - 2 1/2"</v>
          </cell>
          <cell r="C547" t="str">
            <v>Insumos</v>
          </cell>
          <cell r="D547" t="str">
            <v>UND</v>
          </cell>
          <cell r="E547">
            <v>18873</v>
          </cell>
          <cell r="F547">
            <v>15860</v>
          </cell>
        </row>
        <row r="548">
          <cell r="A548" t="str">
            <v>I547</v>
          </cell>
          <cell r="B548" t="str">
            <v>ADAPTADOR MACHO PRESION PVC - 2"1</v>
          </cell>
          <cell r="C548" t="str">
            <v>Insumos</v>
          </cell>
          <cell r="D548" t="str">
            <v>UND</v>
          </cell>
          <cell r="E548">
            <v>7255</v>
          </cell>
          <cell r="F548">
            <v>6097</v>
          </cell>
        </row>
        <row r="549">
          <cell r="A549" t="str">
            <v>I548</v>
          </cell>
          <cell r="B549" t="str">
            <v>ADAPTADOR MACHO PRESION PVC - 3"</v>
          </cell>
          <cell r="C549" t="str">
            <v>Insumos</v>
          </cell>
          <cell r="D549" t="str">
            <v>UND</v>
          </cell>
          <cell r="E549">
            <v>28535</v>
          </cell>
          <cell r="F549">
            <v>23979</v>
          </cell>
        </row>
        <row r="550">
          <cell r="A550" t="str">
            <v>I549</v>
          </cell>
          <cell r="B550" t="str">
            <v>ADAPTADOR MACHO PRESION PVC - 3/4"</v>
          </cell>
          <cell r="C550" t="str">
            <v>Insumos</v>
          </cell>
          <cell r="D550" t="str">
            <v>UND</v>
          </cell>
          <cell r="E550">
            <v>979</v>
          </cell>
          <cell r="F550">
            <v>823</v>
          </cell>
        </row>
        <row r="551">
          <cell r="A551" t="str">
            <v>I550</v>
          </cell>
          <cell r="B551" t="str">
            <v>ADAPTADOR MACHO PRESION PVC - 4"</v>
          </cell>
          <cell r="C551" t="str">
            <v>Insumos</v>
          </cell>
          <cell r="D551" t="str">
            <v>UND</v>
          </cell>
          <cell r="E551">
            <v>52492</v>
          </cell>
          <cell r="F551">
            <v>44111</v>
          </cell>
        </row>
        <row r="552">
          <cell r="A552" t="str">
            <v>I551</v>
          </cell>
          <cell r="B552" t="str">
            <v xml:space="preserve">ADAPTADOR HEMBRA </v>
          </cell>
          <cell r="C552" t="str">
            <v>Insumos</v>
          </cell>
          <cell r="D552" t="str">
            <v>UND</v>
          </cell>
          <cell r="E552">
            <v>26344</v>
          </cell>
          <cell r="F552">
            <v>22138</v>
          </cell>
        </row>
        <row r="553">
          <cell r="A553" t="str">
            <v>I552</v>
          </cell>
          <cell r="B553" t="str">
            <v xml:space="preserve">ADHESIVO NOVAFORT 500 GRS. </v>
          </cell>
          <cell r="C553" t="str">
            <v>Insumos</v>
          </cell>
          <cell r="D553" t="str">
            <v>UND</v>
          </cell>
          <cell r="E553">
            <v>73868</v>
          </cell>
          <cell r="F553">
            <v>62074</v>
          </cell>
        </row>
        <row r="554">
          <cell r="A554" t="str">
            <v>I553</v>
          </cell>
          <cell r="B554" t="str">
            <v>BRIDAS LOCAS 10"</v>
          </cell>
          <cell r="C554" t="str">
            <v>Insumos</v>
          </cell>
          <cell r="D554" t="str">
            <v>UND</v>
          </cell>
          <cell r="E554">
            <v>268872</v>
          </cell>
          <cell r="F554">
            <v>225943</v>
          </cell>
        </row>
        <row r="555">
          <cell r="A555" t="str">
            <v>I554</v>
          </cell>
          <cell r="B555" t="str">
            <v>CAJA MEDIDOR DE AGUA 60 X 60 X 14 A TODO COSTO CON TAPA HG</v>
          </cell>
          <cell r="C555" t="str">
            <v>Insumos</v>
          </cell>
          <cell r="D555" t="str">
            <v>UND</v>
          </cell>
          <cell r="E555">
            <v>164182</v>
          </cell>
          <cell r="F555">
            <v>137968</v>
          </cell>
        </row>
        <row r="556">
          <cell r="A556" t="str">
            <v>I555</v>
          </cell>
          <cell r="B556" t="str">
            <v>CAJA MEDIDOR DE AGUA 80 X 80 X 14 A TODO COSTO CON TAPA HG</v>
          </cell>
          <cell r="C556" t="str">
            <v>Insumos</v>
          </cell>
          <cell r="D556" t="str">
            <v>UND</v>
          </cell>
          <cell r="E556">
            <v>197021</v>
          </cell>
          <cell r="F556">
            <v>165564</v>
          </cell>
        </row>
        <row r="557">
          <cell r="A557" t="str">
            <v>I556</v>
          </cell>
          <cell r="B557" t="str">
            <v>CAJA PARA VALVULA TIPO CHOROTE EN HIERRO DUCTIL</v>
          </cell>
          <cell r="C557" t="str">
            <v>Insumos</v>
          </cell>
          <cell r="D557" t="str">
            <v>UND</v>
          </cell>
          <cell r="E557">
            <v>609055</v>
          </cell>
          <cell r="F557">
            <v>511811</v>
          </cell>
        </row>
        <row r="558">
          <cell r="A558" t="str">
            <v>I557</v>
          </cell>
          <cell r="B558" t="str">
            <v>CHEQUE TIPO R&amp;W ROSCADO  1 1/2" REF. 236 O SIMILAR</v>
          </cell>
          <cell r="C558" t="str">
            <v>Insumos</v>
          </cell>
          <cell r="D558" t="str">
            <v>UND</v>
          </cell>
          <cell r="E558">
            <v>195527</v>
          </cell>
          <cell r="F558">
            <v>164308</v>
          </cell>
        </row>
        <row r="559">
          <cell r="A559" t="str">
            <v>I558</v>
          </cell>
          <cell r="B559" t="str">
            <v>CHEQUE TIPO R&amp;W ROSCADO  1 1/4" REF. 236 O SIMILAR</v>
          </cell>
          <cell r="C559" t="str">
            <v>Insumos</v>
          </cell>
          <cell r="D559" t="str">
            <v>UND</v>
          </cell>
          <cell r="E559">
            <v>143274</v>
          </cell>
          <cell r="F559">
            <v>120398</v>
          </cell>
        </row>
        <row r="560">
          <cell r="A560" t="str">
            <v>I559</v>
          </cell>
          <cell r="B560" t="str">
            <v>CHEQUE TIPO R&amp;W ROSCADO  1" REF. 236 O SIMILAR</v>
          </cell>
          <cell r="C560" t="str">
            <v>Insumos</v>
          </cell>
          <cell r="D560" t="str">
            <v>UND</v>
          </cell>
          <cell r="E560">
            <v>102107</v>
          </cell>
          <cell r="F560">
            <v>85804</v>
          </cell>
        </row>
        <row r="561">
          <cell r="A561" t="str">
            <v>I560</v>
          </cell>
          <cell r="B561" t="str">
            <v>CHEQUE TIPO R&amp;W ROSCADO  1/2" REF. 236 O SIMILAR</v>
          </cell>
          <cell r="C561" t="str">
            <v>Insumos</v>
          </cell>
          <cell r="D561" t="str">
            <v>UND</v>
          </cell>
          <cell r="E561">
            <v>51596</v>
          </cell>
          <cell r="F561">
            <v>43358</v>
          </cell>
        </row>
        <row r="562">
          <cell r="A562" t="str">
            <v>I561</v>
          </cell>
          <cell r="B562" t="str">
            <v>CHEQUE TIPO R&amp;W ROSCADO  2 1/2" REF. 236 O SIMILAR</v>
          </cell>
          <cell r="C562" t="str">
            <v>Insumos</v>
          </cell>
          <cell r="D562" t="str">
            <v>UND</v>
          </cell>
          <cell r="E562">
            <v>524967</v>
          </cell>
          <cell r="F562">
            <v>441149</v>
          </cell>
        </row>
        <row r="563">
          <cell r="A563" t="str">
            <v>I562</v>
          </cell>
          <cell r="B563" t="str">
            <v>CHEQUE TIPO R&amp;W ROSCADO  2" REF. 236 O SIMILAR</v>
          </cell>
          <cell r="C563" t="str">
            <v>Insumos</v>
          </cell>
          <cell r="D563" t="str">
            <v>UND</v>
          </cell>
          <cell r="E563">
            <v>315018</v>
          </cell>
          <cell r="F563">
            <v>264721</v>
          </cell>
        </row>
        <row r="564">
          <cell r="A564" t="str">
            <v>I563</v>
          </cell>
          <cell r="B564" t="str">
            <v>CHEQUE TIPO R&amp;W ROSCADO  3" REF. 236 O SIMILAR</v>
          </cell>
          <cell r="C564" t="str">
            <v>Insumos</v>
          </cell>
          <cell r="D564" t="str">
            <v>UND</v>
          </cell>
          <cell r="E564">
            <v>842292</v>
          </cell>
          <cell r="F564">
            <v>707808</v>
          </cell>
        </row>
        <row r="565">
          <cell r="A565" t="str">
            <v>I564</v>
          </cell>
          <cell r="B565" t="str">
            <v>CHEQUE TIPO R&amp;W ROSCADO  3/4" REF. 236 O SIMILAR</v>
          </cell>
          <cell r="C565" t="str">
            <v>Insumos</v>
          </cell>
          <cell r="D565" t="str">
            <v>UND</v>
          </cell>
          <cell r="E565">
            <v>71690</v>
          </cell>
          <cell r="F565">
            <v>60244</v>
          </cell>
        </row>
        <row r="566">
          <cell r="A566" t="str">
            <v>I565</v>
          </cell>
          <cell r="B566" t="str">
            <v>CHEQUE TIPO R&amp;W ROSCADO  4" REF. 236 O SIMILAR</v>
          </cell>
          <cell r="C566" t="str">
            <v>Insumos</v>
          </cell>
          <cell r="D566" t="str">
            <v>UND</v>
          </cell>
          <cell r="E566">
            <v>1976789</v>
          </cell>
          <cell r="F566">
            <v>1661167</v>
          </cell>
        </row>
        <row r="567">
          <cell r="A567" t="str">
            <v>I566</v>
          </cell>
          <cell r="B567" t="str">
            <v>CINTA SIKA PVC V - 15 CINTA FLEXIBLE SELLO DE JUNTAS</v>
          </cell>
          <cell r="C567" t="str">
            <v>Insumos</v>
          </cell>
          <cell r="D567" t="str">
            <v>M</v>
          </cell>
          <cell r="E567">
            <v>32959</v>
          </cell>
          <cell r="F567">
            <v>27697</v>
          </cell>
        </row>
        <row r="568">
          <cell r="A568" t="str">
            <v>I567</v>
          </cell>
          <cell r="B568" t="str">
            <v xml:space="preserve">CINTA SIKA PVC V - 10 CINTA FLEXIBLE SELLO DE JUNTAS </v>
          </cell>
          <cell r="C568" t="str">
            <v>Insumos</v>
          </cell>
          <cell r="D568" t="str">
            <v>M</v>
          </cell>
          <cell r="E568">
            <v>16479</v>
          </cell>
          <cell r="F568">
            <v>13848</v>
          </cell>
        </row>
        <row r="569">
          <cell r="A569" t="str">
            <v>I568</v>
          </cell>
          <cell r="B569" t="str">
            <v xml:space="preserve">CINTA SIKA PVC O - 22 CINTA SELLO DE JUNTAS </v>
          </cell>
          <cell r="C569" t="str">
            <v>Insumos</v>
          </cell>
          <cell r="D569" t="str">
            <v>M</v>
          </cell>
          <cell r="E569">
            <v>53560</v>
          </cell>
          <cell r="F569">
            <v>45008</v>
          </cell>
        </row>
        <row r="570">
          <cell r="A570" t="str">
            <v>I569</v>
          </cell>
          <cell r="B570" t="str">
            <v>CINTA TEFLON 10 M 1/2"</v>
          </cell>
          <cell r="C570" t="str">
            <v>Insumos</v>
          </cell>
          <cell r="D570" t="str">
            <v>UND</v>
          </cell>
          <cell r="E570">
            <v>1215</v>
          </cell>
          <cell r="F570">
            <v>1021</v>
          </cell>
        </row>
        <row r="571">
          <cell r="A571" t="str">
            <v>I570</v>
          </cell>
          <cell r="B571" t="str">
            <v>CODO 45° 1/8 CXE SANITARIO 3''</v>
          </cell>
          <cell r="C571" t="str">
            <v>Insumos</v>
          </cell>
          <cell r="D571" t="str">
            <v>UND</v>
          </cell>
          <cell r="E571">
            <v>10452</v>
          </cell>
          <cell r="F571">
            <v>8783</v>
          </cell>
        </row>
        <row r="572">
          <cell r="A572" t="str">
            <v>I571</v>
          </cell>
          <cell r="B572" t="str">
            <v>CODO 45° 1/8 CXE SANITARIO 4''</v>
          </cell>
          <cell r="C572" t="str">
            <v>Insumos</v>
          </cell>
          <cell r="D572" t="str">
            <v>UND</v>
          </cell>
          <cell r="E572">
            <v>18239</v>
          </cell>
          <cell r="F572">
            <v>15327</v>
          </cell>
        </row>
        <row r="573">
          <cell r="A573" t="str">
            <v>I572</v>
          </cell>
          <cell r="B573" t="str">
            <v>CODO 45° 1/8 CXE SANITARIO 6''</v>
          </cell>
          <cell r="C573" t="str">
            <v>Insumos</v>
          </cell>
          <cell r="D573" t="str">
            <v>UND</v>
          </cell>
          <cell r="E573">
            <v>66943</v>
          </cell>
          <cell r="F573">
            <v>56255</v>
          </cell>
        </row>
        <row r="574">
          <cell r="A574" t="str">
            <v>I573</v>
          </cell>
          <cell r="B574" t="str">
            <v>CODO 90° 1/4 CXC SANITARIO 1 1/2''</v>
          </cell>
          <cell r="C574" t="str">
            <v>Insumos</v>
          </cell>
          <cell r="D574" t="str">
            <v>UND</v>
          </cell>
          <cell r="E574">
            <v>3462</v>
          </cell>
          <cell r="F574">
            <v>2909</v>
          </cell>
        </row>
        <row r="575">
          <cell r="A575" t="str">
            <v>I574</v>
          </cell>
          <cell r="B575" t="str">
            <v>CODO 90° 1/4 CXC SANITARIO 2''</v>
          </cell>
          <cell r="C575" t="str">
            <v>Insumos</v>
          </cell>
          <cell r="D575" t="str">
            <v>UND</v>
          </cell>
          <cell r="E575">
            <v>4058</v>
          </cell>
          <cell r="F575">
            <v>3410</v>
          </cell>
        </row>
        <row r="576">
          <cell r="A576" t="str">
            <v>I575</v>
          </cell>
          <cell r="B576" t="str">
            <v>CODO 90° 1/4 CXC SANITARIO 3''</v>
          </cell>
          <cell r="C576" t="str">
            <v>Insumos</v>
          </cell>
          <cell r="D576" t="str">
            <v>UND</v>
          </cell>
          <cell r="E576">
            <v>9411</v>
          </cell>
          <cell r="F576">
            <v>7908</v>
          </cell>
        </row>
        <row r="577">
          <cell r="A577" t="str">
            <v>I576</v>
          </cell>
          <cell r="B577" t="str">
            <v>CODO 90° 1/4 CXC SANITARIO 4''</v>
          </cell>
          <cell r="C577" t="str">
            <v>Insumos</v>
          </cell>
          <cell r="D577" t="str">
            <v>UND</v>
          </cell>
          <cell r="E577">
            <v>16213</v>
          </cell>
          <cell r="F577">
            <v>13624</v>
          </cell>
        </row>
        <row r="578">
          <cell r="A578" t="str">
            <v>I577</v>
          </cell>
          <cell r="B578" t="str">
            <v>CODO 90° 1/4 CXC SANITARIO 6''</v>
          </cell>
          <cell r="C578" t="str">
            <v>Insumos</v>
          </cell>
          <cell r="D578" t="str">
            <v>UND</v>
          </cell>
          <cell r="E578">
            <v>138502</v>
          </cell>
          <cell r="F578">
            <v>116388</v>
          </cell>
        </row>
        <row r="579">
          <cell r="A579" t="str">
            <v>I578</v>
          </cell>
          <cell r="B579" t="str">
            <v>CODO 90° 1/4 CXE SANITARIO 2''</v>
          </cell>
          <cell r="C579" t="str">
            <v>Insumos</v>
          </cell>
          <cell r="D579" t="str">
            <v>UND</v>
          </cell>
          <cell r="E579">
            <v>5008</v>
          </cell>
          <cell r="F579">
            <v>4208</v>
          </cell>
        </row>
        <row r="580">
          <cell r="A580" t="str">
            <v>I579</v>
          </cell>
          <cell r="B580" t="str">
            <v>CODO 90° 1/4 CXE SANITARIO 3''</v>
          </cell>
          <cell r="C580" t="str">
            <v>Insumos</v>
          </cell>
          <cell r="D580" t="str">
            <v>UND</v>
          </cell>
          <cell r="E580">
            <v>10891</v>
          </cell>
          <cell r="F580">
            <v>9152</v>
          </cell>
        </row>
        <row r="581">
          <cell r="A581" t="str">
            <v>I580</v>
          </cell>
          <cell r="B581" t="str">
            <v>CODO 90° 1/4 CXE SANITARIO 4''</v>
          </cell>
          <cell r="C581" t="str">
            <v>Insumos</v>
          </cell>
          <cell r="D581" t="str">
            <v>UND</v>
          </cell>
          <cell r="E581">
            <v>19985</v>
          </cell>
          <cell r="F581">
            <v>16794</v>
          </cell>
        </row>
        <row r="582">
          <cell r="A582" t="str">
            <v>I581</v>
          </cell>
          <cell r="B582" t="str">
            <v>CODO 90° 1/4 CXE SANITARIO 6''</v>
          </cell>
          <cell r="C582" t="str">
            <v>Insumos</v>
          </cell>
          <cell r="D582" t="str">
            <v>UND</v>
          </cell>
          <cell r="E582">
            <v>138502</v>
          </cell>
          <cell r="F582">
            <v>116388</v>
          </cell>
        </row>
        <row r="583">
          <cell r="A583" t="str">
            <v>I582</v>
          </cell>
          <cell r="B583" t="str">
            <v xml:space="preserve">CODO 90° ACERO GALVANIZADO  -  3/4'' </v>
          </cell>
          <cell r="C583" t="str">
            <v>Insumos</v>
          </cell>
          <cell r="D583" t="str">
            <v>UND</v>
          </cell>
          <cell r="E583">
            <v>2238</v>
          </cell>
          <cell r="F583">
            <v>1881</v>
          </cell>
        </row>
        <row r="584">
          <cell r="A584" t="str">
            <v>I583</v>
          </cell>
          <cell r="B584" t="str">
            <v>CODO 90° ACERO GALVANIZADO  - 1/2''</v>
          </cell>
          <cell r="C584" t="str">
            <v>Insumos</v>
          </cell>
          <cell r="D584" t="str">
            <v>UND</v>
          </cell>
          <cell r="E584">
            <v>1432</v>
          </cell>
          <cell r="F584">
            <v>1203</v>
          </cell>
        </row>
        <row r="585">
          <cell r="A585" t="str">
            <v>I584</v>
          </cell>
          <cell r="B585" t="str">
            <v>CODO 90° PRESION PVC  - 1''</v>
          </cell>
          <cell r="C585" t="str">
            <v>Insumos</v>
          </cell>
          <cell r="D585" t="str">
            <v>UND</v>
          </cell>
          <cell r="E585">
            <v>2466</v>
          </cell>
          <cell r="F585">
            <v>2072</v>
          </cell>
        </row>
        <row r="586">
          <cell r="A586" t="str">
            <v>I585</v>
          </cell>
          <cell r="B586" t="str">
            <v>CODO 90° PRESION PVC  - 1 1/2"</v>
          </cell>
          <cell r="C586" t="str">
            <v>Insumos</v>
          </cell>
          <cell r="D586" t="str">
            <v>UND</v>
          </cell>
          <cell r="E586">
            <v>8868</v>
          </cell>
          <cell r="F586">
            <v>7452</v>
          </cell>
        </row>
        <row r="587">
          <cell r="A587" t="str">
            <v>I586</v>
          </cell>
          <cell r="B587" t="str">
            <v>CODO 90° PRESION PVC  - 1 1/4"</v>
          </cell>
          <cell r="C587" t="str">
            <v>Insumos</v>
          </cell>
          <cell r="D587" t="str">
            <v>UND</v>
          </cell>
          <cell r="E587">
            <v>4746</v>
          </cell>
          <cell r="F587">
            <v>3988</v>
          </cell>
        </row>
        <row r="588">
          <cell r="A588" t="str">
            <v>I587</v>
          </cell>
          <cell r="B588" t="str">
            <v>CODO 90° PRESION PVC  - 1/2''</v>
          </cell>
          <cell r="C588" t="str">
            <v>Insumos</v>
          </cell>
          <cell r="D588" t="str">
            <v>UND</v>
          </cell>
          <cell r="E588">
            <v>785</v>
          </cell>
          <cell r="F588">
            <v>660</v>
          </cell>
        </row>
        <row r="589">
          <cell r="A589" t="str">
            <v>I588</v>
          </cell>
          <cell r="B589" t="str">
            <v>CODO 90° PRESION PVC  - 2"</v>
          </cell>
          <cell r="C589" t="str">
            <v>Insumos</v>
          </cell>
          <cell r="D589" t="str">
            <v>UND</v>
          </cell>
          <cell r="E589">
            <v>14531</v>
          </cell>
          <cell r="F589">
            <v>12211</v>
          </cell>
        </row>
        <row r="590">
          <cell r="A590" t="str">
            <v>I589</v>
          </cell>
          <cell r="B590" t="str">
            <v>CODO 90° PRESION PVC  - 3/4''</v>
          </cell>
          <cell r="C590" t="str">
            <v>Insumos</v>
          </cell>
          <cell r="D590" t="str">
            <v>UND</v>
          </cell>
          <cell r="E590">
            <v>1260</v>
          </cell>
          <cell r="F590">
            <v>1059</v>
          </cell>
        </row>
        <row r="591">
          <cell r="A591" t="str">
            <v>I590</v>
          </cell>
          <cell r="B591" t="str">
            <v>CODO 90° ULTRATEMP  - 1/2''</v>
          </cell>
          <cell r="C591" t="str">
            <v>Insumos</v>
          </cell>
          <cell r="D591" t="str">
            <v>UND</v>
          </cell>
          <cell r="E591">
            <v>1806</v>
          </cell>
          <cell r="F591">
            <v>1518</v>
          </cell>
        </row>
        <row r="592">
          <cell r="A592" t="str">
            <v>I591</v>
          </cell>
          <cell r="B592" t="str">
            <v>CODO DE 11 1/4º GRAN RADIO RDE 21 PVC 10" 200PSI - UNIÓN PLATINO</v>
          </cell>
          <cell r="C592" t="str">
            <v>Insumos</v>
          </cell>
          <cell r="D592" t="str">
            <v>UND</v>
          </cell>
          <cell r="E592">
            <v>867674</v>
          </cell>
          <cell r="F592">
            <v>729138</v>
          </cell>
        </row>
        <row r="593">
          <cell r="A593" t="str">
            <v>I592</v>
          </cell>
          <cell r="B593" t="str">
            <v>CODO DE 11 1/4º GRAN RADIO RDE 21 PVC 4" 200PSI - UNIÓN PLATINO</v>
          </cell>
          <cell r="C593" t="str">
            <v>Insumos</v>
          </cell>
          <cell r="D593" t="str">
            <v>UND</v>
          </cell>
          <cell r="E593">
            <v>86499</v>
          </cell>
          <cell r="F593">
            <v>72688</v>
          </cell>
        </row>
        <row r="594">
          <cell r="A594" t="str">
            <v>I593</v>
          </cell>
          <cell r="B594" t="str">
            <v>CODO DE 11 1/4º GRAN RADIO RDE 21 PVC 6" 200PSI - UNIÓN PLATINO</v>
          </cell>
          <cell r="C594" t="str">
            <v>Insumos</v>
          </cell>
          <cell r="D594" t="str">
            <v>UND</v>
          </cell>
          <cell r="E594">
            <v>200027</v>
          </cell>
          <cell r="F594">
            <v>168090</v>
          </cell>
        </row>
        <row r="595">
          <cell r="A595" t="str">
            <v>I594</v>
          </cell>
          <cell r="B595" t="str">
            <v>CODO DE 22 1/2º GRAN RADIO RDE 21 PVC 10" 200PSI - UNIÓN PLATINO</v>
          </cell>
          <cell r="C595" t="str">
            <v>Insumos</v>
          </cell>
          <cell r="D595" t="str">
            <v>UND</v>
          </cell>
          <cell r="E595">
            <v>1060610</v>
          </cell>
          <cell r="F595">
            <v>891269</v>
          </cell>
        </row>
        <row r="596">
          <cell r="A596" t="str">
            <v>I595</v>
          </cell>
          <cell r="B596" t="str">
            <v>CODO DE 22 1/2º GRAN RADIO RDE 21 PVC 2" 200PSI - UNIÓN PLATINO</v>
          </cell>
          <cell r="C596" t="str">
            <v>Insumos</v>
          </cell>
          <cell r="D596" t="str">
            <v>UND</v>
          </cell>
          <cell r="E596">
            <v>24522</v>
          </cell>
          <cell r="F596">
            <v>20607</v>
          </cell>
        </row>
        <row r="597">
          <cell r="A597" t="str">
            <v>I596</v>
          </cell>
          <cell r="B597" t="str">
            <v>CODO DE 22 1/2º GRAN RADIO RDE 21 PVC 4" 200PSI - UNIÓN PLATINO</v>
          </cell>
          <cell r="C597" t="str">
            <v>Insumos</v>
          </cell>
          <cell r="D597" t="str">
            <v>UND</v>
          </cell>
          <cell r="E597">
            <v>91041</v>
          </cell>
          <cell r="F597">
            <v>76505</v>
          </cell>
        </row>
        <row r="598">
          <cell r="A598" t="str">
            <v>I597</v>
          </cell>
          <cell r="B598" t="str">
            <v>CODO DE 22 1/2º GRAN RADIO RDE 21 PVC 6" 200PSI - UNIÓN PLATINO</v>
          </cell>
          <cell r="C598" t="str">
            <v>Insumos</v>
          </cell>
          <cell r="D598" t="str">
            <v>UND</v>
          </cell>
          <cell r="E598">
            <v>231190</v>
          </cell>
          <cell r="F598">
            <v>194277</v>
          </cell>
        </row>
        <row r="599">
          <cell r="A599" t="str">
            <v>I598</v>
          </cell>
          <cell r="B599" t="str">
            <v>CODO DE 45º GRAN RADIO RDE 21 PVC 10" 200PSI - UNIÓN PLATINO</v>
          </cell>
          <cell r="C599" t="str">
            <v>Insumos</v>
          </cell>
          <cell r="D599" t="str">
            <v>UND</v>
          </cell>
          <cell r="E599">
            <v>1302568</v>
          </cell>
          <cell r="F599">
            <v>1094595</v>
          </cell>
        </row>
        <row r="600">
          <cell r="A600" t="str">
            <v>I599</v>
          </cell>
          <cell r="B600" t="str">
            <v>CODO DE 45º GRAN RADIO RDE 21 PVC 2" 200PSI - UNIÓN PLATINO</v>
          </cell>
          <cell r="C600" t="str">
            <v>Insumos</v>
          </cell>
          <cell r="D600" t="str">
            <v>UND</v>
          </cell>
          <cell r="E600">
            <v>27875</v>
          </cell>
          <cell r="F600">
            <v>23424</v>
          </cell>
        </row>
        <row r="601">
          <cell r="A601" t="str">
            <v>I600</v>
          </cell>
          <cell r="B601" t="str">
            <v>CODO DE 45º GRAN RADIO RDE 21 PVC 4" 200PSI - UNIÓN PLATINO</v>
          </cell>
          <cell r="C601" t="str">
            <v>Insumos</v>
          </cell>
          <cell r="D601" t="str">
            <v>UND</v>
          </cell>
          <cell r="E601">
            <v>102129</v>
          </cell>
          <cell r="F601">
            <v>85823</v>
          </cell>
        </row>
        <row r="602">
          <cell r="A602" t="str">
            <v>I601</v>
          </cell>
          <cell r="B602" t="str">
            <v>CODO DE 45º GRAN RADIO RDE 21 PVC 6" 200PSI - UNIÓN PLATINO</v>
          </cell>
          <cell r="C602" t="str">
            <v>Insumos</v>
          </cell>
          <cell r="D602" t="str">
            <v>UND</v>
          </cell>
          <cell r="E602">
            <v>280113</v>
          </cell>
          <cell r="F602">
            <v>235389</v>
          </cell>
        </row>
        <row r="603">
          <cell r="A603" t="str">
            <v>I602</v>
          </cell>
          <cell r="B603" t="str">
            <v>CODO DE 90º GRAN RADIO RDE 21 PVC 10" 200PSI - UNIÓN PLATINO</v>
          </cell>
          <cell r="C603" t="str">
            <v>Insumos</v>
          </cell>
          <cell r="D603" t="str">
            <v>UND</v>
          </cell>
          <cell r="E603">
            <v>1991107</v>
          </cell>
          <cell r="F603">
            <v>1673199</v>
          </cell>
        </row>
        <row r="604">
          <cell r="A604" t="str">
            <v>I603</v>
          </cell>
          <cell r="B604" t="str">
            <v>CODO DE 90º GRAN RADIO RDE 21 PVC 4" 200PSI - UNIÓN PLATINO</v>
          </cell>
          <cell r="C604" t="str">
            <v>Insumos</v>
          </cell>
          <cell r="D604" t="str">
            <v>UND</v>
          </cell>
          <cell r="E604">
            <v>239658</v>
          </cell>
          <cell r="F604">
            <v>201393</v>
          </cell>
        </row>
        <row r="605">
          <cell r="A605" t="str">
            <v>I604</v>
          </cell>
          <cell r="B605" t="str">
            <v>CODO DE 90º GRAN RADIO RDE 21 PVC 6" 200PSI - UNIÓN PLATINO</v>
          </cell>
          <cell r="C605" t="str">
            <v>Insumos</v>
          </cell>
          <cell r="D605" t="str">
            <v>UND</v>
          </cell>
          <cell r="E605">
            <v>516546</v>
          </cell>
          <cell r="F605">
            <v>434072</v>
          </cell>
        </row>
        <row r="606">
          <cell r="A606" t="str">
            <v>I605</v>
          </cell>
          <cell r="B606" t="str">
            <v>COLLAR DERIVACION  2 X 1/2"</v>
          </cell>
          <cell r="C606" t="str">
            <v>Insumos</v>
          </cell>
          <cell r="D606" t="str">
            <v>UND</v>
          </cell>
          <cell r="E606">
            <v>9426</v>
          </cell>
          <cell r="F606">
            <v>7921</v>
          </cell>
        </row>
        <row r="607">
          <cell r="A607" t="str">
            <v>I606</v>
          </cell>
          <cell r="B607" t="str">
            <v>COLLAR DERIVACION  3 X 1/2"</v>
          </cell>
          <cell r="C607" t="str">
            <v>Insumos</v>
          </cell>
          <cell r="D607" t="str">
            <v>UND</v>
          </cell>
          <cell r="E607">
            <v>17612</v>
          </cell>
          <cell r="F607">
            <v>14800</v>
          </cell>
        </row>
        <row r="608">
          <cell r="A608" t="str">
            <v>I607</v>
          </cell>
          <cell r="B608" t="str">
            <v>COLLAR DERIVACION  4 X 1/2"</v>
          </cell>
          <cell r="C608" t="str">
            <v>Insumos</v>
          </cell>
          <cell r="D608" t="str">
            <v>UND</v>
          </cell>
          <cell r="E608">
            <v>19937</v>
          </cell>
          <cell r="F608">
            <v>16754</v>
          </cell>
        </row>
        <row r="609">
          <cell r="A609" t="str">
            <v>I608</v>
          </cell>
          <cell r="B609" t="str">
            <v>DISIPADOR DE ENERGIA BAJANTE TALUD  CAIDA SECCIÓN RECTANGULAR  ( 0.50*0.40 M.) PREFABRICADO REF. CU005 TIPO TITAN O SIMILAR.</v>
          </cell>
          <cell r="C609" t="str">
            <v>Insumos</v>
          </cell>
          <cell r="D609" t="str">
            <v>UND</v>
          </cell>
          <cell r="E609">
            <v>34696</v>
          </cell>
          <cell r="F609">
            <v>29156</v>
          </cell>
        </row>
        <row r="610">
          <cell r="A610" t="str">
            <v>I609</v>
          </cell>
          <cell r="B610" t="str">
            <v>ESE DE NIVELACION EXT. GARRA DE TIGRE 3" L=40 CM</v>
          </cell>
          <cell r="C610" t="str">
            <v>Insumos</v>
          </cell>
          <cell r="D610" t="str">
            <v>UND</v>
          </cell>
          <cell r="E610">
            <v>630032</v>
          </cell>
          <cell r="F610">
            <v>529439</v>
          </cell>
        </row>
        <row r="611">
          <cell r="A611" t="str">
            <v>I610</v>
          </cell>
          <cell r="B611" t="str">
            <v>ESE DE NIVELACION EXT. GARRA DE TIGRE 4" L=40 CM</v>
          </cell>
          <cell r="C611" t="str">
            <v>Insumos</v>
          </cell>
          <cell r="D611" t="str">
            <v>UND</v>
          </cell>
          <cell r="E611">
            <v>721052</v>
          </cell>
          <cell r="F611">
            <v>605926</v>
          </cell>
        </row>
        <row r="612">
          <cell r="A612" t="str">
            <v>I611</v>
          </cell>
          <cell r="B612" t="str">
            <v>FILTRO ANAEROBICO PREFABRICADO DE 2000 LTS. TIPO COLEMPAQUES CON TAPA Y ACCESORIOS OVOIDE - VERDE REF. 2 O SIMILAR.</v>
          </cell>
          <cell r="C612" t="str">
            <v>Insumos</v>
          </cell>
          <cell r="D612" t="str">
            <v>UND</v>
          </cell>
          <cell r="E612">
            <v>1917510</v>
          </cell>
          <cell r="F612">
            <v>1611353</v>
          </cell>
        </row>
        <row r="613">
          <cell r="A613" t="str">
            <v>I612</v>
          </cell>
          <cell r="B613" t="str">
            <v>HIDRANTE CHICAGO 3" MEGA EXTREMO LISO</v>
          </cell>
          <cell r="C613" t="str">
            <v>Insumos</v>
          </cell>
          <cell r="D613" t="str">
            <v>UND</v>
          </cell>
          <cell r="E613">
            <v>2628771</v>
          </cell>
          <cell r="F613">
            <v>2209051</v>
          </cell>
        </row>
        <row r="614">
          <cell r="A614" t="str">
            <v>I613</v>
          </cell>
          <cell r="B614" t="str">
            <v xml:space="preserve">HIDRANTE CHICAGO 4" MEGA EXTREMO LISO </v>
          </cell>
          <cell r="C614" t="str">
            <v>Insumos</v>
          </cell>
          <cell r="D614" t="str">
            <v>UND</v>
          </cell>
          <cell r="E614">
            <v>3778043</v>
          </cell>
          <cell r="F614">
            <v>3174826</v>
          </cell>
        </row>
        <row r="615">
          <cell r="A615" t="str">
            <v>I614</v>
          </cell>
          <cell r="B615" t="str">
            <v>LIMPIADOR REM PVC 760 GRMS. (1/4)</v>
          </cell>
          <cell r="C615" t="str">
            <v>Insumos</v>
          </cell>
          <cell r="D615" t="str">
            <v>UND</v>
          </cell>
          <cell r="E615">
            <v>59308</v>
          </cell>
          <cell r="F615">
            <v>49839</v>
          </cell>
        </row>
        <row r="616">
          <cell r="A616" t="str">
            <v>I615</v>
          </cell>
          <cell r="B616" t="str">
            <v>LLAVE PARA OPERAR VALVULA DE COMPUERTA ELASTICA</v>
          </cell>
          <cell r="C616" t="str">
            <v>Insumos</v>
          </cell>
          <cell r="D616" t="str">
            <v>UND</v>
          </cell>
          <cell r="E616">
            <v>161635</v>
          </cell>
          <cell r="F616">
            <v>135828</v>
          </cell>
        </row>
        <row r="617">
          <cell r="A617" t="str">
            <v>I616</v>
          </cell>
          <cell r="B617" t="str">
            <v xml:space="preserve">MEDIDOR DE AGUA 1 1/2" VELOCIDAD CLASE C A ACCESORIOS Y ELEMENTOS DE CONECCION TODO COSTO </v>
          </cell>
          <cell r="C617" t="str">
            <v>Insumos</v>
          </cell>
          <cell r="D617" t="str">
            <v>UND</v>
          </cell>
          <cell r="E617">
            <v>716936</v>
          </cell>
          <cell r="F617">
            <v>602467</v>
          </cell>
        </row>
        <row r="618">
          <cell r="A618" t="str">
            <v>I617</v>
          </cell>
          <cell r="B618" t="str">
            <v xml:space="preserve">MEDIDOR DE AGUA 1" VELOCIDAD CLASE C A ACCESORIOS Y ELEMENTOS DE CONECCION TODO COSTO </v>
          </cell>
          <cell r="C618" t="str">
            <v>Insumos</v>
          </cell>
          <cell r="D618" t="str">
            <v>UND</v>
          </cell>
          <cell r="E618">
            <v>716244</v>
          </cell>
          <cell r="F618">
            <v>601886</v>
          </cell>
        </row>
        <row r="619">
          <cell r="A619" t="str">
            <v>I618</v>
          </cell>
          <cell r="B619" t="str">
            <v xml:space="preserve">MEDIDOR DE AGUA 1/2" VELOCIDAD CLASE C A ACCESORIOS Y ELEMENTOS DE CONECCION TODO COSTO </v>
          </cell>
          <cell r="C619" t="str">
            <v>Insumos</v>
          </cell>
          <cell r="D619" t="str">
            <v>UND</v>
          </cell>
          <cell r="E619">
            <v>314642</v>
          </cell>
          <cell r="F619">
            <v>264405</v>
          </cell>
        </row>
        <row r="620">
          <cell r="A620" t="str">
            <v>I619</v>
          </cell>
          <cell r="B620" t="str">
            <v xml:space="preserve">MEDIDOR DE AGUA 3/4" VELOCIDAD CLASE C A ACCESORIOS Y ELEMENTOS DE CONECCION TODO COSTO </v>
          </cell>
          <cell r="C620" t="str">
            <v>Insumos</v>
          </cell>
          <cell r="D620" t="str">
            <v>UND</v>
          </cell>
          <cell r="E620">
            <v>561862</v>
          </cell>
          <cell r="F620">
            <v>472153</v>
          </cell>
        </row>
        <row r="621">
          <cell r="A621" t="str">
            <v>I620</v>
          </cell>
          <cell r="B621" t="str">
            <v xml:space="preserve">REGISTRO DE BOLA - 1/2'' PARA GAS TIPO NOVASFER REF. 372 O SIMILAR </v>
          </cell>
          <cell r="C621" t="str">
            <v>Insumos</v>
          </cell>
          <cell r="D621" t="str">
            <v>UND</v>
          </cell>
          <cell r="E621">
            <v>18464</v>
          </cell>
          <cell r="F621">
            <v>15516</v>
          </cell>
        </row>
        <row r="622">
          <cell r="A622" t="str">
            <v>I621</v>
          </cell>
          <cell r="B622" t="str">
            <v>REGISTRO TIPO R&amp;W - 1'' (DE CORTINA) REF. 206 O SIMILAR</v>
          </cell>
          <cell r="C622" t="str">
            <v>Insumos</v>
          </cell>
          <cell r="D622" t="str">
            <v>UND</v>
          </cell>
          <cell r="E622">
            <v>93454</v>
          </cell>
          <cell r="F622">
            <v>78533</v>
          </cell>
        </row>
        <row r="623">
          <cell r="A623" t="str">
            <v>I622</v>
          </cell>
          <cell r="B623" t="str">
            <v>REGISTRO TIPO R&amp;W - 1 1/2''  (DE CORTINA) REF. 206 O SIMILAR</v>
          </cell>
          <cell r="C623" t="str">
            <v>Insumos</v>
          </cell>
          <cell r="D623" t="str">
            <v>UND</v>
          </cell>
          <cell r="E623">
            <v>170541</v>
          </cell>
          <cell r="F623">
            <v>143312</v>
          </cell>
        </row>
        <row r="624">
          <cell r="A624" t="str">
            <v>I623</v>
          </cell>
          <cell r="B624" t="str">
            <v>REGISTRO TIPO R&amp;W - 1 1/4''  (DE CORTINA) REF. 206 O SIMILAR</v>
          </cell>
          <cell r="C624" t="str">
            <v>Insumos</v>
          </cell>
          <cell r="D624" t="str">
            <v>UND</v>
          </cell>
          <cell r="E624">
            <v>126006</v>
          </cell>
          <cell r="F624">
            <v>105887</v>
          </cell>
        </row>
        <row r="625">
          <cell r="A625" t="str">
            <v>I624</v>
          </cell>
          <cell r="B625" t="str">
            <v>REGISTRO TIPO R&amp;W - 1/2''  (DE CORTINA ) REF. 206 O SIMILAR</v>
          </cell>
          <cell r="C625" t="str">
            <v>Insumos</v>
          </cell>
          <cell r="D625" t="str">
            <v>UND</v>
          </cell>
          <cell r="E625">
            <v>51052</v>
          </cell>
          <cell r="F625">
            <v>42901</v>
          </cell>
        </row>
        <row r="626">
          <cell r="A626" t="str">
            <v>I625</v>
          </cell>
          <cell r="B626" t="str">
            <v>REGISTRO TIPO R&amp;W - 2'' (DE CORTINA) REF. 206 O SIMILAR</v>
          </cell>
          <cell r="C626" t="str">
            <v>Insumos</v>
          </cell>
          <cell r="D626" t="str">
            <v>UND</v>
          </cell>
          <cell r="E626">
            <v>276454</v>
          </cell>
          <cell r="F626">
            <v>232314</v>
          </cell>
        </row>
        <row r="627">
          <cell r="A627" t="str">
            <v>I626</v>
          </cell>
          <cell r="B627" t="str">
            <v>REGISTRO TIPO R&amp;W - 2 1/2'' (DE CORTINA) REF. 206 O SIMILAR</v>
          </cell>
          <cell r="C627" t="str">
            <v>Insumos</v>
          </cell>
          <cell r="D627" t="str">
            <v>UND</v>
          </cell>
          <cell r="E627">
            <v>484475</v>
          </cell>
          <cell r="F627">
            <v>407122</v>
          </cell>
        </row>
        <row r="628">
          <cell r="A628" t="str">
            <v>I627</v>
          </cell>
          <cell r="B628" t="str">
            <v>REGISTRO TIPO R&amp;W - 3'' (DE CORTINA) REF. 206 O SIMILAR</v>
          </cell>
          <cell r="C628" t="str">
            <v>Insumos</v>
          </cell>
          <cell r="D628" t="str">
            <v>UND</v>
          </cell>
          <cell r="E628">
            <v>673484</v>
          </cell>
          <cell r="F628">
            <v>565953</v>
          </cell>
        </row>
        <row r="629">
          <cell r="A629" t="str">
            <v>I628</v>
          </cell>
          <cell r="B629" t="str">
            <v>REGISTRO TIPO R&amp;W - 3/4'' (DE CORTINA) REF. 206 O SIMILAR</v>
          </cell>
          <cell r="C629" t="str">
            <v>Insumos</v>
          </cell>
          <cell r="D629" t="str">
            <v>UND</v>
          </cell>
          <cell r="E629">
            <v>65174</v>
          </cell>
          <cell r="F629">
            <v>54768</v>
          </cell>
        </row>
        <row r="630">
          <cell r="A630" t="str">
            <v>I629</v>
          </cell>
          <cell r="B630" t="str">
            <v>REGISTRO TIPO R&amp;W - 4'' (DE CORTINA) REF. 206 O SIMILAR</v>
          </cell>
          <cell r="C630" t="str">
            <v>Insumos</v>
          </cell>
          <cell r="D630" t="str">
            <v>UND</v>
          </cell>
          <cell r="E630">
            <v>1585952</v>
          </cell>
          <cell r="F630">
            <v>1332733</v>
          </cell>
        </row>
        <row r="631">
          <cell r="A631" t="str">
            <v>I630</v>
          </cell>
          <cell r="B631" t="str">
            <v xml:space="preserve">REGULADOR EXTERNO BAJO PRESIÓN, CAUDAL 15 M3/H, PRESION DE SALIDA 23MBAR </v>
          </cell>
          <cell r="C631" t="str">
            <v>Insumos</v>
          </cell>
          <cell r="D631" t="str">
            <v>UND</v>
          </cell>
          <cell r="E631">
            <v>79597</v>
          </cell>
          <cell r="F631">
            <v>66888</v>
          </cell>
        </row>
        <row r="632">
          <cell r="A632" t="str">
            <v>I631</v>
          </cell>
          <cell r="B632" t="str">
            <v>REJILLA  ALUMINIO  3" X 2"  CON SOSCO ANTICUCARACHAS - REF. TA-3"X2" TIPO COLREJILLAS O SIMILAR</v>
          </cell>
          <cell r="C632" t="str">
            <v>Insumos</v>
          </cell>
          <cell r="D632" t="str">
            <v>UND</v>
          </cell>
          <cell r="E632">
            <v>6540</v>
          </cell>
          <cell r="F632">
            <v>5496</v>
          </cell>
        </row>
        <row r="633">
          <cell r="A633" t="str">
            <v>I632</v>
          </cell>
          <cell r="B633" t="str">
            <v>REJILLA  ALUMINIO  3" X 2"  CON SOSCO TRADICIONAL - REF. T-3"X2" TIPO COLREJILLAS O O SIMILAR</v>
          </cell>
          <cell r="C633" t="str">
            <v>Insumos</v>
          </cell>
          <cell r="D633" t="str">
            <v>UND</v>
          </cell>
          <cell r="E633">
            <v>5908</v>
          </cell>
          <cell r="F633">
            <v>4965</v>
          </cell>
        </row>
        <row r="634">
          <cell r="A634" t="str">
            <v>I633</v>
          </cell>
          <cell r="B634" t="str">
            <v>REJILLA ALUMINIO 4" X 2" CÚPULA TRADICIONAL CON SOSCO - REF. C-4"X2" TIPO COLREJILLAS O SIMILAR</v>
          </cell>
          <cell r="C634" t="str">
            <v>Insumos</v>
          </cell>
          <cell r="D634" t="str">
            <v>UND</v>
          </cell>
          <cell r="E634">
            <v>10902</v>
          </cell>
          <cell r="F634">
            <v>9161</v>
          </cell>
        </row>
        <row r="635">
          <cell r="A635" t="str">
            <v>I634</v>
          </cell>
          <cell r="B635" t="str">
            <v>REJILLA ALUMINIO 4" X 3" CON SOSCO ANTICUCARACHAS - REF. HA-4"X3" TIPO COLREJILLAS O SIMILAR</v>
          </cell>
          <cell r="C635" t="str">
            <v>Insumos</v>
          </cell>
          <cell r="D635" t="str">
            <v>UND</v>
          </cell>
          <cell r="E635">
            <v>10775</v>
          </cell>
          <cell r="F635">
            <v>9055</v>
          </cell>
        </row>
        <row r="636">
          <cell r="A636" t="str">
            <v>I635</v>
          </cell>
          <cell r="B636" t="str">
            <v>REJILLA ALUMINIO 4" X 3" CON SOSCO TRADICIONAL - REF. H-4"X3" TIPO COLREJILLAS O SIMILAR</v>
          </cell>
          <cell r="C636" t="str">
            <v>Insumos</v>
          </cell>
          <cell r="D636" t="str">
            <v>UND</v>
          </cell>
          <cell r="E636">
            <v>10230</v>
          </cell>
          <cell r="F636">
            <v>8597</v>
          </cell>
        </row>
        <row r="637">
          <cell r="A637" t="str">
            <v>I636</v>
          </cell>
          <cell r="B637" t="str">
            <v>REJILLA ALUMINIO 6" X 4" CON SOSCO ANTICUCARACHAS - REF. TA-6"X4" TIPO COLREJILLAS O SIMILAR</v>
          </cell>
          <cell r="C637" t="str">
            <v>Insumos</v>
          </cell>
          <cell r="D637" t="str">
            <v>UND</v>
          </cell>
          <cell r="E637">
            <v>26306</v>
          </cell>
          <cell r="F637">
            <v>22106</v>
          </cell>
        </row>
        <row r="638">
          <cell r="A638" t="str">
            <v>I637</v>
          </cell>
          <cell r="B638" t="str">
            <v>REJILLA ALUMINIO 6" X 4" CÚPULA TRADICIONAL CON SOSCO - REF. C-6"X4" TIPO COLREJILLAS O SIMILAR</v>
          </cell>
          <cell r="C638" t="str">
            <v>Insumos</v>
          </cell>
          <cell r="D638" t="str">
            <v>UND</v>
          </cell>
          <cell r="E638">
            <v>25697</v>
          </cell>
          <cell r="F638">
            <v>21594</v>
          </cell>
        </row>
        <row r="639">
          <cell r="A639" t="str">
            <v>I638</v>
          </cell>
          <cell r="B639" t="str">
            <v>REJILLA CARCAMO EN FUNDICIÓN DE HIERRO GRIS REF. CAR-30 X 50 CM. TIPO COLREJILLAS O SIMILAR</v>
          </cell>
          <cell r="C639" t="str">
            <v>Insumos</v>
          </cell>
          <cell r="D639" t="str">
            <v>UND</v>
          </cell>
          <cell r="E639">
            <v>384366</v>
          </cell>
          <cell r="F639">
            <v>322997</v>
          </cell>
        </row>
        <row r="640">
          <cell r="A640" t="str">
            <v>I639</v>
          </cell>
          <cell r="B640" t="str">
            <v>REJILLA CARCAMO EN FUNDICIÓN DE HIERRO GRIS REF. CAR-50 X 120 CM. TIPO COLREJILLAS O SIMILAR</v>
          </cell>
          <cell r="C640" t="str">
            <v>Insumos</v>
          </cell>
          <cell r="D640" t="str">
            <v>UND</v>
          </cell>
          <cell r="E640">
            <v>1845371</v>
          </cell>
          <cell r="F640">
            <v>1550732</v>
          </cell>
        </row>
        <row r="641">
          <cell r="A641" t="str">
            <v>I640</v>
          </cell>
          <cell r="B641" t="str">
            <v>SIFON PVC SANITARIO 3"</v>
          </cell>
          <cell r="C641" t="str">
            <v>Insumos</v>
          </cell>
          <cell r="D641" t="str">
            <v>M</v>
          </cell>
          <cell r="E641">
            <v>13559</v>
          </cell>
          <cell r="F641">
            <v>11394</v>
          </cell>
        </row>
        <row r="642">
          <cell r="A642" t="str">
            <v>I641</v>
          </cell>
          <cell r="B642" t="str">
            <v>SIFON PVC SANITARIO 2"</v>
          </cell>
          <cell r="C642" t="str">
            <v>Insumos</v>
          </cell>
          <cell r="D642" t="str">
            <v>M</v>
          </cell>
          <cell r="E642">
            <v>6181</v>
          </cell>
          <cell r="F642">
            <v>5194</v>
          </cell>
        </row>
        <row r="643">
          <cell r="A643" t="str">
            <v>I642</v>
          </cell>
          <cell r="B643" t="str">
            <v>SILLA YEE ALCANTARILLDO  TIPO FORT  160 X 110  (6" X 4")</v>
          </cell>
          <cell r="C643" t="str">
            <v>Insumos</v>
          </cell>
          <cell r="D643" t="str">
            <v>UND</v>
          </cell>
          <cell r="E643">
            <v>83446</v>
          </cell>
          <cell r="F643">
            <v>70123</v>
          </cell>
        </row>
        <row r="644">
          <cell r="A644" t="str">
            <v>I643</v>
          </cell>
          <cell r="B644" t="str">
            <v>SILLA YEE ALCANTARILLDO  TIPO FORT  200 X 160  (8" X 6")</v>
          </cell>
          <cell r="C644" t="str">
            <v>Insumos</v>
          </cell>
          <cell r="D644" t="str">
            <v>UND</v>
          </cell>
          <cell r="E644">
            <v>102209</v>
          </cell>
          <cell r="F644">
            <v>85890</v>
          </cell>
        </row>
        <row r="645">
          <cell r="A645" t="str">
            <v>I644</v>
          </cell>
          <cell r="B645" t="str">
            <v>SILLA YEE ALCANTARILLDO  TIPO FORT  250 X 200  (10" X 8")</v>
          </cell>
          <cell r="C645" t="str">
            <v>Insumos</v>
          </cell>
          <cell r="D645" t="str">
            <v>UND</v>
          </cell>
          <cell r="E645">
            <v>175753</v>
          </cell>
          <cell r="F645">
            <v>147692</v>
          </cell>
        </row>
        <row r="646">
          <cell r="A646" t="str">
            <v>I645</v>
          </cell>
          <cell r="B646" t="str">
            <v>SILLA YEE ALCANTARILLDO  TIPO FORT  315 X 200  (12" X 8")</v>
          </cell>
          <cell r="C646" t="str">
            <v>Insumos</v>
          </cell>
          <cell r="D646" t="str">
            <v>UND</v>
          </cell>
          <cell r="E646">
            <v>682911</v>
          </cell>
          <cell r="F646">
            <v>573875</v>
          </cell>
        </row>
        <row r="647">
          <cell r="A647" t="str">
            <v>I646</v>
          </cell>
          <cell r="B647" t="str">
            <v>SOLDADURA LIQUIDA AGUA CALIENTE 1/4</v>
          </cell>
          <cell r="C647" t="str">
            <v>Insumos</v>
          </cell>
          <cell r="D647" t="str">
            <v>UND</v>
          </cell>
          <cell r="E647">
            <v>131823</v>
          </cell>
          <cell r="F647">
            <v>110776</v>
          </cell>
        </row>
        <row r="648">
          <cell r="A648" t="str">
            <v>I647</v>
          </cell>
          <cell r="B648" t="str">
            <v>SOLDADURA PVC LIQUIDA 1/4</v>
          </cell>
          <cell r="C648" t="str">
            <v>Insumos</v>
          </cell>
          <cell r="D648" t="str">
            <v>UND</v>
          </cell>
          <cell r="E648">
            <v>122942</v>
          </cell>
          <cell r="F648">
            <v>103313</v>
          </cell>
        </row>
        <row r="649">
          <cell r="A649" t="str">
            <v>I648</v>
          </cell>
          <cell r="B649" t="str">
            <v>TANQUE AGUA POTABLE PLASTICO CAP. 1.000 LTS, INCLUYE: TAPA, ACCESORIOS Y MANGUERA FLEXIBLE. A TODO COSTO.</v>
          </cell>
          <cell r="C649" t="str">
            <v>Insumos</v>
          </cell>
          <cell r="D649" t="str">
            <v>UND</v>
          </cell>
          <cell r="E649">
            <v>756042</v>
          </cell>
          <cell r="F649">
            <v>635329</v>
          </cell>
        </row>
        <row r="650">
          <cell r="A650" t="str">
            <v>I649</v>
          </cell>
          <cell r="B650" t="str">
            <v>TANQUE AGUA POTABLE PLASTICO CAP. 20.000 LTS, INCLUYE: TAPA, ACCESORIOS Y MANGUERA FLEXIBLE. A TODO COSTO.</v>
          </cell>
          <cell r="C650" t="str">
            <v>Insumos</v>
          </cell>
          <cell r="D650" t="str">
            <v>UND</v>
          </cell>
          <cell r="E650">
            <v>16959054</v>
          </cell>
          <cell r="F650">
            <v>14251306</v>
          </cell>
        </row>
        <row r="651">
          <cell r="A651" t="str">
            <v>I650</v>
          </cell>
          <cell r="B651" t="str">
            <v>TANQUE AGUA POTABLE PLASTICO CAP. 10.000 LTS, INCLUYE: TAPA, ACCESORIOS Y MANGUERA FLEXIBLE. A TODO COSTO.</v>
          </cell>
          <cell r="C651" t="str">
            <v>Insumos</v>
          </cell>
          <cell r="D651" t="str">
            <v>UND</v>
          </cell>
          <cell r="E651">
            <v>8450958</v>
          </cell>
          <cell r="F651">
            <v>7101645</v>
          </cell>
        </row>
        <row r="652">
          <cell r="A652" t="str">
            <v>I651</v>
          </cell>
          <cell r="B652" t="str">
            <v>TANQUE DE GAS HORIZONTAL CAP. 1.000 GL TIPO INTERPERIE, CUERPO Y TAPAS EN LÁMINA HR DE 8 MM. Y PATAS EN LÁMINA HR DE 6 MM., OREJAS DE IZAJE Y BOQUILLAS X 3000 LBS. LIMPIEZA EXTERIOR CON CEPILLO MECÁNICO FONDO ANTICORROSIVO Y ACABADO EN PINTURA ESMALTE PINTUCO. INCLUYE: KIT COMPLETO DE ACCESORIOS TIPO REGO O SIMILAR Y PRUEBA HIDROSTÁTICA. A TODO COSTO.</v>
          </cell>
          <cell r="C652" t="str">
            <v>Insumos</v>
          </cell>
          <cell r="D652" t="str">
            <v>UND</v>
          </cell>
          <cell r="E652">
            <v>21616758</v>
          </cell>
          <cell r="F652">
            <v>18165343</v>
          </cell>
        </row>
        <row r="653">
          <cell r="A653" t="str">
            <v>I652</v>
          </cell>
          <cell r="B653" t="str">
            <v>TANQUE SEPTICO INTEGRADO PREFABRICADO TIPO IMHOFF SUBTERRANEO DE 2000 LTS. TIPO COLEMPAQUES CON TAPA Y ACCESORIOS OVOIDE - VERDE REF. 2 O SIMILAR</v>
          </cell>
          <cell r="C653" t="str">
            <v>Insumos</v>
          </cell>
          <cell r="D653" t="str">
            <v>UND</v>
          </cell>
          <cell r="E653">
            <v>4209211</v>
          </cell>
          <cell r="F653">
            <v>3537152</v>
          </cell>
        </row>
        <row r="654">
          <cell r="A654" t="str">
            <v>I653</v>
          </cell>
          <cell r="B654" t="str">
            <v xml:space="preserve">TANQUE TRATAMIENTO AGUAS GRISES OVOIDE DE 2000 LTS. TIPO COLEMPAQUES  O SIMILAR </v>
          </cell>
          <cell r="C654" t="str">
            <v>Insumos</v>
          </cell>
          <cell r="D654" t="str">
            <v>UND</v>
          </cell>
          <cell r="E654">
            <v>1289039</v>
          </cell>
          <cell r="F654">
            <v>1083226</v>
          </cell>
        </row>
        <row r="655">
          <cell r="A655" t="str">
            <v>I654</v>
          </cell>
          <cell r="B655" t="str">
            <v>TAPA DE INSPECCION TI - 5*3" ALUMINIO  COLREJILLAS O SIMILAR</v>
          </cell>
          <cell r="C655" t="str">
            <v>Insumos</v>
          </cell>
          <cell r="D655" t="str">
            <v>UND</v>
          </cell>
          <cell r="E655">
            <v>25211</v>
          </cell>
          <cell r="F655">
            <v>21186</v>
          </cell>
        </row>
        <row r="656">
          <cell r="A656" t="str">
            <v>I655</v>
          </cell>
          <cell r="B656" t="str">
            <v>TAPA DE INSPECCION TI - 6*4" ALUMINIO COLREJILLAS O SIMILAR</v>
          </cell>
          <cell r="C656" t="str">
            <v>Insumos</v>
          </cell>
          <cell r="D656" t="str">
            <v>UND</v>
          </cell>
          <cell r="E656">
            <v>36276</v>
          </cell>
          <cell r="F656">
            <v>30484</v>
          </cell>
        </row>
        <row r="657">
          <cell r="A657" t="str">
            <v>I656</v>
          </cell>
          <cell r="B657" t="str">
            <v>TAPA DE INSPECCION TI - 8*6" ALUMINIO COLREJILLAS O SIMILAR</v>
          </cell>
          <cell r="C657" t="str">
            <v>Insumos</v>
          </cell>
          <cell r="D657" t="str">
            <v>UND</v>
          </cell>
          <cell r="E657">
            <v>72170</v>
          </cell>
          <cell r="F657">
            <v>60647</v>
          </cell>
        </row>
        <row r="658">
          <cell r="A658" t="str">
            <v>I657</v>
          </cell>
          <cell r="B658" t="str">
            <v>TAPA REJILLA EN HIERRO GALVANIZADO 3"</v>
          </cell>
          <cell r="C658" t="str">
            <v>Insumos</v>
          </cell>
          <cell r="D658" t="str">
            <v>UND</v>
          </cell>
          <cell r="E658">
            <v>259288</v>
          </cell>
          <cell r="F658">
            <v>217889</v>
          </cell>
        </row>
        <row r="659">
          <cell r="A659" t="str">
            <v>I658</v>
          </cell>
          <cell r="B659" t="str">
            <v>TAPA REJILLA EN HIERRO GALVANIZADO 6"</v>
          </cell>
          <cell r="C659" t="str">
            <v>Insumos</v>
          </cell>
          <cell r="D659" t="str">
            <v>UND</v>
          </cell>
          <cell r="E659">
            <v>406205</v>
          </cell>
          <cell r="F659">
            <v>341349</v>
          </cell>
        </row>
        <row r="660">
          <cell r="A660" t="str">
            <v>I659</v>
          </cell>
          <cell r="B660" t="str">
            <v>CRUCES HG 2"</v>
          </cell>
          <cell r="C660" t="str">
            <v>Insumos</v>
          </cell>
          <cell r="D660" t="str">
            <v>UND</v>
          </cell>
          <cell r="E660">
            <v>49436</v>
          </cell>
          <cell r="F660">
            <v>41543</v>
          </cell>
        </row>
        <row r="661">
          <cell r="A661" t="str">
            <v>I660</v>
          </cell>
          <cell r="B661" t="str">
            <v>CRUCES HG 3"</v>
          </cell>
          <cell r="C661" t="str">
            <v>Insumos</v>
          </cell>
          <cell r="D661" t="str">
            <v>UND</v>
          </cell>
          <cell r="E661">
            <v>82398</v>
          </cell>
          <cell r="F661">
            <v>69242</v>
          </cell>
        </row>
        <row r="662">
          <cell r="A662" t="str">
            <v>I661</v>
          </cell>
          <cell r="B662" t="str">
            <v>TEE HG 2"</v>
          </cell>
          <cell r="C662" t="str">
            <v>Insumos</v>
          </cell>
          <cell r="D662" t="str">
            <v>UND</v>
          </cell>
          <cell r="E662">
            <v>17511</v>
          </cell>
          <cell r="F662">
            <v>14715</v>
          </cell>
        </row>
        <row r="663">
          <cell r="A663" t="str">
            <v>I662</v>
          </cell>
          <cell r="B663" t="str">
            <v>TEE HG 3"</v>
          </cell>
          <cell r="C663" t="str">
            <v>Insumos</v>
          </cell>
          <cell r="D663" t="str">
            <v>UND</v>
          </cell>
          <cell r="E663">
            <v>41198</v>
          </cell>
          <cell r="F663">
            <v>34620</v>
          </cell>
        </row>
        <row r="664">
          <cell r="A664" t="str">
            <v>I663</v>
          </cell>
          <cell r="B664" t="str">
            <v>CODO HG 2"</v>
          </cell>
          <cell r="C664" t="str">
            <v>Insumos</v>
          </cell>
          <cell r="D664" t="str">
            <v>UND</v>
          </cell>
          <cell r="E664">
            <v>14417</v>
          </cell>
          <cell r="F664">
            <v>12115</v>
          </cell>
        </row>
        <row r="665">
          <cell r="A665" t="str">
            <v>I664</v>
          </cell>
          <cell r="B665" t="str">
            <v>CODO HG 3"</v>
          </cell>
          <cell r="C665" t="str">
            <v>Insumos</v>
          </cell>
          <cell r="D665" t="str">
            <v>UND</v>
          </cell>
          <cell r="E665">
            <v>36051</v>
          </cell>
          <cell r="F665">
            <v>30295</v>
          </cell>
        </row>
        <row r="666">
          <cell r="A666" t="str">
            <v>I665</v>
          </cell>
          <cell r="B666" t="str">
            <v xml:space="preserve">TEE 4"  X  3" HD EXTREMO LISO </v>
          </cell>
          <cell r="C666" t="str">
            <v>Insumos</v>
          </cell>
          <cell r="D666" t="str">
            <v>UND</v>
          </cell>
          <cell r="E666">
            <v>249843</v>
          </cell>
          <cell r="F666">
            <v>209952</v>
          </cell>
        </row>
        <row r="667">
          <cell r="A667" t="str">
            <v>I666</v>
          </cell>
          <cell r="B667" t="str">
            <v xml:space="preserve">TEE 6"  X  4" HD EXTREMO LISO </v>
          </cell>
          <cell r="C667" t="str">
            <v>Insumos</v>
          </cell>
          <cell r="D667" t="str">
            <v>UND</v>
          </cell>
          <cell r="E667">
            <v>501853</v>
          </cell>
          <cell r="F667">
            <v>421725</v>
          </cell>
        </row>
        <row r="668">
          <cell r="A668" t="str">
            <v>I667</v>
          </cell>
          <cell r="B668" t="str">
            <v>TEE ACERO GALNAVIZADO  3/4''</v>
          </cell>
          <cell r="C668" t="str">
            <v>Insumos</v>
          </cell>
          <cell r="D668" t="str">
            <v>UND</v>
          </cell>
          <cell r="E668">
            <v>2821</v>
          </cell>
          <cell r="F668">
            <v>2371</v>
          </cell>
        </row>
        <row r="669">
          <cell r="A669" t="str">
            <v>I668</v>
          </cell>
          <cell r="B669" t="str">
            <v>TEE ACERO GALVANIZADO  1/2''</v>
          </cell>
          <cell r="C669" t="str">
            <v>Insumos</v>
          </cell>
          <cell r="D669" t="str">
            <v>UND</v>
          </cell>
          <cell r="E669">
            <v>1847</v>
          </cell>
          <cell r="F669">
            <v>1552</v>
          </cell>
        </row>
        <row r="670">
          <cell r="A670" t="str">
            <v>I669</v>
          </cell>
          <cell r="B670" t="str">
            <v xml:space="preserve">TEE HIERRO DUCTIL  3 X 3" </v>
          </cell>
          <cell r="C670" t="str">
            <v>Insumos</v>
          </cell>
          <cell r="D670" t="str">
            <v>UND</v>
          </cell>
          <cell r="E670">
            <v>128178</v>
          </cell>
          <cell r="F670">
            <v>107713</v>
          </cell>
        </row>
        <row r="671">
          <cell r="A671" t="str">
            <v>I670</v>
          </cell>
          <cell r="B671" t="str">
            <v>TEE PRESION  - 1''</v>
          </cell>
          <cell r="C671" t="str">
            <v>Insumos</v>
          </cell>
          <cell r="D671" t="str">
            <v>UND</v>
          </cell>
          <cell r="E671">
            <v>3436</v>
          </cell>
          <cell r="F671">
            <v>2887</v>
          </cell>
        </row>
        <row r="672">
          <cell r="A672" t="str">
            <v>I671</v>
          </cell>
          <cell r="B672" t="str">
            <v>TEE PRESION  - 1 1/2''</v>
          </cell>
          <cell r="C672" t="str">
            <v>Insumos</v>
          </cell>
          <cell r="D672" t="str">
            <v>UND</v>
          </cell>
          <cell r="E672">
            <v>11698</v>
          </cell>
          <cell r="F672">
            <v>9830</v>
          </cell>
        </row>
        <row r="673">
          <cell r="A673" t="str">
            <v>I672</v>
          </cell>
          <cell r="B673" t="str">
            <v>TEE PRESION  - 1 1/4''</v>
          </cell>
          <cell r="C673" t="str">
            <v>Insumos</v>
          </cell>
          <cell r="D673" t="str">
            <v>UND</v>
          </cell>
          <cell r="E673">
            <v>8881</v>
          </cell>
          <cell r="F673">
            <v>7463</v>
          </cell>
        </row>
        <row r="674">
          <cell r="A674" t="str">
            <v>I673</v>
          </cell>
          <cell r="B674" t="str">
            <v>TEE PRESION  - 1/2''</v>
          </cell>
          <cell r="C674" t="str">
            <v>Insumos</v>
          </cell>
          <cell r="D674" t="str">
            <v>UND</v>
          </cell>
          <cell r="E674">
            <v>1040</v>
          </cell>
          <cell r="F674">
            <v>874</v>
          </cell>
        </row>
        <row r="675">
          <cell r="A675" t="str">
            <v>I674</v>
          </cell>
          <cell r="B675" t="str">
            <v>TEE PRESION -  3/4''</v>
          </cell>
          <cell r="C675" t="str">
            <v>Insumos</v>
          </cell>
          <cell r="D675" t="str">
            <v>UND</v>
          </cell>
          <cell r="E675">
            <v>1758</v>
          </cell>
          <cell r="F675">
            <v>1477</v>
          </cell>
        </row>
        <row r="676">
          <cell r="A676" t="str">
            <v>I675</v>
          </cell>
          <cell r="B676" t="str">
            <v>TEE SANITARIA - 6"</v>
          </cell>
          <cell r="C676" t="str">
            <v>Insumos</v>
          </cell>
          <cell r="D676" t="str">
            <v>UND</v>
          </cell>
          <cell r="E676">
            <v>196805</v>
          </cell>
          <cell r="F676">
            <v>165382</v>
          </cell>
        </row>
        <row r="677">
          <cell r="A677" t="str">
            <v>I676</v>
          </cell>
          <cell r="B677" t="str">
            <v>TEE ULTRATEMP - 1/2"</v>
          </cell>
          <cell r="C677" t="str">
            <v>Insumos</v>
          </cell>
          <cell r="D677" t="str">
            <v>UND</v>
          </cell>
          <cell r="E677">
            <v>2399</v>
          </cell>
          <cell r="F677">
            <v>2016</v>
          </cell>
        </row>
        <row r="678">
          <cell r="A678" t="str">
            <v>I677</v>
          </cell>
          <cell r="B678" t="str">
            <v>TRAMPA DE GRASA PLASTICA CAP.  250 LTS. TIPO COLEMPAQUES  O SIMILAR</v>
          </cell>
          <cell r="C678" t="str">
            <v>Insumos</v>
          </cell>
          <cell r="D678" t="str">
            <v>UND</v>
          </cell>
          <cell r="E678">
            <v>247666</v>
          </cell>
          <cell r="F678">
            <v>208123</v>
          </cell>
        </row>
        <row r="679">
          <cell r="A679" t="str">
            <v>I678</v>
          </cell>
          <cell r="B679" t="str">
            <v>TRAMPA DE GRASA PLASTICA CAP.  95 LTS. TIPO COLEMPAQUES O SIMILAR</v>
          </cell>
          <cell r="C679" t="str">
            <v>Insumos</v>
          </cell>
          <cell r="D679" t="str">
            <v>UND</v>
          </cell>
          <cell r="E679">
            <v>277043</v>
          </cell>
          <cell r="F679">
            <v>232809</v>
          </cell>
        </row>
        <row r="680">
          <cell r="A680" t="str">
            <v>I679</v>
          </cell>
          <cell r="B680" t="str">
            <v xml:space="preserve">TUBO ACERO GALVANIZADO AGUA 1 1/2" - NIC 505 - 001  - TIPO COLMENA O SIMILAR. </v>
          </cell>
          <cell r="C680" t="str">
            <v>Insumos</v>
          </cell>
          <cell r="D680" t="str">
            <v>M</v>
          </cell>
          <cell r="E680">
            <v>37109</v>
          </cell>
          <cell r="F680">
            <v>31184</v>
          </cell>
        </row>
        <row r="681">
          <cell r="A681" t="str">
            <v>I680</v>
          </cell>
          <cell r="B681" t="str">
            <v xml:space="preserve">TUBO ACERO AGUA NEGRA PARA CERRAMIENTO  1 1/2" -   - TIPO COLMENA O SIMILAR. </v>
          </cell>
          <cell r="C681" t="str">
            <v>Insumos</v>
          </cell>
          <cell r="D681" t="str">
            <v>M</v>
          </cell>
          <cell r="E681">
            <v>37109</v>
          </cell>
          <cell r="F681">
            <v>31184</v>
          </cell>
        </row>
        <row r="682">
          <cell r="A682" t="str">
            <v>I681</v>
          </cell>
          <cell r="B682" t="str">
            <v xml:space="preserve">TUBO ACERO GALVANIZADO AGUA 1" - NIC 505 - 001  - TIPO COLMENA O SIMILAR. </v>
          </cell>
          <cell r="C682" t="str">
            <v>Insumos</v>
          </cell>
          <cell r="D682" t="str">
            <v>M</v>
          </cell>
          <cell r="E682">
            <v>23445</v>
          </cell>
          <cell r="F682">
            <v>19702</v>
          </cell>
        </row>
        <row r="683">
          <cell r="A683" t="str">
            <v>I682</v>
          </cell>
          <cell r="B683" t="str">
            <v xml:space="preserve">TUBO ACERO GALVANIZADO AGUA 2 1/2" - NIC 505 - 001  - TIPO COLMENA O SIMILAR. </v>
          </cell>
          <cell r="C683" t="str">
            <v>Insumos</v>
          </cell>
          <cell r="D683" t="str">
            <v>M</v>
          </cell>
          <cell r="E683">
            <v>64449</v>
          </cell>
          <cell r="F683">
            <v>54159</v>
          </cell>
        </row>
        <row r="684">
          <cell r="A684" t="str">
            <v>I683</v>
          </cell>
          <cell r="B684" t="str">
            <v xml:space="preserve">TUBO ACERO GALVANIZADO AGUA 2" - NIC 505 - 001  - TIPO COLMENA O SIMILAR. </v>
          </cell>
          <cell r="C684" t="str">
            <v>Insumos</v>
          </cell>
          <cell r="D684" t="str">
            <v>M</v>
          </cell>
          <cell r="E684">
            <v>48068</v>
          </cell>
          <cell r="F684">
            <v>40393</v>
          </cell>
        </row>
        <row r="685">
          <cell r="A685" t="str">
            <v>I684</v>
          </cell>
          <cell r="B685" t="str">
            <v xml:space="preserve">TUBO ACERO AGUA NEGRA PARA CERRAMIENTO  2" -   - TIPO COLMENA O SIMILAR. </v>
          </cell>
          <cell r="C685" t="str">
            <v>Insumos</v>
          </cell>
          <cell r="D685" t="str">
            <v>M</v>
          </cell>
          <cell r="E685">
            <v>48068</v>
          </cell>
          <cell r="F685">
            <v>40393</v>
          </cell>
        </row>
        <row r="686">
          <cell r="A686" t="str">
            <v>I685</v>
          </cell>
          <cell r="B686" t="str">
            <v xml:space="preserve">TUBO ACERO AGUA NEGRA PARA CERRAMIENTO  3" -   - TIPO COLMENA O SIMILAR. </v>
          </cell>
          <cell r="C686" t="str">
            <v>Insumos</v>
          </cell>
          <cell r="D686" t="str">
            <v>M</v>
          </cell>
          <cell r="E686">
            <v>48068</v>
          </cell>
          <cell r="F686">
            <v>40393</v>
          </cell>
        </row>
        <row r="687">
          <cell r="A687" t="str">
            <v>I686</v>
          </cell>
          <cell r="B687" t="str">
            <v xml:space="preserve">TUBO ACERO GALVANIZADO AGUA 3" - NIC 505 - 001  - TIPO COLMENA O SIMILAR. </v>
          </cell>
          <cell r="C687" t="str">
            <v>Insumos</v>
          </cell>
          <cell r="D687" t="str">
            <v>M</v>
          </cell>
          <cell r="E687">
            <v>79474</v>
          </cell>
          <cell r="F687">
            <v>66785</v>
          </cell>
        </row>
        <row r="688">
          <cell r="A688" t="str">
            <v>I687</v>
          </cell>
          <cell r="B688" t="str">
            <v xml:space="preserve">TUBO ACERO GALVANIZADO AGUA 3/4" - NIC 505 - 001  - TIPO COLMENA O SIMILAR. </v>
          </cell>
          <cell r="C688" t="str">
            <v>Insumos</v>
          </cell>
          <cell r="D688" t="str">
            <v>M</v>
          </cell>
          <cell r="E688">
            <v>14933</v>
          </cell>
          <cell r="F688">
            <v>12549</v>
          </cell>
        </row>
        <row r="689">
          <cell r="A689" t="str">
            <v>I688</v>
          </cell>
          <cell r="B689" t="str">
            <v xml:space="preserve">TUBO ACERO GALVANIZADO PRESION 1/2" - CALIBRE 40 ASTM A53  - TIPO COLMENA O SIMILAR. </v>
          </cell>
          <cell r="C689" t="str">
            <v>Insumos</v>
          </cell>
          <cell r="D689" t="str">
            <v>M</v>
          </cell>
          <cell r="E689">
            <v>14754</v>
          </cell>
          <cell r="F689">
            <v>12398</v>
          </cell>
        </row>
        <row r="690">
          <cell r="A690" t="str">
            <v>I689</v>
          </cell>
          <cell r="B690" t="str">
            <v xml:space="preserve">TUBO ACERO GALVANIZADO PRESION 3" - CALIBRE 40 ASTM A53  - TIPO COLMENA O SIMILAR. </v>
          </cell>
          <cell r="C690" t="str">
            <v>Insumos</v>
          </cell>
          <cell r="D690" t="str">
            <v>M</v>
          </cell>
          <cell r="E690">
            <v>185566</v>
          </cell>
          <cell r="F690">
            <v>155938</v>
          </cell>
        </row>
        <row r="691">
          <cell r="A691" t="str">
            <v>I690</v>
          </cell>
          <cell r="B691" t="str">
            <v xml:space="preserve">TUBO ACERO GALVANIZADO PRESION 3/4" - CALIBRE 40 ASTM A53  - TIPO COLMENA O SIMILAR. </v>
          </cell>
          <cell r="C691" t="str">
            <v>Insumos</v>
          </cell>
          <cell r="D691" t="str">
            <v>M</v>
          </cell>
          <cell r="E691">
            <v>19639</v>
          </cell>
          <cell r="F691">
            <v>16503</v>
          </cell>
        </row>
        <row r="692">
          <cell r="A692" t="str">
            <v>I691</v>
          </cell>
          <cell r="B692" t="str">
            <v xml:space="preserve">TUBO ACERO GALVANIZADO PRESION 4" - CALIBRE 40 ASTM A53 - TIPO COLMENA O SIMILAR. </v>
          </cell>
          <cell r="C692" t="str">
            <v>Insumos</v>
          </cell>
          <cell r="D692" t="str">
            <v>M</v>
          </cell>
          <cell r="E692">
            <v>263602</v>
          </cell>
          <cell r="F692">
            <v>221514</v>
          </cell>
        </row>
        <row r="693">
          <cell r="A693" t="str">
            <v>I692</v>
          </cell>
          <cell r="B693" t="str">
            <v>NIPLE EN TUBO ACERO GALVANIZADO PRESION 4" - CALIBRE 40 ASTM A53 - TIPO COLMENA O SIMILAR. 18CM</v>
          </cell>
          <cell r="C693" t="str">
            <v>Insumos</v>
          </cell>
          <cell r="D693" t="str">
            <v>UND</v>
          </cell>
          <cell r="E693">
            <v>79597</v>
          </cell>
          <cell r="F693">
            <v>66888</v>
          </cell>
        </row>
        <row r="694">
          <cell r="A694" t="str">
            <v>I693</v>
          </cell>
          <cell r="B694" t="str">
            <v>TEE   ACERO GALVANIZADO PRESION 4" - CALIBRE 40 ASTM A53 - TIPO COLMENA O SIMILAR. 18CM</v>
          </cell>
          <cell r="C694" t="str">
            <v>Insumos</v>
          </cell>
          <cell r="D694" t="str">
            <v>UND</v>
          </cell>
          <cell r="E694">
            <v>79597</v>
          </cell>
          <cell r="F694">
            <v>66888</v>
          </cell>
        </row>
        <row r="695">
          <cell r="A695" t="str">
            <v>I694</v>
          </cell>
          <cell r="B695" t="str">
            <v>CODO 90°   ACERO GALVANIZADO PRESION 4" - CALIBRE 40 ASTM A53 - TIPO COLMENA O SIMILAR. 18CM</v>
          </cell>
          <cell r="C695" t="str">
            <v>Insumos</v>
          </cell>
          <cell r="D695" t="str">
            <v>UND</v>
          </cell>
          <cell r="E695">
            <v>79597</v>
          </cell>
          <cell r="F695">
            <v>66888</v>
          </cell>
        </row>
        <row r="696">
          <cell r="A696" t="str">
            <v>I695</v>
          </cell>
          <cell r="B696" t="str">
            <v xml:space="preserve">TUBO ACERO GALVANIZADO PRESION 6" - CALIBRE 40 ASTM A53 - TIPO COLMENA O SIMILAR. </v>
          </cell>
          <cell r="C696" t="str">
            <v>Insumos</v>
          </cell>
          <cell r="D696" t="str">
            <v>M</v>
          </cell>
          <cell r="E696">
            <v>266405</v>
          </cell>
          <cell r="F696">
            <v>223870</v>
          </cell>
        </row>
        <row r="697">
          <cell r="A697" t="str">
            <v>I696</v>
          </cell>
          <cell r="B697" t="str">
            <v xml:space="preserve">TUBO ACERO NEGRA CONTRA INCENDIO 2 1/2" - CALIBRE 10 ASTM A795 - TIPO COLMENA O SIMILAR. </v>
          </cell>
          <cell r="C697" t="str">
            <v>Insumos</v>
          </cell>
          <cell r="D697" t="str">
            <v>M</v>
          </cell>
          <cell r="E697">
            <v>44624</v>
          </cell>
          <cell r="F697">
            <v>37499</v>
          </cell>
        </row>
        <row r="698">
          <cell r="A698" t="str">
            <v>I697</v>
          </cell>
          <cell r="B698" t="str">
            <v xml:space="preserve">TUBO ACERO NEGRA CONTRA INCENDIO 4" - CALIBRE 10 ASTM A795 - TIPO COLMENA O SIMILAR. </v>
          </cell>
          <cell r="C698" t="str">
            <v>Insumos</v>
          </cell>
          <cell r="D698" t="str">
            <v>M</v>
          </cell>
          <cell r="E698">
            <v>70967</v>
          </cell>
          <cell r="F698">
            <v>59636</v>
          </cell>
        </row>
        <row r="699">
          <cell r="A699" t="str">
            <v>I698</v>
          </cell>
          <cell r="B699" t="str">
            <v xml:space="preserve">TUBO ALCANTARILLADO NOVAFORT  PVC  110 MM  </v>
          </cell>
          <cell r="C699" t="str">
            <v>Insumos</v>
          </cell>
          <cell r="D699" t="str">
            <v>M</v>
          </cell>
          <cell r="E699">
            <v>20627</v>
          </cell>
          <cell r="F699">
            <v>17334</v>
          </cell>
        </row>
        <row r="700">
          <cell r="A700" t="str">
            <v>I699</v>
          </cell>
          <cell r="B700" t="str">
            <v xml:space="preserve">TUBO ALCANTARILLADO NOVAFORT  PVC  160 MM  </v>
          </cell>
          <cell r="C700" t="str">
            <v>Insumos</v>
          </cell>
          <cell r="D700" t="str">
            <v>M</v>
          </cell>
          <cell r="E700">
            <v>37464</v>
          </cell>
          <cell r="F700">
            <v>31482</v>
          </cell>
        </row>
        <row r="701">
          <cell r="A701" t="str">
            <v>I700</v>
          </cell>
          <cell r="B701" t="str">
            <v xml:space="preserve">TUBO ALCANTARILLADO NOVAFORT  PVC  200 MM  </v>
          </cell>
          <cell r="C701" t="str">
            <v>Insumos</v>
          </cell>
          <cell r="D701" t="str">
            <v>M</v>
          </cell>
          <cell r="E701">
            <v>54770</v>
          </cell>
          <cell r="F701">
            <v>46025</v>
          </cell>
        </row>
        <row r="702">
          <cell r="A702" t="str">
            <v>I701</v>
          </cell>
          <cell r="B702" t="str">
            <v xml:space="preserve">TUBO ALCANTARILLADO NOVAFORT  PVC  250 MM </v>
          </cell>
          <cell r="C702" t="str">
            <v>Insumos</v>
          </cell>
          <cell r="D702" t="str">
            <v>M</v>
          </cell>
          <cell r="E702">
            <v>79625</v>
          </cell>
          <cell r="F702">
            <v>66912</v>
          </cell>
        </row>
        <row r="703">
          <cell r="A703" t="str">
            <v>I702</v>
          </cell>
          <cell r="B703" t="str">
            <v xml:space="preserve">TUBO ALCANTARILLADO NOVAFORT  PVC  315 MM </v>
          </cell>
          <cell r="C703" t="str">
            <v>Insumos</v>
          </cell>
          <cell r="D703" t="str">
            <v>M</v>
          </cell>
          <cell r="E703">
            <v>117728</v>
          </cell>
          <cell r="F703">
            <v>98931</v>
          </cell>
        </row>
        <row r="704">
          <cell r="A704" t="str">
            <v>I703</v>
          </cell>
          <cell r="B704" t="str">
            <v xml:space="preserve">TUBO ALCANTARILLADO NOVAFORT  PVC  355 MM </v>
          </cell>
          <cell r="C704" t="str">
            <v>Insumos</v>
          </cell>
          <cell r="D704" t="str">
            <v>M</v>
          </cell>
          <cell r="E704">
            <v>136049</v>
          </cell>
          <cell r="F704">
            <v>114327</v>
          </cell>
        </row>
        <row r="705">
          <cell r="A705" t="str">
            <v>I704</v>
          </cell>
          <cell r="B705" t="str">
            <v xml:space="preserve">TUBO ALCANTARILLADO NOVAFORT  PVC  450 MM </v>
          </cell>
          <cell r="C705" t="str">
            <v>Insumos</v>
          </cell>
          <cell r="D705" t="str">
            <v>M</v>
          </cell>
          <cell r="E705">
            <v>239833</v>
          </cell>
          <cell r="F705">
            <v>201540</v>
          </cell>
        </row>
        <row r="706">
          <cell r="A706" t="str">
            <v>I705</v>
          </cell>
          <cell r="B706" t="str">
            <v xml:space="preserve">TUBO ALCANTARILLADO NOVAFORT  PVC  500 MM </v>
          </cell>
          <cell r="C706" t="str">
            <v>Insumos</v>
          </cell>
          <cell r="D706" t="str">
            <v>M</v>
          </cell>
          <cell r="E706">
            <v>297696</v>
          </cell>
          <cell r="F706">
            <v>250165</v>
          </cell>
        </row>
        <row r="707">
          <cell r="A707" t="str">
            <v>I706</v>
          </cell>
          <cell r="B707" t="str">
            <v xml:space="preserve">TUBO ALCANTARILLADO NOVAFORT  PVC  400 MM </v>
          </cell>
          <cell r="C707" t="str">
            <v>Insumos</v>
          </cell>
          <cell r="D707" t="str">
            <v>M</v>
          </cell>
          <cell r="E707">
            <v>182352</v>
          </cell>
          <cell r="F707">
            <v>153237</v>
          </cell>
        </row>
        <row r="708">
          <cell r="A708" t="str">
            <v>I707</v>
          </cell>
          <cell r="B708" t="str">
            <v>TUBO ALCANTARILLADO NOVAFORT PVC 600 MM</v>
          </cell>
          <cell r="C708" t="str">
            <v>Insumos</v>
          </cell>
          <cell r="D708" t="str">
            <v>M</v>
          </cell>
          <cell r="E708">
            <v>355328</v>
          </cell>
          <cell r="F708">
            <v>355328</v>
          </cell>
        </row>
        <row r="709">
          <cell r="A709" t="str">
            <v>I708</v>
          </cell>
          <cell r="B709" t="str">
            <v>TUBO ALCANTARILLADO NOVAFORT PVC 680 MM</v>
          </cell>
          <cell r="C709" t="str">
            <v>Insumos</v>
          </cell>
          <cell r="D709" t="str">
            <v>M</v>
          </cell>
          <cell r="E709">
            <v>386333</v>
          </cell>
          <cell r="F709">
            <v>386333</v>
          </cell>
        </row>
        <row r="710">
          <cell r="A710" t="str">
            <v>I709</v>
          </cell>
          <cell r="B710" t="str">
            <v>TUBO ALCANTARILLADO NOVAFORT PVC 760 MM</v>
          </cell>
          <cell r="C710" t="str">
            <v>Insumos</v>
          </cell>
          <cell r="D710" t="str">
            <v>M</v>
          </cell>
          <cell r="E710">
            <v>482355</v>
          </cell>
          <cell r="F710">
            <v>482355</v>
          </cell>
        </row>
        <row r="711">
          <cell r="A711" t="str">
            <v>I710</v>
          </cell>
          <cell r="B711" t="str">
            <v>TUBO ALCANTARILLADO NOVAFORT PVC 840 MM</v>
          </cell>
          <cell r="C711" t="str">
            <v>Insumos</v>
          </cell>
          <cell r="D711" t="str">
            <v>M</v>
          </cell>
          <cell r="E711">
            <v>720979</v>
          </cell>
          <cell r="F711">
            <v>605865</v>
          </cell>
        </row>
        <row r="712">
          <cell r="A712" t="str">
            <v>I711</v>
          </cell>
          <cell r="B712" t="str">
            <v>TUBO ALCANTARILLADO NOVAFORT PVC 915 MM</v>
          </cell>
          <cell r="C712" t="str">
            <v>Insumos</v>
          </cell>
          <cell r="D712" t="str">
            <v>M</v>
          </cell>
          <cell r="E712">
            <v>988765</v>
          </cell>
          <cell r="F712">
            <v>830895</v>
          </cell>
        </row>
        <row r="713">
          <cell r="A713" t="str">
            <v>I712</v>
          </cell>
          <cell r="B713" t="str">
            <v>TUBERIA PVC PERFILADA (24")</v>
          </cell>
          <cell r="C713" t="str">
            <v>Insumos</v>
          </cell>
          <cell r="D713" t="str">
            <v>M</v>
          </cell>
          <cell r="E713">
            <v>344621</v>
          </cell>
          <cell r="F713">
            <v>344621</v>
          </cell>
        </row>
        <row r="714">
          <cell r="A714" t="str">
            <v>I713</v>
          </cell>
          <cell r="B714" t="str">
            <v>TUBERIA PVC PERFILADA (27")</v>
          </cell>
          <cell r="C714" t="str">
            <v>Insumos</v>
          </cell>
          <cell r="D714" t="str">
            <v>M</v>
          </cell>
          <cell r="E714">
            <v>360061</v>
          </cell>
          <cell r="F714">
            <v>302572</v>
          </cell>
        </row>
        <row r="715">
          <cell r="A715" t="str">
            <v>I714</v>
          </cell>
          <cell r="B715" t="str">
            <v>TUBERIA PVC PERFILADA (30")</v>
          </cell>
          <cell r="C715" t="str">
            <v>Insumos</v>
          </cell>
          <cell r="D715" t="str">
            <v>M</v>
          </cell>
          <cell r="E715">
            <v>434681</v>
          </cell>
          <cell r="F715">
            <v>365278</v>
          </cell>
        </row>
        <row r="716">
          <cell r="A716" t="str">
            <v>I715</v>
          </cell>
          <cell r="B716" t="str">
            <v>TUBERIA PVC PERFILADA (33")</v>
          </cell>
          <cell r="C716" t="str">
            <v>Insumos</v>
          </cell>
          <cell r="D716" t="str">
            <v>M</v>
          </cell>
          <cell r="E716">
            <v>634033</v>
          </cell>
          <cell r="F716">
            <v>634033</v>
          </cell>
        </row>
        <row r="717">
          <cell r="A717" t="str">
            <v>I716</v>
          </cell>
          <cell r="B717" t="str">
            <v>TUBERIA PVC PERFILADA (36")</v>
          </cell>
          <cell r="C717" t="str">
            <v>Insumos</v>
          </cell>
          <cell r="D717" t="str">
            <v>M</v>
          </cell>
          <cell r="E717">
            <v>919437</v>
          </cell>
          <cell r="F717">
            <v>919437</v>
          </cell>
        </row>
        <row r="718">
          <cell r="A718" t="str">
            <v>I717</v>
          </cell>
          <cell r="B718" t="str">
            <v>TUBERIA PVC PERFILADA (39")</v>
          </cell>
          <cell r="C718" t="str">
            <v>Insumos</v>
          </cell>
          <cell r="D718" t="str">
            <v>M</v>
          </cell>
          <cell r="E718">
            <v>1303139</v>
          </cell>
          <cell r="F718">
            <v>1303139</v>
          </cell>
        </row>
        <row r="719">
          <cell r="A719" t="str">
            <v>I718</v>
          </cell>
          <cell r="B719" t="str">
            <v>TUBERIA PVC PERFILADA (42")</v>
          </cell>
          <cell r="C719" t="str">
            <v>Insumos</v>
          </cell>
          <cell r="D719" t="str">
            <v>M</v>
          </cell>
          <cell r="E719">
            <v>1427204</v>
          </cell>
          <cell r="F719">
            <v>1427204</v>
          </cell>
        </row>
        <row r="720">
          <cell r="A720" t="str">
            <v>I719</v>
          </cell>
          <cell r="B720" t="str">
            <v>TUBERIA PVC PERFILADA (45")</v>
          </cell>
          <cell r="C720" t="str">
            <v>Insumos</v>
          </cell>
          <cell r="D720" t="str">
            <v>M</v>
          </cell>
          <cell r="E720">
            <v>1519922</v>
          </cell>
          <cell r="F720">
            <v>1519922</v>
          </cell>
        </row>
        <row r="721">
          <cell r="A721" t="str">
            <v>I720</v>
          </cell>
          <cell r="B721" t="str">
            <v>TUBERIA PVC PERFILADA (48")</v>
          </cell>
          <cell r="C721" t="str">
            <v>Insumos</v>
          </cell>
          <cell r="D721" t="str">
            <v>M</v>
          </cell>
          <cell r="E721">
            <v>1987239</v>
          </cell>
          <cell r="F721">
            <v>1987239</v>
          </cell>
        </row>
        <row r="722">
          <cell r="A722" t="str">
            <v>I721</v>
          </cell>
          <cell r="B722" t="str">
            <v>TUBERIA PVC PERFILADA (51")</v>
          </cell>
          <cell r="C722" t="str">
            <v>Insumos</v>
          </cell>
          <cell r="D722" t="str">
            <v>M</v>
          </cell>
          <cell r="E722">
            <v>2310705</v>
          </cell>
          <cell r="F722">
            <v>2310705</v>
          </cell>
        </row>
        <row r="723">
          <cell r="A723" t="str">
            <v>I722</v>
          </cell>
          <cell r="B723" t="str">
            <v>TUBERIA PVC PERFILADA (54")</v>
          </cell>
          <cell r="C723" t="str">
            <v>Insumos</v>
          </cell>
          <cell r="D723" t="str">
            <v>M</v>
          </cell>
          <cell r="E723">
            <v>2432231</v>
          </cell>
          <cell r="F723">
            <v>2432231</v>
          </cell>
        </row>
        <row r="724">
          <cell r="A724" t="str">
            <v>I723</v>
          </cell>
          <cell r="B724" t="str">
            <v>TUBERIA PVC PERFILADA (57")</v>
          </cell>
          <cell r="C724" t="str">
            <v>Insumos</v>
          </cell>
          <cell r="D724" t="str">
            <v>M</v>
          </cell>
          <cell r="E724">
            <v>2603829</v>
          </cell>
          <cell r="F724">
            <v>2603829</v>
          </cell>
        </row>
        <row r="725">
          <cell r="A725" t="str">
            <v>I724</v>
          </cell>
          <cell r="B725" t="str">
            <v>TUBERIA PVC PERFILADA (60")</v>
          </cell>
          <cell r="C725" t="str">
            <v>Insumos</v>
          </cell>
          <cell r="D725" t="str">
            <v>M</v>
          </cell>
          <cell r="E725">
            <v>2891583</v>
          </cell>
          <cell r="F725">
            <v>2891583</v>
          </cell>
        </row>
        <row r="726">
          <cell r="A726" t="str">
            <v>I725</v>
          </cell>
          <cell r="B726" t="str">
            <v>TUBERIA PVC PERFILADA (68")</v>
          </cell>
          <cell r="C726" t="str">
            <v>Insumos</v>
          </cell>
          <cell r="D726" t="str">
            <v>M</v>
          </cell>
          <cell r="E726">
            <v>3153695</v>
          </cell>
          <cell r="F726">
            <v>3153695</v>
          </cell>
        </row>
        <row r="727">
          <cell r="A727" t="str">
            <v>I726</v>
          </cell>
          <cell r="B727" t="str">
            <v>TUBERIA PVC SANITARIA DE 11/2"</v>
          </cell>
          <cell r="C727" t="str">
            <v>Insumos</v>
          </cell>
          <cell r="D727" t="str">
            <v>M</v>
          </cell>
          <cell r="E727">
            <v>10194</v>
          </cell>
          <cell r="F727">
            <v>10194</v>
          </cell>
        </row>
        <row r="728">
          <cell r="A728" t="str">
            <v>I727</v>
          </cell>
          <cell r="B728" t="str">
            <v>TUBERIA PVC SANITARIA DE 2"</v>
          </cell>
          <cell r="C728" t="str">
            <v>Insumos</v>
          </cell>
          <cell r="D728" t="str">
            <v>M</v>
          </cell>
          <cell r="E728">
            <v>12636</v>
          </cell>
          <cell r="F728">
            <v>12636</v>
          </cell>
        </row>
        <row r="729">
          <cell r="A729" t="str">
            <v>I728</v>
          </cell>
          <cell r="B729" t="str">
            <v>TUBERIA PVC SANITARIA DE 3"</v>
          </cell>
          <cell r="C729" t="str">
            <v>Insumos</v>
          </cell>
          <cell r="D729" t="str">
            <v>M</v>
          </cell>
          <cell r="E729">
            <v>18873</v>
          </cell>
          <cell r="F729">
            <v>18873</v>
          </cell>
        </row>
        <row r="730">
          <cell r="A730" t="str">
            <v>I729</v>
          </cell>
          <cell r="B730" t="str">
            <v>TUBERIA PVC SANITARIA DE 4"</v>
          </cell>
          <cell r="C730" t="str">
            <v>Insumos</v>
          </cell>
          <cell r="D730" t="str">
            <v>M</v>
          </cell>
          <cell r="E730">
            <v>26300</v>
          </cell>
          <cell r="F730">
            <v>26300</v>
          </cell>
        </row>
        <row r="731">
          <cell r="A731" t="str">
            <v>I730</v>
          </cell>
          <cell r="B731" t="str">
            <v>TUBERIA PVC SANITARIA DE 6"</v>
          </cell>
          <cell r="C731" t="str">
            <v>Insumos</v>
          </cell>
          <cell r="D731" t="str">
            <v>M</v>
          </cell>
          <cell r="E731">
            <v>55698</v>
          </cell>
          <cell r="F731">
            <v>55698</v>
          </cell>
        </row>
        <row r="732">
          <cell r="A732" t="str">
            <v>I731</v>
          </cell>
          <cell r="B732" t="str">
            <v>TUBO DRENAJE  CORRUGADA PVC 100 MM ( 4") SIN FILTRO. TRAMOS DE 5 M. CON UNIÓN.</v>
          </cell>
          <cell r="C732" t="str">
            <v>Insumos</v>
          </cell>
          <cell r="D732" t="str">
            <v>M</v>
          </cell>
          <cell r="E732">
            <v>39366</v>
          </cell>
          <cell r="F732">
            <v>33081</v>
          </cell>
        </row>
        <row r="733">
          <cell r="A733" t="str">
            <v>I732</v>
          </cell>
          <cell r="B733" t="str">
            <v>TUBO DRENAJE  CORRUGADA PVC 65 MM ( 3") SIN FILTRO.</v>
          </cell>
          <cell r="C733" t="str">
            <v>Insumos</v>
          </cell>
          <cell r="D733" t="str">
            <v>M</v>
          </cell>
          <cell r="E733">
            <v>20599</v>
          </cell>
          <cell r="F733">
            <v>17310</v>
          </cell>
        </row>
        <row r="734">
          <cell r="A734" t="str">
            <v>I733</v>
          </cell>
          <cell r="B734" t="str">
            <v>TUBO DRENAJE  CORRUGADA PVC 160 MM ( 6") SIN FILTRO. TRAMOS DE 5 M. CON UNIÓN.</v>
          </cell>
          <cell r="C734" t="str">
            <v>Insumos</v>
          </cell>
          <cell r="D734" t="str">
            <v>M</v>
          </cell>
          <cell r="E734">
            <v>87721</v>
          </cell>
          <cell r="F734">
            <v>73715</v>
          </cell>
        </row>
        <row r="735">
          <cell r="A735" t="str">
            <v>I734</v>
          </cell>
          <cell r="B735" t="str">
            <v>TUBO POLIETILENO ALTA DENSIDAD - PEAD 110 MM PE 100 / PN 10 RDE 17 TIPO ACUAFLEX O SIMILAR ROLLO - 50</v>
          </cell>
          <cell r="C735" t="str">
            <v>Insumos</v>
          </cell>
          <cell r="D735" t="str">
            <v>M</v>
          </cell>
          <cell r="E735">
            <v>37093</v>
          </cell>
          <cell r="F735">
            <v>31171</v>
          </cell>
        </row>
        <row r="736">
          <cell r="A736" t="str">
            <v>I735</v>
          </cell>
          <cell r="B736" t="str">
            <v>TUBO POLIETILENO ALTA DENSIDAD - PEAD 160 MM PE 100 / PN 10 RDE 17 TIPO ACUAFLEX O SIMILAR PRECIOS X TRAMO, TRAMO-6</v>
          </cell>
          <cell r="C736" t="str">
            <v>Insumos</v>
          </cell>
          <cell r="D736" t="str">
            <v>M</v>
          </cell>
          <cell r="E736">
            <v>523942</v>
          </cell>
          <cell r="F736">
            <v>440287</v>
          </cell>
        </row>
        <row r="737">
          <cell r="A737" t="str">
            <v>I736</v>
          </cell>
          <cell r="B737" t="str">
            <v>TUBO POLIETILENO ALTA DENSIDAD - PEAD 200 MM PE 100 / PN 10 RDE 17 TIPO ACUAFLEX O SIMILAR PRECIOS X TRAMO, TRAMO-6</v>
          </cell>
          <cell r="C737" t="str">
            <v>Insumos</v>
          </cell>
          <cell r="D737" t="str">
            <v>M</v>
          </cell>
          <cell r="E737">
            <v>820262</v>
          </cell>
          <cell r="F737">
            <v>689296</v>
          </cell>
        </row>
        <row r="738">
          <cell r="A738" t="str">
            <v>I737</v>
          </cell>
          <cell r="B738" t="str">
            <v>TUBO POLIETILENO ALTA DENSIDAD - PEAD 63 MM PE 100 / PN 10 RDE 17 TIPO ACUAFLEX O SIMILAR ROLLO-100</v>
          </cell>
          <cell r="C738" t="str">
            <v>Insumos</v>
          </cell>
          <cell r="D738" t="str">
            <v>M</v>
          </cell>
          <cell r="E738">
            <v>14046</v>
          </cell>
          <cell r="F738">
            <v>11803</v>
          </cell>
        </row>
        <row r="739">
          <cell r="A739" t="str">
            <v>I738</v>
          </cell>
          <cell r="B739" t="str">
            <v>TUBO POLIETILENO ALTA DENSIDAD - PEAD 90 MM PE 100 / PN 10 RDE 17 TIPO ACUAFLEX O SIMILAR ROLLO-100</v>
          </cell>
          <cell r="C739" t="str">
            <v>Insumos</v>
          </cell>
          <cell r="D739" t="str">
            <v>M</v>
          </cell>
          <cell r="E739">
            <v>25251</v>
          </cell>
          <cell r="F739">
            <v>21219</v>
          </cell>
        </row>
        <row r="740">
          <cell r="A740" t="str">
            <v>I739</v>
          </cell>
          <cell r="B740" t="str">
            <v xml:space="preserve">TUBO PRESION RDE 21 PVC  200 PSI  -  1 1/2" </v>
          </cell>
          <cell r="C740" t="str">
            <v>Insumos</v>
          </cell>
          <cell r="D740" t="str">
            <v>M</v>
          </cell>
          <cell r="E740">
            <v>13908</v>
          </cell>
          <cell r="F740">
            <v>11687</v>
          </cell>
        </row>
        <row r="741">
          <cell r="A741" t="str">
            <v>I740</v>
          </cell>
          <cell r="B741" t="str">
            <v xml:space="preserve">TUBO PRESION RDE 21 PVC  200 PSI  -  1 1/4" </v>
          </cell>
          <cell r="C741" t="str">
            <v>Insumos</v>
          </cell>
          <cell r="D741" t="str">
            <v>M</v>
          </cell>
          <cell r="E741">
            <v>10649</v>
          </cell>
          <cell r="F741">
            <v>8949</v>
          </cell>
        </row>
        <row r="742">
          <cell r="A742" t="str">
            <v>I741</v>
          </cell>
          <cell r="B742" t="str">
            <v xml:space="preserve">TUBO PRESION RDE 21 PVC  200 PSI  -  2"  </v>
          </cell>
          <cell r="C742" t="str">
            <v>Insumos</v>
          </cell>
          <cell r="D742" t="str">
            <v>M</v>
          </cell>
          <cell r="E742">
            <v>21330</v>
          </cell>
          <cell r="F742">
            <v>17924</v>
          </cell>
        </row>
        <row r="743">
          <cell r="A743" t="str">
            <v>I742</v>
          </cell>
          <cell r="B743" t="str">
            <v>TUBO PRESION RDE 21 PVC  200 PSI  -  3/4"</v>
          </cell>
          <cell r="C743" t="str">
            <v>Insumos</v>
          </cell>
          <cell r="D743" t="str">
            <v>M</v>
          </cell>
          <cell r="E743">
            <v>4209</v>
          </cell>
          <cell r="F743">
            <v>3537</v>
          </cell>
        </row>
        <row r="744">
          <cell r="A744" t="str">
            <v>I743</v>
          </cell>
          <cell r="B744" t="str">
            <v xml:space="preserve">TUBO PRESION RDE 21 PVC 200 PSI  -  1" </v>
          </cell>
          <cell r="C744" t="str">
            <v>Insumos</v>
          </cell>
          <cell r="D744" t="str">
            <v>M</v>
          </cell>
          <cell r="E744">
            <v>5911</v>
          </cell>
          <cell r="F744">
            <v>4967</v>
          </cell>
        </row>
        <row r="745">
          <cell r="A745" t="str">
            <v>I744</v>
          </cell>
          <cell r="B745" t="str">
            <v>TUBO PRESION RDE 21 PVC 200 PSI  -  2 1/2"</v>
          </cell>
          <cell r="C745" t="str">
            <v>Insumos</v>
          </cell>
          <cell r="D745" t="str">
            <v>M</v>
          </cell>
          <cell r="E745">
            <v>34562</v>
          </cell>
          <cell r="F745">
            <v>29044</v>
          </cell>
        </row>
        <row r="746">
          <cell r="A746" t="str">
            <v>I745</v>
          </cell>
          <cell r="B746" t="str">
            <v xml:space="preserve">TUBO PRESION RDE 21 PVC 200 PSI  -  3"  </v>
          </cell>
          <cell r="C746" t="str">
            <v>Insumos</v>
          </cell>
          <cell r="D746" t="str">
            <v>M</v>
          </cell>
          <cell r="E746">
            <v>46147</v>
          </cell>
          <cell r="F746">
            <v>38779</v>
          </cell>
        </row>
        <row r="747">
          <cell r="A747" t="str">
            <v>I746</v>
          </cell>
          <cell r="B747" t="str">
            <v xml:space="preserve">TUBO PRESION RDE 21 PVC 200 PSI  -  4" </v>
          </cell>
          <cell r="C747" t="str">
            <v>Insumos</v>
          </cell>
          <cell r="D747" t="str">
            <v>M</v>
          </cell>
          <cell r="E747">
            <v>78714</v>
          </cell>
          <cell r="F747">
            <v>66146</v>
          </cell>
        </row>
        <row r="748">
          <cell r="A748" t="str">
            <v>I747</v>
          </cell>
          <cell r="B748" t="str">
            <v xml:space="preserve">TUBO PRESION RDE 9 PVC 500 PSI  -  1/2" </v>
          </cell>
          <cell r="C748" t="str">
            <v>Insumos</v>
          </cell>
          <cell r="D748" t="str">
            <v>M</v>
          </cell>
          <cell r="E748">
            <v>4764</v>
          </cell>
          <cell r="F748">
            <v>4003</v>
          </cell>
        </row>
        <row r="749">
          <cell r="A749" t="str">
            <v>I748</v>
          </cell>
          <cell r="B749" t="str">
            <v xml:space="preserve">TUBO PVC A.LL-VENTILACION  1 1/2'' </v>
          </cell>
          <cell r="C749" t="str">
            <v>Insumos</v>
          </cell>
          <cell r="D749" t="str">
            <v>M</v>
          </cell>
          <cell r="E749">
            <v>6843</v>
          </cell>
          <cell r="F749">
            <v>5750</v>
          </cell>
        </row>
        <row r="750">
          <cell r="A750" t="str">
            <v>I749</v>
          </cell>
          <cell r="B750" t="str">
            <v>TUBO PVC A.LL-VENTILACION  2''</v>
          </cell>
          <cell r="C750" t="str">
            <v>Insumos</v>
          </cell>
          <cell r="D750" t="str">
            <v>M</v>
          </cell>
          <cell r="E750">
            <v>11082</v>
          </cell>
          <cell r="F750">
            <v>9313</v>
          </cell>
        </row>
        <row r="751">
          <cell r="A751" t="str">
            <v>I750</v>
          </cell>
          <cell r="B751" t="str">
            <v xml:space="preserve">TUBO PVC A.LL-VENTILACION  3'' </v>
          </cell>
          <cell r="C751" t="str">
            <v>Insumos</v>
          </cell>
          <cell r="D751" t="str">
            <v>M</v>
          </cell>
          <cell r="E751">
            <v>13204</v>
          </cell>
          <cell r="F751">
            <v>11096</v>
          </cell>
        </row>
        <row r="752">
          <cell r="A752" t="str">
            <v>I751</v>
          </cell>
          <cell r="B752" t="str">
            <v xml:space="preserve">TUBO PVC A.LL-VENTILACION  4'' </v>
          </cell>
          <cell r="C752" t="str">
            <v>Insumos</v>
          </cell>
          <cell r="D752" t="str">
            <v>M</v>
          </cell>
          <cell r="E752">
            <v>22769</v>
          </cell>
          <cell r="F752">
            <v>19134</v>
          </cell>
        </row>
        <row r="753">
          <cell r="A753" t="str">
            <v>I752</v>
          </cell>
          <cell r="B753" t="str">
            <v xml:space="preserve">TUBO PVC SANITARIO 2'' </v>
          </cell>
          <cell r="C753" t="str">
            <v>Insumos</v>
          </cell>
          <cell r="D753" t="str">
            <v>M</v>
          </cell>
          <cell r="E753">
            <v>15387</v>
          </cell>
          <cell r="F753">
            <v>12930</v>
          </cell>
        </row>
        <row r="754">
          <cell r="A754" t="str">
            <v>I753</v>
          </cell>
          <cell r="B754" t="str">
            <v>TUBO PVC SANITARIO 3"</v>
          </cell>
          <cell r="C754" t="str">
            <v>Insumos</v>
          </cell>
          <cell r="D754" t="str">
            <v>M</v>
          </cell>
          <cell r="E754">
            <v>22982</v>
          </cell>
          <cell r="F754">
            <v>19313</v>
          </cell>
        </row>
        <row r="755">
          <cell r="A755" t="str">
            <v>I754</v>
          </cell>
          <cell r="B755" t="str">
            <v xml:space="preserve">TUBO PVC SANITARIO 4" </v>
          </cell>
          <cell r="C755" t="str">
            <v>Insumos</v>
          </cell>
          <cell r="D755" t="str">
            <v>M</v>
          </cell>
          <cell r="E755">
            <v>32034</v>
          </cell>
          <cell r="F755">
            <v>26919</v>
          </cell>
        </row>
        <row r="756">
          <cell r="A756" t="str">
            <v>I755</v>
          </cell>
          <cell r="B756" t="str">
            <v xml:space="preserve">TUBO PVC SANITARIO 6" </v>
          </cell>
          <cell r="C756" t="str">
            <v>Insumos</v>
          </cell>
          <cell r="D756" t="str">
            <v>M</v>
          </cell>
          <cell r="E756">
            <v>67838</v>
          </cell>
          <cell r="F756">
            <v>57007</v>
          </cell>
        </row>
        <row r="757">
          <cell r="A757" t="str">
            <v>I756</v>
          </cell>
          <cell r="B757" t="str">
            <v>TUBO ULTRATEMP 1/2"</v>
          </cell>
          <cell r="C757" t="str">
            <v>Insumos</v>
          </cell>
          <cell r="D757" t="str">
            <v>M</v>
          </cell>
          <cell r="E757">
            <v>4117</v>
          </cell>
          <cell r="F757">
            <v>3460</v>
          </cell>
        </row>
        <row r="758">
          <cell r="A758" t="str">
            <v>I757</v>
          </cell>
          <cell r="B758" t="str">
            <v>TUBO ULTRATEMP 3/4"</v>
          </cell>
          <cell r="C758" t="str">
            <v>Insumos</v>
          </cell>
          <cell r="D758" t="str">
            <v>M</v>
          </cell>
          <cell r="E758">
            <v>6770</v>
          </cell>
          <cell r="F758">
            <v>5689</v>
          </cell>
        </row>
        <row r="759">
          <cell r="A759" t="str">
            <v>I758</v>
          </cell>
          <cell r="B759" t="str">
            <v>TUBO UNION PLATINO RDE 21 PVC  10" 200 PSI</v>
          </cell>
          <cell r="C759" t="str">
            <v>Insumos</v>
          </cell>
          <cell r="D759" t="str">
            <v>M</v>
          </cell>
          <cell r="E759">
            <v>240757</v>
          </cell>
          <cell r="F759">
            <v>202317</v>
          </cell>
        </row>
        <row r="760">
          <cell r="A760" t="str">
            <v>I759</v>
          </cell>
          <cell r="B760" t="str">
            <v>TUBO UNION PLATINO RDE 21 PVC  4" 200 PSI</v>
          </cell>
          <cell r="C760" t="str">
            <v>Insumos</v>
          </cell>
          <cell r="D760" t="str">
            <v>M</v>
          </cell>
          <cell r="E760">
            <v>41350</v>
          </cell>
          <cell r="F760">
            <v>34748</v>
          </cell>
        </row>
        <row r="761">
          <cell r="A761" t="str">
            <v>I760</v>
          </cell>
          <cell r="B761" t="str">
            <v>TUBO UNION PLATINO RDE 21 PVC  6" 200 PSI</v>
          </cell>
          <cell r="C761" t="str">
            <v>Insumos</v>
          </cell>
          <cell r="D761" t="str">
            <v>M</v>
          </cell>
          <cell r="E761">
            <v>90289</v>
          </cell>
          <cell r="F761">
            <v>75873</v>
          </cell>
        </row>
        <row r="762">
          <cell r="A762" t="str">
            <v>I761</v>
          </cell>
          <cell r="B762" t="str">
            <v>UNIIVERSAL 1"  GALVANIZADO</v>
          </cell>
          <cell r="C762" t="str">
            <v>Insumos</v>
          </cell>
          <cell r="D762" t="str">
            <v>UND</v>
          </cell>
          <cell r="E762">
            <v>11730</v>
          </cell>
          <cell r="F762">
            <v>9857</v>
          </cell>
        </row>
        <row r="763">
          <cell r="A763" t="str">
            <v>I762</v>
          </cell>
          <cell r="B763" t="str">
            <v>UNION ACERO GALVANIZAD0  3/4"</v>
          </cell>
          <cell r="C763" t="str">
            <v>Insumos</v>
          </cell>
          <cell r="D763" t="str">
            <v>UND</v>
          </cell>
          <cell r="E763">
            <v>1559</v>
          </cell>
          <cell r="F763">
            <v>1310</v>
          </cell>
        </row>
        <row r="764">
          <cell r="A764" t="str">
            <v>I763</v>
          </cell>
          <cell r="B764" t="str">
            <v>UNION ACERO GALVANIZADO  1 1/2"</v>
          </cell>
          <cell r="C764" t="str">
            <v>Insumos</v>
          </cell>
          <cell r="D764" t="str">
            <v>UND</v>
          </cell>
          <cell r="E764">
            <v>0</v>
          </cell>
          <cell r="F764">
            <v>0</v>
          </cell>
        </row>
        <row r="765">
          <cell r="A765" t="str">
            <v>I764</v>
          </cell>
          <cell r="B765" t="str">
            <v>UNION ACERO GALVANIZADO  1"</v>
          </cell>
          <cell r="C765" t="str">
            <v>Insumos</v>
          </cell>
          <cell r="D765" t="str">
            <v>UND</v>
          </cell>
          <cell r="E765">
            <v>2606</v>
          </cell>
          <cell r="F765">
            <v>2190</v>
          </cell>
        </row>
        <row r="766">
          <cell r="A766" t="str">
            <v>I765</v>
          </cell>
          <cell r="B766" t="str">
            <v>UNION ACERO GALVANIZADO  1/2"</v>
          </cell>
          <cell r="C766" t="str">
            <v>Insumos</v>
          </cell>
          <cell r="D766" t="str">
            <v>UND</v>
          </cell>
          <cell r="E766">
            <v>1125</v>
          </cell>
          <cell r="F766">
            <v>945</v>
          </cell>
        </row>
        <row r="767">
          <cell r="A767" t="str">
            <v>I766</v>
          </cell>
          <cell r="B767" t="str">
            <v>UNION ACERO GALVANIZADO  2 1/2"</v>
          </cell>
          <cell r="C767" t="str">
            <v>Insumos</v>
          </cell>
          <cell r="D767" t="str">
            <v>UND</v>
          </cell>
          <cell r="E767">
            <v>15641</v>
          </cell>
          <cell r="F767">
            <v>13144</v>
          </cell>
        </row>
        <row r="768">
          <cell r="A768" t="str">
            <v>I767</v>
          </cell>
          <cell r="B768" t="str">
            <v>UNION ACERO GALVANIZADO  2"</v>
          </cell>
          <cell r="C768" t="str">
            <v>Insumos</v>
          </cell>
          <cell r="D768" t="str">
            <v>UND</v>
          </cell>
          <cell r="E768">
            <v>8251</v>
          </cell>
          <cell r="F768">
            <v>6934</v>
          </cell>
        </row>
        <row r="769">
          <cell r="A769" t="str">
            <v>I768</v>
          </cell>
          <cell r="B769" t="str">
            <v>UNION ACERO GALVANIZADO  3"</v>
          </cell>
          <cell r="C769" t="str">
            <v>Insumos</v>
          </cell>
          <cell r="D769" t="str">
            <v>UND</v>
          </cell>
          <cell r="E769">
            <v>23028</v>
          </cell>
          <cell r="F769">
            <v>19351</v>
          </cell>
        </row>
        <row r="770">
          <cell r="A770" t="str">
            <v>I769</v>
          </cell>
          <cell r="B770" t="str">
            <v>UNION ACERO GALVANIZADO  4"</v>
          </cell>
          <cell r="C770" t="str">
            <v>Insumos</v>
          </cell>
          <cell r="D770" t="str">
            <v>UND</v>
          </cell>
          <cell r="E770">
            <v>36933</v>
          </cell>
          <cell r="F770">
            <v>31036</v>
          </cell>
        </row>
        <row r="771">
          <cell r="A771" t="str">
            <v>I770</v>
          </cell>
          <cell r="B771" t="str">
            <v xml:space="preserve">UNION ALCANTARILLADO PVC 160 MM.  </v>
          </cell>
          <cell r="C771" t="str">
            <v>Insumos</v>
          </cell>
          <cell r="D771" t="str">
            <v>UND</v>
          </cell>
          <cell r="E771">
            <v>33757</v>
          </cell>
          <cell r="F771">
            <v>28367</v>
          </cell>
        </row>
        <row r="772">
          <cell r="A772" t="str">
            <v>I771</v>
          </cell>
          <cell r="B772" t="str">
            <v xml:space="preserve">UNION ALCANTARILLADO PVC 200 MM. </v>
          </cell>
          <cell r="C772" t="str">
            <v>Insumos</v>
          </cell>
          <cell r="D772" t="str">
            <v>UND</v>
          </cell>
          <cell r="E772">
            <v>56667</v>
          </cell>
          <cell r="F772">
            <v>47619</v>
          </cell>
        </row>
        <row r="773">
          <cell r="A773" t="str">
            <v>I772</v>
          </cell>
          <cell r="B773" t="str">
            <v>UNION ALCANTARILLADO PVC 315 MM</v>
          </cell>
          <cell r="C773" t="str">
            <v>Insumos</v>
          </cell>
          <cell r="D773" t="str">
            <v>UND</v>
          </cell>
          <cell r="E773">
            <v>275403</v>
          </cell>
          <cell r="F773">
            <v>231431</v>
          </cell>
        </row>
        <row r="774">
          <cell r="A774" t="str">
            <v>I773</v>
          </cell>
          <cell r="B774" t="str">
            <v>UNION ALCANTARILLADO PVC 110 MM</v>
          </cell>
          <cell r="C774" t="str">
            <v>Insumos</v>
          </cell>
          <cell r="D774" t="str">
            <v>UND</v>
          </cell>
          <cell r="E774">
            <v>13927</v>
          </cell>
          <cell r="F774">
            <v>11703</v>
          </cell>
        </row>
        <row r="775">
          <cell r="A775" t="str">
            <v>I774</v>
          </cell>
          <cell r="B775" t="str">
            <v>UNION ALCANTARILLADO PVC 250 MM</v>
          </cell>
          <cell r="C775" t="str">
            <v>Insumos</v>
          </cell>
          <cell r="D775" t="str">
            <v>UND</v>
          </cell>
          <cell r="E775">
            <v>160959</v>
          </cell>
          <cell r="F775">
            <v>135260</v>
          </cell>
        </row>
        <row r="776">
          <cell r="A776" t="str">
            <v>I775</v>
          </cell>
          <cell r="B776" t="str">
            <v>UNION ALCANTARILLADO PVC 315 MM</v>
          </cell>
          <cell r="C776" t="str">
            <v>Insumos</v>
          </cell>
          <cell r="D776" t="str">
            <v>UND</v>
          </cell>
          <cell r="E776">
            <v>275399</v>
          </cell>
          <cell r="F776">
            <v>231428</v>
          </cell>
        </row>
        <row r="777">
          <cell r="A777" t="str">
            <v>I776</v>
          </cell>
          <cell r="B777" t="str">
            <v>UNION ALCANTARILLADO PVC 355 MM</v>
          </cell>
          <cell r="C777" t="str">
            <v>Insumos</v>
          </cell>
          <cell r="D777" t="str">
            <v>UND</v>
          </cell>
          <cell r="E777">
            <v>367877</v>
          </cell>
          <cell r="F777">
            <v>309140</v>
          </cell>
        </row>
        <row r="778">
          <cell r="A778" t="str">
            <v>I777</v>
          </cell>
          <cell r="B778" t="str">
            <v>UNION ALCANTARILLADO PVC 400 MM</v>
          </cell>
          <cell r="C778" t="str">
            <v>Insumos</v>
          </cell>
          <cell r="D778" t="str">
            <v>UND</v>
          </cell>
          <cell r="E778">
            <v>419890</v>
          </cell>
          <cell r="F778">
            <v>352849</v>
          </cell>
        </row>
        <row r="779">
          <cell r="A779" t="str">
            <v>I778</v>
          </cell>
          <cell r="B779" t="str">
            <v>UNION ALCANTARILLADO PVC 450 MM</v>
          </cell>
          <cell r="C779" t="str">
            <v>Insumos</v>
          </cell>
          <cell r="D779" t="str">
            <v>UND</v>
          </cell>
          <cell r="E779">
            <v>441673</v>
          </cell>
          <cell r="F779">
            <v>371154</v>
          </cell>
        </row>
        <row r="780">
          <cell r="A780" t="str">
            <v>I779</v>
          </cell>
          <cell r="B780" t="str">
            <v>UNION ALCANTARILLADO PVC 500 MM</v>
          </cell>
          <cell r="C780" t="str">
            <v>Insumos</v>
          </cell>
          <cell r="D780" t="str">
            <v>UND</v>
          </cell>
          <cell r="E780">
            <v>496213</v>
          </cell>
          <cell r="F780">
            <v>416986</v>
          </cell>
        </row>
        <row r="781">
          <cell r="A781" t="str">
            <v>I780</v>
          </cell>
          <cell r="B781" t="str">
            <v>UNION ALCANTARILLADO PVC 600MM</v>
          </cell>
          <cell r="C781" t="str">
            <v>Insumos</v>
          </cell>
          <cell r="D781" t="str">
            <v>UND</v>
          </cell>
          <cell r="E781">
            <v>125754</v>
          </cell>
          <cell r="F781">
            <v>105676</v>
          </cell>
        </row>
        <row r="782">
          <cell r="A782" t="str">
            <v>I781</v>
          </cell>
          <cell r="B782" t="str">
            <v>UNION 27"</v>
          </cell>
          <cell r="C782" t="str">
            <v>Insumos</v>
          </cell>
          <cell r="D782" t="str">
            <v>UND</v>
          </cell>
          <cell r="E782">
            <v>132285</v>
          </cell>
          <cell r="F782">
            <v>111164</v>
          </cell>
        </row>
        <row r="783">
          <cell r="A783" t="str">
            <v>I782</v>
          </cell>
          <cell r="B783" t="str">
            <v>UNION 30"</v>
          </cell>
          <cell r="C783" t="str">
            <v>Insumos</v>
          </cell>
          <cell r="D783" t="str">
            <v>UND</v>
          </cell>
          <cell r="E783">
            <v>145314</v>
          </cell>
          <cell r="F783">
            <v>122113</v>
          </cell>
        </row>
        <row r="784">
          <cell r="A784" t="str">
            <v>I783</v>
          </cell>
          <cell r="B784" t="str">
            <v>UNION 33"</v>
          </cell>
          <cell r="C784" t="str">
            <v>Insumos</v>
          </cell>
          <cell r="D784" t="str">
            <v>UND</v>
          </cell>
          <cell r="E784">
            <v>155902</v>
          </cell>
          <cell r="F784">
            <v>131010</v>
          </cell>
        </row>
        <row r="785">
          <cell r="A785" t="str">
            <v>I784</v>
          </cell>
          <cell r="B785" t="str">
            <v>UNION 36"</v>
          </cell>
          <cell r="C785" t="str">
            <v>Insumos</v>
          </cell>
          <cell r="D785" t="str">
            <v>UND</v>
          </cell>
          <cell r="E785">
            <v>165051</v>
          </cell>
          <cell r="F785">
            <v>138698</v>
          </cell>
        </row>
        <row r="786">
          <cell r="A786" t="str">
            <v>I785</v>
          </cell>
          <cell r="B786" t="str">
            <v>UNION 39"</v>
          </cell>
          <cell r="C786" t="str">
            <v>Insumos</v>
          </cell>
          <cell r="D786" t="str">
            <v>UND</v>
          </cell>
          <cell r="E786">
            <v>184820</v>
          </cell>
          <cell r="F786">
            <v>155311</v>
          </cell>
        </row>
        <row r="787">
          <cell r="A787" t="str">
            <v>I786</v>
          </cell>
          <cell r="B787" t="str">
            <v>UNION 42"</v>
          </cell>
          <cell r="C787" t="str">
            <v>Insumos</v>
          </cell>
          <cell r="D787" t="str">
            <v>UND</v>
          </cell>
          <cell r="E787">
            <v>203020</v>
          </cell>
          <cell r="F787">
            <v>170605</v>
          </cell>
        </row>
        <row r="788">
          <cell r="A788" t="str">
            <v>I787</v>
          </cell>
          <cell r="B788" t="str">
            <v>UNION 45</v>
          </cell>
          <cell r="C788" t="str">
            <v>Insumos</v>
          </cell>
          <cell r="D788" t="str">
            <v>UND</v>
          </cell>
          <cell r="E788">
            <v>363547</v>
          </cell>
          <cell r="F788">
            <v>363547</v>
          </cell>
        </row>
        <row r="789">
          <cell r="A789" t="str">
            <v>I788</v>
          </cell>
          <cell r="B789" t="str">
            <v>UNION 48</v>
          </cell>
          <cell r="C789" t="str">
            <v>Insumos</v>
          </cell>
          <cell r="D789" t="str">
            <v>UND</v>
          </cell>
          <cell r="E789">
            <v>409608</v>
          </cell>
          <cell r="F789">
            <v>409608</v>
          </cell>
        </row>
        <row r="790">
          <cell r="A790" t="str">
            <v>I789</v>
          </cell>
          <cell r="B790" t="str">
            <v>UNION 51</v>
          </cell>
          <cell r="C790" t="str">
            <v>Insumos</v>
          </cell>
          <cell r="D790" t="str">
            <v>UND</v>
          </cell>
          <cell r="E790">
            <v>491606</v>
          </cell>
          <cell r="F790">
            <v>491606</v>
          </cell>
        </row>
        <row r="791">
          <cell r="A791" t="str">
            <v>I790</v>
          </cell>
          <cell r="B791" t="str">
            <v>UNION 57</v>
          </cell>
          <cell r="C791" t="str">
            <v>Insumos</v>
          </cell>
          <cell r="D791" t="str">
            <v>UND</v>
          </cell>
          <cell r="E791">
            <v>590273</v>
          </cell>
          <cell r="F791">
            <v>590273</v>
          </cell>
        </row>
        <row r="792">
          <cell r="A792" t="str">
            <v>I791</v>
          </cell>
          <cell r="B792" t="str">
            <v>UNION 60</v>
          </cell>
          <cell r="C792" t="str">
            <v>Insumos</v>
          </cell>
          <cell r="D792" t="str">
            <v>UND</v>
          </cell>
          <cell r="E792">
            <v>610191</v>
          </cell>
          <cell r="F792">
            <v>610191</v>
          </cell>
        </row>
        <row r="793">
          <cell r="A793" t="str">
            <v>I792</v>
          </cell>
          <cell r="B793" t="str">
            <v>UNION 68</v>
          </cell>
          <cell r="C793" t="str">
            <v>Insumos</v>
          </cell>
          <cell r="D793" t="str">
            <v>UND</v>
          </cell>
          <cell r="E793">
            <v>692671</v>
          </cell>
          <cell r="F793">
            <v>692671</v>
          </cell>
        </row>
        <row r="794">
          <cell r="A794" t="str">
            <v>I793</v>
          </cell>
          <cell r="B794" t="str">
            <v>UNION SANITARIA  2'' PVC</v>
          </cell>
          <cell r="C794" t="str">
            <v>Insumos</v>
          </cell>
          <cell r="D794" t="str">
            <v>UND</v>
          </cell>
          <cell r="E794">
            <v>3275</v>
          </cell>
          <cell r="F794">
            <v>2752</v>
          </cell>
        </row>
        <row r="795">
          <cell r="A795" t="str">
            <v>I794</v>
          </cell>
          <cell r="B795" t="str">
            <v>UNION SANITARIA 3" PVC</v>
          </cell>
          <cell r="C795" t="str">
            <v>Insumos</v>
          </cell>
          <cell r="D795" t="str">
            <v>UND</v>
          </cell>
          <cell r="E795">
            <v>4728</v>
          </cell>
          <cell r="F795">
            <v>3973</v>
          </cell>
        </row>
        <row r="796">
          <cell r="A796" t="str">
            <v>I795</v>
          </cell>
          <cell r="B796" t="str">
            <v>UNION SANITARIA 4" PVC</v>
          </cell>
          <cell r="C796" t="str">
            <v>Insumos</v>
          </cell>
          <cell r="D796" t="str">
            <v>UND</v>
          </cell>
          <cell r="E796">
            <v>9447</v>
          </cell>
          <cell r="F796">
            <v>7939</v>
          </cell>
        </row>
        <row r="797">
          <cell r="A797" t="str">
            <v>I796</v>
          </cell>
          <cell r="B797" t="str">
            <v>UNION SANITARIA 6" PVC</v>
          </cell>
          <cell r="C797" t="str">
            <v>Insumos</v>
          </cell>
          <cell r="D797" t="str">
            <v>UND</v>
          </cell>
          <cell r="E797">
            <v>41407</v>
          </cell>
          <cell r="F797">
            <v>34796</v>
          </cell>
        </row>
        <row r="798">
          <cell r="A798" t="str">
            <v>I797</v>
          </cell>
          <cell r="B798" t="str">
            <v>UNION SANITARIA 1 1/2" PVC</v>
          </cell>
          <cell r="C798" t="str">
            <v>Insumos</v>
          </cell>
          <cell r="D798" t="str">
            <v>UND</v>
          </cell>
          <cell r="E798">
            <v>2857</v>
          </cell>
          <cell r="F798">
            <v>2401</v>
          </cell>
        </row>
        <row r="799">
          <cell r="A799" t="str">
            <v>I798</v>
          </cell>
          <cell r="B799" t="str">
            <v>UNION UNIVERSAL 3" HIERRO DUCTIL</v>
          </cell>
          <cell r="C799" t="str">
            <v>Insumos</v>
          </cell>
          <cell r="D799" t="str">
            <v>UND</v>
          </cell>
          <cell r="E799">
            <v>117311</v>
          </cell>
          <cell r="F799">
            <v>98581</v>
          </cell>
        </row>
        <row r="800">
          <cell r="A800" t="str">
            <v>I799</v>
          </cell>
          <cell r="B800" t="str">
            <v>UNION UNIVERSAL 4" HIERRO DUCTIL</v>
          </cell>
          <cell r="C800" t="str">
            <v>Insumos</v>
          </cell>
          <cell r="D800" t="str">
            <v>UND</v>
          </cell>
          <cell r="E800">
            <v>139041</v>
          </cell>
          <cell r="F800">
            <v>116841</v>
          </cell>
        </row>
        <row r="801">
          <cell r="A801" t="str">
            <v>I800</v>
          </cell>
          <cell r="B801" t="str">
            <v>UNION UNIVERSAL 6" HIERRO DUCTIL</v>
          </cell>
          <cell r="C801" t="str">
            <v>Insumos</v>
          </cell>
          <cell r="D801" t="str">
            <v>UND</v>
          </cell>
          <cell r="E801">
            <v>217252</v>
          </cell>
          <cell r="F801">
            <v>182565</v>
          </cell>
        </row>
        <row r="802">
          <cell r="A802" t="str">
            <v>I801</v>
          </cell>
          <cell r="B802" t="str">
            <v>UNIVERSAL ACERO GALVANIZADO - 1 1/2"</v>
          </cell>
          <cell r="C802" t="str">
            <v>Insumos</v>
          </cell>
          <cell r="D802" t="str">
            <v>UND</v>
          </cell>
          <cell r="E802">
            <v>21726</v>
          </cell>
          <cell r="F802">
            <v>18257</v>
          </cell>
        </row>
        <row r="803">
          <cell r="A803" t="str">
            <v>I802</v>
          </cell>
          <cell r="B803" t="str">
            <v xml:space="preserve">UNIVERSAL ACERO GALVANIZADO - 1 1/4" </v>
          </cell>
          <cell r="C803" t="str">
            <v>Insumos</v>
          </cell>
          <cell r="D803" t="str">
            <v>UND</v>
          </cell>
          <cell r="E803">
            <v>16078</v>
          </cell>
          <cell r="F803">
            <v>13511</v>
          </cell>
        </row>
        <row r="804">
          <cell r="A804" t="str">
            <v>I803</v>
          </cell>
          <cell r="B804" t="str">
            <v>UNIVERSAL ACERO GALVANIZADO - 1/2"</v>
          </cell>
          <cell r="C804" t="str">
            <v>Insumos</v>
          </cell>
          <cell r="D804" t="str">
            <v>UND</v>
          </cell>
          <cell r="E804">
            <v>7385</v>
          </cell>
          <cell r="F804">
            <v>6206</v>
          </cell>
        </row>
        <row r="805">
          <cell r="A805" t="str">
            <v>I804</v>
          </cell>
          <cell r="B805" t="str">
            <v>UNIVERSAL ACERO GALVANIZADO - 2 1/2 "</v>
          </cell>
          <cell r="C805" t="str">
            <v>Insumos</v>
          </cell>
          <cell r="D805" t="str">
            <v>UND</v>
          </cell>
          <cell r="E805">
            <v>63000</v>
          </cell>
          <cell r="F805">
            <v>52941</v>
          </cell>
        </row>
        <row r="806">
          <cell r="A806" t="str">
            <v>I805</v>
          </cell>
          <cell r="B806" t="str">
            <v xml:space="preserve">UNIVERSAL ACERO GALVANIZADO - 2" </v>
          </cell>
          <cell r="C806" t="str">
            <v>Insumos</v>
          </cell>
          <cell r="D806" t="str">
            <v>UND</v>
          </cell>
          <cell r="E806">
            <v>36933</v>
          </cell>
          <cell r="F806">
            <v>31036</v>
          </cell>
        </row>
        <row r="807">
          <cell r="A807" t="str">
            <v>I806</v>
          </cell>
          <cell r="B807" t="str">
            <v>UNIVERSAL ACERO GALVANIZADO - 3 "</v>
          </cell>
          <cell r="C807" t="str">
            <v>Insumos</v>
          </cell>
          <cell r="D807" t="str">
            <v>UND</v>
          </cell>
          <cell r="E807">
            <v>104281</v>
          </cell>
          <cell r="F807">
            <v>87631</v>
          </cell>
        </row>
        <row r="808">
          <cell r="A808" t="str">
            <v>I807</v>
          </cell>
          <cell r="B808" t="str">
            <v>UNIVERSAL ACERO GALVANIZADO - 3/4"</v>
          </cell>
          <cell r="C808" t="str">
            <v>Insumos</v>
          </cell>
          <cell r="D808" t="str">
            <v>UND</v>
          </cell>
          <cell r="E808">
            <v>9991</v>
          </cell>
          <cell r="F808">
            <v>8396</v>
          </cell>
        </row>
        <row r="809">
          <cell r="A809" t="str">
            <v>I808</v>
          </cell>
          <cell r="B809" t="str">
            <v>UNIVERSAL ACERO GALVANIZADO - 4 "</v>
          </cell>
          <cell r="C809" t="str">
            <v>Insumos</v>
          </cell>
          <cell r="D809" t="str">
            <v>UND</v>
          </cell>
          <cell r="E809">
            <v>199872</v>
          </cell>
          <cell r="F809">
            <v>167960</v>
          </cell>
        </row>
        <row r="810">
          <cell r="A810" t="str">
            <v>I809</v>
          </cell>
          <cell r="B810" t="str">
            <v xml:space="preserve">VALVULA CHEQUE 4"  (HIERRO DUCTIL ASTM A-536 CLASE 65-48-18). </v>
          </cell>
          <cell r="C810" t="str">
            <v>Insumos</v>
          </cell>
          <cell r="D810" t="str">
            <v>UND</v>
          </cell>
          <cell r="E810">
            <v>1042817</v>
          </cell>
          <cell r="F810">
            <v>876317</v>
          </cell>
        </row>
        <row r="811">
          <cell r="A811" t="str">
            <v>I810</v>
          </cell>
          <cell r="B811" t="str">
            <v>VALVULA DE PIE CANASTILLA BRONCE 3" HBVP</v>
          </cell>
          <cell r="C811" t="str">
            <v>Insumos</v>
          </cell>
          <cell r="D811" t="str">
            <v>UND</v>
          </cell>
          <cell r="E811">
            <v>561166</v>
          </cell>
          <cell r="F811">
            <v>471568</v>
          </cell>
        </row>
        <row r="812">
          <cell r="A812" t="str">
            <v>I811</v>
          </cell>
          <cell r="B812" t="str">
            <v>VALVULA DE PIE CON COLADERA - 1 1/2"</v>
          </cell>
          <cell r="C812" t="str">
            <v>Insumos</v>
          </cell>
          <cell r="D812" t="str">
            <v>UND</v>
          </cell>
          <cell r="E812">
            <v>125223</v>
          </cell>
          <cell r="F812">
            <v>105229</v>
          </cell>
        </row>
        <row r="813">
          <cell r="A813" t="str">
            <v>I812</v>
          </cell>
          <cell r="B813" t="str">
            <v>VALVULA DE PIE CON COLADERA - 2 1/2"</v>
          </cell>
          <cell r="C813" t="str">
            <v>Insumos</v>
          </cell>
          <cell r="D813" t="str">
            <v>UND</v>
          </cell>
          <cell r="E813">
            <v>234635</v>
          </cell>
          <cell r="F813">
            <v>197172</v>
          </cell>
        </row>
        <row r="814">
          <cell r="A814" t="str">
            <v>I813</v>
          </cell>
          <cell r="B814" t="str">
            <v>VALVULA DE VENTOSA AIRE  2" TIPO ARI MOD. D-0400 O SIMILAR</v>
          </cell>
          <cell r="C814" t="str">
            <v>Insumos</v>
          </cell>
          <cell r="D814" t="str">
            <v>UND</v>
          </cell>
          <cell r="E814">
            <v>478827</v>
          </cell>
          <cell r="F814">
            <v>402376</v>
          </cell>
        </row>
        <row r="815">
          <cell r="A815" t="str">
            <v>I814</v>
          </cell>
          <cell r="B815" t="str">
            <v>VALVULA DOBLE COMPUERTA ELASTICA EXTREMO LISO, H.D ASTM 536   3"</v>
          </cell>
          <cell r="C815" t="str">
            <v>Insumos</v>
          </cell>
          <cell r="D815" t="str">
            <v>UND</v>
          </cell>
          <cell r="E815">
            <v>697383</v>
          </cell>
          <cell r="F815">
            <v>586036</v>
          </cell>
        </row>
        <row r="816">
          <cell r="A816" t="str">
            <v>I815</v>
          </cell>
          <cell r="B816" t="str">
            <v>VALVULA DOBLE COMPUERTA ELASTICA EXTREMO LISO, H.D ASTM 536   4"</v>
          </cell>
          <cell r="C816" t="str">
            <v>Insumos</v>
          </cell>
          <cell r="D816" t="str">
            <v>UND</v>
          </cell>
          <cell r="E816">
            <v>903774</v>
          </cell>
          <cell r="F816">
            <v>759474</v>
          </cell>
        </row>
        <row r="817">
          <cell r="A817" t="str">
            <v>I816</v>
          </cell>
          <cell r="B817" t="str">
            <v>VALVULA DOBLE COMPUERTA ELASTICA EXTREMO LISO, H.D ASTM 536  6"</v>
          </cell>
          <cell r="C817" t="str">
            <v>Insumos</v>
          </cell>
          <cell r="D817" t="str">
            <v>UND</v>
          </cell>
          <cell r="E817">
            <v>1631576</v>
          </cell>
          <cell r="F817">
            <v>1371072</v>
          </cell>
        </row>
        <row r="818">
          <cell r="A818" t="str">
            <v>I817</v>
          </cell>
          <cell r="B818" t="str">
            <v>VALVULA DOBLE COMPUERTA ELASTICA EXTREMOS BRIDAS, H.D ASTM 536  10"</v>
          </cell>
          <cell r="C818" t="str">
            <v>Insumos</v>
          </cell>
          <cell r="D818" t="str">
            <v>UND</v>
          </cell>
          <cell r="E818">
            <v>5018563</v>
          </cell>
          <cell r="F818">
            <v>4217280</v>
          </cell>
        </row>
        <row r="819">
          <cell r="A819" t="str">
            <v>I818</v>
          </cell>
          <cell r="B819" t="str">
            <v>VALVULA DOBLE COMPUERTA ELASTICA, EXTREMOS BRIDAS, H.D ASTM 536  2"</v>
          </cell>
          <cell r="C819" t="str">
            <v>Insumos</v>
          </cell>
          <cell r="D819" t="str">
            <v>UND</v>
          </cell>
          <cell r="E819">
            <v>480132</v>
          </cell>
          <cell r="F819">
            <v>403472</v>
          </cell>
        </row>
        <row r="820">
          <cell r="A820" t="str">
            <v>I819</v>
          </cell>
          <cell r="B820" t="str">
            <v>VALVULA FLOTADORA DE 1" COBRE</v>
          </cell>
          <cell r="C820" t="str">
            <v>Insumos</v>
          </cell>
          <cell r="D820" t="str">
            <v>UND</v>
          </cell>
          <cell r="E820">
            <v>159190</v>
          </cell>
          <cell r="F820">
            <v>133773</v>
          </cell>
        </row>
        <row r="821">
          <cell r="A821" t="str">
            <v>I820</v>
          </cell>
          <cell r="B821" t="str">
            <v>VALVULA REGULADORA DE PRESION 1"</v>
          </cell>
          <cell r="C821" t="str">
            <v>Insumos</v>
          </cell>
          <cell r="D821" t="str">
            <v>UND</v>
          </cell>
          <cell r="E821">
            <v>521969</v>
          </cell>
          <cell r="F821">
            <v>438629</v>
          </cell>
        </row>
        <row r="822">
          <cell r="A822" t="str">
            <v>I821</v>
          </cell>
          <cell r="B822" t="str">
            <v>VALVULA TIPO BOLA PARA GAS DE  1 1/2"</v>
          </cell>
          <cell r="C822" t="str">
            <v>Insumos</v>
          </cell>
          <cell r="D822" t="str">
            <v>UND</v>
          </cell>
          <cell r="E822">
            <v>102820</v>
          </cell>
          <cell r="F822">
            <v>86403</v>
          </cell>
        </row>
        <row r="823">
          <cell r="A823" t="str">
            <v>I822</v>
          </cell>
          <cell r="B823" t="str">
            <v>VALVULA TIPO BOLA PARA GAS DE 1"</v>
          </cell>
          <cell r="C823" t="str">
            <v>Insumos</v>
          </cell>
          <cell r="D823" t="str">
            <v>UND</v>
          </cell>
          <cell r="E823">
            <v>35398</v>
          </cell>
          <cell r="F823">
            <v>29746</v>
          </cell>
        </row>
        <row r="824">
          <cell r="A824" t="str">
            <v>I823</v>
          </cell>
          <cell r="B824" t="str">
            <v>VALVULA TIPO BOLA PARA GAS DE 3/4"</v>
          </cell>
          <cell r="C824" t="str">
            <v>Insumos</v>
          </cell>
          <cell r="D824" t="str">
            <v>UND</v>
          </cell>
          <cell r="E824">
            <v>20410</v>
          </cell>
          <cell r="F824">
            <v>17151</v>
          </cell>
        </row>
        <row r="825">
          <cell r="A825" t="str">
            <v>I824</v>
          </cell>
          <cell r="B825" t="str">
            <v>VENTOSA 3" DOBLE CAMARA TRIPLE EFECTO BRIDADA .</v>
          </cell>
          <cell r="C825" t="str">
            <v>Insumos</v>
          </cell>
          <cell r="D825" t="str">
            <v>UND</v>
          </cell>
          <cell r="E825">
            <v>1303521</v>
          </cell>
          <cell r="F825">
            <v>1095396</v>
          </cell>
        </row>
        <row r="826">
          <cell r="A826" t="str">
            <v>I825</v>
          </cell>
          <cell r="B826" t="str">
            <v xml:space="preserve">YEE SANITARIA 2'' </v>
          </cell>
          <cell r="C826" t="str">
            <v>Insumos</v>
          </cell>
          <cell r="D826" t="str">
            <v>UND</v>
          </cell>
          <cell r="E826">
            <v>9320</v>
          </cell>
          <cell r="F826">
            <v>7832</v>
          </cell>
        </row>
        <row r="827">
          <cell r="A827" t="str">
            <v>I826</v>
          </cell>
          <cell r="B827" t="str">
            <v xml:space="preserve">YEE SANITARIA 3'' </v>
          </cell>
          <cell r="C827" t="str">
            <v>Insumos</v>
          </cell>
          <cell r="D827" t="str">
            <v>UND</v>
          </cell>
          <cell r="E827">
            <v>19139</v>
          </cell>
          <cell r="F827">
            <v>16083</v>
          </cell>
        </row>
        <row r="828">
          <cell r="A828" t="str">
            <v>I827</v>
          </cell>
          <cell r="B828" t="str">
            <v xml:space="preserve">YEE SANITARIA 4'' </v>
          </cell>
          <cell r="C828" t="str">
            <v>Insumos</v>
          </cell>
          <cell r="D828" t="str">
            <v>UND</v>
          </cell>
          <cell r="E828">
            <v>33002</v>
          </cell>
          <cell r="F828">
            <v>27733</v>
          </cell>
        </row>
        <row r="829">
          <cell r="A829" t="str">
            <v>I828</v>
          </cell>
          <cell r="B829" t="str">
            <v xml:space="preserve">YEE SANITARIA 6'' </v>
          </cell>
          <cell r="C829" t="str">
            <v>Insumos</v>
          </cell>
          <cell r="D829" t="str">
            <v>UND</v>
          </cell>
          <cell r="E829">
            <v>157608</v>
          </cell>
          <cell r="F829">
            <v>132444</v>
          </cell>
        </row>
        <row r="830">
          <cell r="A830" t="str">
            <v>I829</v>
          </cell>
          <cell r="B830" t="str">
            <v>TRAMITE ANTE LA EMPRESA DE ACUEDUCTO Y ALCANTARILLADO  PARA ACCEDER AL SERVICIO DE EVACUACIÓN DE AGUAS LLUVIAS Y RESIDUALES DEL PROYECTO.</v>
          </cell>
          <cell r="C830" t="str">
            <v>Insumos</v>
          </cell>
          <cell r="D830" t="str">
            <v>UND</v>
          </cell>
          <cell r="E830">
            <v>157608</v>
          </cell>
          <cell r="F830">
            <v>132444</v>
          </cell>
        </row>
        <row r="831">
          <cell r="A831" t="str">
            <v>I830</v>
          </cell>
          <cell r="B831" t="str">
            <v>REJILLA MINICELL 5X 5  ALUMINIO</v>
          </cell>
          <cell r="C831" t="str">
            <v>Insumos</v>
          </cell>
          <cell r="D831" t="str">
            <v>UND</v>
          </cell>
          <cell r="E831">
            <v>525635</v>
          </cell>
          <cell r="F831">
            <v>441710</v>
          </cell>
        </row>
        <row r="832">
          <cell r="A832" t="str">
            <v>I831</v>
          </cell>
          <cell r="B832" t="str">
            <v>KIT SILLA YEE PVC CORRUGADA DE 200X160 MM</v>
          </cell>
          <cell r="C832" t="str">
            <v>Insumos</v>
          </cell>
          <cell r="D832" t="str">
            <v>UND</v>
          </cell>
          <cell r="E832">
            <v>138376</v>
          </cell>
          <cell r="F832">
            <v>116282</v>
          </cell>
        </row>
        <row r="833">
          <cell r="A833" t="str">
            <v>I832</v>
          </cell>
          <cell r="B833" t="str">
            <v>KIT SILLA YEE PVC CORRUGADA DE 250X160 MM</v>
          </cell>
          <cell r="C833" t="str">
            <v>Insumos</v>
          </cell>
          <cell r="D833" t="str">
            <v>UND</v>
          </cell>
          <cell r="E833">
            <v>156427</v>
          </cell>
          <cell r="F833">
            <v>131451</v>
          </cell>
        </row>
        <row r="834">
          <cell r="A834" t="str">
            <v>I833</v>
          </cell>
          <cell r="B834" t="str">
            <v xml:space="preserve">KIT SILLA YEE PVC  CORRUGADA DE  315 X 160 M.M. </v>
          </cell>
          <cell r="C834" t="str">
            <v>Insumos</v>
          </cell>
          <cell r="D834" t="str">
            <v>UND</v>
          </cell>
          <cell r="E834">
            <v>348570</v>
          </cell>
          <cell r="F834">
            <v>292916</v>
          </cell>
        </row>
        <row r="835">
          <cell r="A835" t="str">
            <v>I834</v>
          </cell>
          <cell r="B835" t="str">
            <v xml:space="preserve">KIT SILLA YEE PVC  CORRUGADA DE  355 X 160 M.M. </v>
          </cell>
          <cell r="C835" t="str">
            <v>Insumos</v>
          </cell>
          <cell r="D835" t="str">
            <v>UND</v>
          </cell>
          <cell r="E835">
            <v>381086</v>
          </cell>
          <cell r="F835">
            <v>320240</v>
          </cell>
        </row>
        <row r="836">
          <cell r="A836" t="str">
            <v>I835</v>
          </cell>
          <cell r="B836" t="str">
            <v>KIT SILLA TEE PVC CORRUGADA DE 200X160 M.M</v>
          </cell>
          <cell r="C836" t="str">
            <v>Insumos</v>
          </cell>
          <cell r="D836" t="str">
            <v>UND</v>
          </cell>
          <cell r="E836">
            <v>138376</v>
          </cell>
          <cell r="F836">
            <v>116282</v>
          </cell>
        </row>
        <row r="837">
          <cell r="A837" t="str">
            <v>I836</v>
          </cell>
          <cell r="B837" t="str">
            <v>KIT SILLA TEE PVC CORRUGADA DE 250X160 M.M</v>
          </cell>
          <cell r="C837" t="str">
            <v>Insumos</v>
          </cell>
          <cell r="D837" t="str">
            <v>UND</v>
          </cell>
          <cell r="E837">
            <v>156427</v>
          </cell>
          <cell r="F837">
            <v>131451</v>
          </cell>
        </row>
        <row r="838">
          <cell r="A838" t="str">
            <v>I837</v>
          </cell>
          <cell r="B838" t="str">
            <v>KIT SILLA TEE PVC CORRUGADA DE 315X160 M.M</v>
          </cell>
          <cell r="C838" t="str">
            <v>Insumos</v>
          </cell>
          <cell r="D838" t="str">
            <v>UND</v>
          </cell>
          <cell r="E838">
            <v>348570</v>
          </cell>
          <cell r="F838">
            <v>292916</v>
          </cell>
        </row>
        <row r="839">
          <cell r="A839" t="str">
            <v>I838</v>
          </cell>
          <cell r="B839" t="str">
            <v xml:space="preserve"> SILLA YEE PVC CORRUGADA DE 400X160 MM</v>
          </cell>
          <cell r="C839" t="str">
            <v>Insumos</v>
          </cell>
          <cell r="D839" t="str">
            <v>UND</v>
          </cell>
          <cell r="E839">
            <v>262301</v>
          </cell>
          <cell r="F839">
            <v>220421</v>
          </cell>
        </row>
        <row r="840">
          <cell r="A840" t="str">
            <v>I839</v>
          </cell>
          <cell r="B840" t="str">
            <v xml:space="preserve"> SILLA YEE PVC CORRUGADA DE 450X160 MM</v>
          </cell>
          <cell r="C840" t="str">
            <v>Insumos</v>
          </cell>
          <cell r="D840" t="str">
            <v>UND</v>
          </cell>
          <cell r="E840">
            <v>280563</v>
          </cell>
          <cell r="F840">
            <v>235767</v>
          </cell>
        </row>
        <row r="841">
          <cell r="A841" t="str">
            <v>I840</v>
          </cell>
          <cell r="B841" t="str">
            <v xml:space="preserve"> SILLA YEE PVC CORRUGADA DE 500X160 MM</v>
          </cell>
          <cell r="C841" t="str">
            <v>Insumos</v>
          </cell>
          <cell r="D841" t="str">
            <v>UND</v>
          </cell>
          <cell r="E841">
            <v>428005</v>
          </cell>
          <cell r="F841">
            <v>359668</v>
          </cell>
        </row>
        <row r="842">
          <cell r="A842" t="str">
            <v>I841</v>
          </cell>
          <cell r="B842" t="str">
            <v xml:space="preserve"> SILLA YEE PVC CORRUGADA DE 24"X160 MM</v>
          </cell>
          <cell r="C842" t="str">
            <v>Insumos</v>
          </cell>
          <cell r="D842" t="str">
            <v>UND</v>
          </cell>
          <cell r="E842">
            <v>351300</v>
          </cell>
          <cell r="F842">
            <v>295210</v>
          </cell>
        </row>
        <row r="843">
          <cell r="A843" t="str">
            <v>I842</v>
          </cell>
          <cell r="B843" t="str">
            <v xml:space="preserve"> SILLA YEE PVC CORRUGADA DE 27"X160 MM</v>
          </cell>
          <cell r="C843" t="str">
            <v>Insumos</v>
          </cell>
          <cell r="D843" t="str">
            <v>UND</v>
          </cell>
          <cell r="E843">
            <v>436067</v>
          </cell>
          <cell r="F843">
            <v>366443</v>
          </cell>
        </row>
        <row r="844">
          <cell r="A844" t="str">
            <v>I843</v>
          </cell>
          <cell r="B844" t="str">
            <v>HIPOCLORITO DE SODIO - CLORO LIQUIDO CONC 5 AL 8%</v>
          </cell>
          <cell r="C844" t="str">
            <v>Insumos</v>
          </cell>
          <cell r="D844" t="str">
            <v>KG</v>
          </cell>
          <cell r="E844">
            <v>18541</v>
          </cell>
          <cell r="F844">
            <v>15581</v>
          </cell>
        </row>
        <row r="845">
          <cell r="A845" t="str">
            <v>I844</v>
          </cell>
          <cell r="B845" t="str">
            <v>UNION DE REPARACION DE 3"</v>
          </cell>
          <cell r="C845" t="str">
            <v>Insumos</v>
          </cell>
          <cell r="D845" t="str">
            <v>UND</v>
          </cell>
          <cell r="E845">
            <v>47380</v>
          </cell>
          <cell r="F845">
            <v>39815</v>
          </cell>
        </row>
        <row r="846">
          <cell r="A846" t="str">
            <v>I845</v>
          </cell>
          <cell r="B846" t="str">
            <v>TUBERIA PVC TIPO UNION MECANICA RDE 21 DE 2"</v>
          </cell>
          <cell r="C846" t="str">
            <v>Insumos</v>
          </cell>
          <cell r="D846" t="str">
            <v>M</v>
          </cell>
          <cell r="E846">
            <v>10212</v>
          </cell>
          <cell r="F846">
            <v>10212</v>
          </cell>
        </row>
        <row r="847">
          <cell r="A847" t="str">
            <v>I846</v>
          </cell>
          <cell r="B847" t="str">
            <v>TUBERIA PVC TIPO UNION MECANICA RDE 21 DE 3"</v>
          </cell>
          <cell r="C847" t="str">
            <v>Insumos</v>
          </cell>
          <cell r="D847" t="str">
            <v>M</v>
          </cell>
          <cell r="E847">
            <v>22337</v>
          </cell>
          <cell r="F847">
            <v>22337</v>
          </cell>
        </row>
        <row r="848">
          <cell r="A848" t="str">
            <v>I847</v>
          </cell>
          <cell r="B848" t="str">
            <v>TUBERIA PVC TIPO UNION MECANICA RDE 21 DE 4"</v>
          </cell>
          <cell r="C848" t="str">
            <v>Insumos</v>
          </cell>
          <cell r="D848" t="str">
            <v>M</v>
          </cell>
          <cell r="E848">
            <v>36856</v>
          </cell>
          <cell r="F848">
            <v>36856</v>
          </cell>
        </row>
        <row r="849">
          <cell r="A849" t="str">
            <v>I848</v>
          </cell>
          <cell r="B849" t="str">
            <v>TUBERIA PVC TIPO UNION MECANICA RDE 21 DE 6"</v>
          </cell>
          <cell r="C849" t="str">
            <v>Insumos</v>
          </cell>
          <cell r="D849" t="str">
            <v>M</v>
          </cell>
          <cell r="E849">
            <v>80501</v>
          </cell>
          <cell r="F849">
            <v>80501</v>
          </cell>
        </row>
        <row r="850">
          <cell r="A850" t="str">
            <v>I849</v>
          </cell>
          <cell r="B850" t="str">
            <v>TUBERIA PVC TIPO UNION MECANICA RDE 21 DE 8"</v>
          </cell>
          <cell r="C850" t="str">
            <v>Insumos</v>
          </cell>
          <cell r="D850" t="str">
            <v>M</v>
          </cell>
          <cell r="E850">
            <v>136309</v>
          </cell>
          <cell r="F850">
            <v>136309</v>
          </cell>
        </row>
        <row r="851">
          <cell r="A851" t="str">
            <v>I850</v>
          </cell>
          <cell r="B851" t="str">
            <v>TUBERIA PVC TIPO UNION MECANICA RDE 21 DE 10"</v>
          </cell>
          <cell r="C851" t="str">
            <v>Insumos</v>
          </cell>
          <cell r="D851" t="str">
            <v>M</v>
          </cell>
          <cell r="E851">
            <v>214577</v>
          </cell>
          <cell r="F851">
            <v>214577</v>
          </cell>
        </row>
        <row r="852">
          <cell r="A852" t="str">
            <v>I851</v>
          </cell>
          <cell r="B852" t="str">
            <v>TUBERIA PVC TIPO UNION MECANICA RDE 21 DE 12"</v>
          </cell>
          <cell r="C852" t="str">
            <v>Insumos</v>
          </cell>
          <cell r="D852" t="str">
            <v>M</v>
          </cell>
          <cell r="E852">
            <v>300235</v>
          </cell>
          <cell r="F852">
            <v>300235</v>
          </cell>
        </row>
        <row r="853">
          <cell r="A853" t="str">
            <v>I852</v>
          </cell>
          <cell r="B853" t="str">
            <v>TUBERIA PVC TIPO UNION MECANICA RDE 21 DE 14"</v>
          </cell>
          <cell r="C853" t="str">
            <v>Insumos</v>
          </cell>
          <cell r="D853" t="str">
            <v>M</v>
          </cell>
          <cell r="E853">
            <v>372324</v>
          </cell>
          <cell r="F853">
            <v>372324</v>
          </cell>
        </row>
        <row r="854">
          <cell r="A854" t="str">
            <v>I853</v>
          </cell>
          <cell r="B854" t="str">
            <v>TUBERIA PVC TIPO UNION MECANICA RDE 21 DE 16"</v>
          </cell>
          <cell r="C854" t="str">
            <v>Insumos</v>
          </cell>
          <cell r="D854" t="str">
            <v>M</v>
          </cell>
          <cell r="E854">
            <v>488688</v>
          </cell>
          <cell r="F854">
            <v>488688</v>
          </cell>
        </row>
        <row r="855">
          <cell r="A855" t="str">
            <v>I854</v>
          </cell>
          <cell r="B855" t="str">
            <v>TUBERIA PVC TIPO UNION MECANICA RDE 21 DE 18"</v>
          </cell>
          <cell r="C855" t="str">
            <v>Insumos</v>
          </cell>
          <cell r="D855" t="str">
            <v>M</v>
          </cell>
          <cell r="E855">
            <v>523905</v>
          </cell>
          <cell r="F855">
            <v>440256</v>
          </cell>
        </row>
        <row r="856">
          <cell r="A856" t="str">
            <v>I855</v>
          </cell>
          <cell r="B856" t="str">
            <v>TUBERIA PVC TIPO UNION MECANICA RDE 21 DE 20"</v>
          </cell>
          <cell r="C856" t="str">
            <v>Insumos</v>
          </cell>
          <cell r="D856" t="str">
            <v>M</v>
          </cell>
          <cell r="E856">
            <v>669586</v>
          </cell>
          <cell r="F856">
            <v>562677</v>
          </cell>
        </row>
        <row r="857">
          <cell r="A857" t="str">
            <v>I856</v>
          </cell>
          <cell r="B857" t="str">
            <v>TUBERIA PVC TIPO UNION MECANICA RDE 21 DE 24"</v>
          </cell>
          <cell r="C857" t="str">
            <v>Insumos</v>
          </cell>
          <cell r="D857" t="str">
            <v>M</v>
          </cell>
          <cell r="E857">
            <v>989484</v>
          </cell>
          <cell r="F857">
            <v>831499</v>
          </cell>
        </row>
        <row r="858">
          <cell r="A858" t="str">
            <v>I857</v>
          </cell>
          <cell r="B858" t="str">
            <v>TUBERIA PVC BIAXIAL PR 200 DE 3"</v>
          </cell>
          <cell r="C858" t="str">
            <v>Insumos</v>
          </cell>
          <cell r="D858" t="str">
            <v>M</v>
          </cell>
          <cell r="E858">
            <v>19141</v>
          </cell>
          <cell r="F858">
            <v>16085</v>
          </cell>
        </row>
        <row r="859">
          <cell r="A859" t="str">
            <v>I858</v>
          </cell>
          <cell r="B859" t="str">
            <v>TUBERIA PVC BIAXIAL PR 200 DE 4"</v>
          </cell>
          <cell r="C859" t="str">
            <v>Insumos</v>
          </cell>
          <cell r="D859" t="str">
            <v>M</v>
          </cell>
          <cell r="E859">
            <v>36898</v>
          </cell>
          <cell r="F859">
            <v>36898</v>
          </cell>
        </row>
        <row r="860">
          <cell r="A860" t="str">
            <v>I859</v>
          </cell>
          <cell r="B860" t="str">
            <v>TUBERIA PVC BIAXIAL PR 200 DE 6"</v>
          </cell>
          <cell r="C860" t="str">
            <v>Insumos</v>
          </cell>
          <cell r="D860" t="str">
            <v>M</v>
          </cell>
          <cell r="E860">
            <v>80501</v>
          </cell>
          <cell r="F860">
            <v>80501</v>
          </cell>
        </row>
        <row r="861">
          <cell r="A861" t="str">
            <v>I860</v>
          </cell>
          <cell r="B861" t="str">
            <v>TUBERIA PVC BIAXIAL PR 200 DE 8"</v>
          </cell>
          <cell r="C861" t="str">
            <v>Insumos</v>
          </cell>
          <cell r="D861" t="str">
            <v>M</v>
          </cell>
          <cell r="E861">
            <v>136309</v>
          </cell>
          <cell r="F861">
            <v>136309</v>
          </cell>
        </row>
        <row r="862">
          <cell r="A862" t="str">
            <v>I861</v>
          </cell>
          <cell r="B862" t="str">
            <v>TUBERIA PVC BIAXIAL PR 200 DE 10"</v>
          </cell>
          <cell r="C862" t="str">
            <v>Insumos</v>
          </cell>
          <cell r="D862" t="str">
            <v>M</v>
          </cell>
          <cell r="E862">
            <v>214577</v>
          </cell>
          <cell r="F862">
            <v>214577</v>
          </cell>
        </row>
        <row r="863">
          <cell r="A863" t="str">
            <v>I862</v>
          </cell>
          <cell r="B863" t="str">
            <v>TUBERIA PVC BIAXIAL PR 200 DE 12"</v>
          </cell>
          <cell r="C863" t="str">
            <v>Insumos</v>
          </cell>
          <cell r="D863" t="str">
            <v>M</v>
          </cell>
          <cell r="E863">
            <v>300235</v>
          </cell>
          <cell r="F863">
            <v>300235</v>
          </cell>
        </row>
        <row r="864">
          <cell r="A864" t="str">
            <v>I863</v>
          </cell>
          <cell r="B864" t="str">
            <v>TUBERIA PVC BIAXIAL PR 200 DE 14"</v>
          </cell>
          <cell r="C864" t="str">
            <v>Insumos</v>
          </cell>
          <cell r="D864" t="str">
            <v>M</v>
          </cell>
          <cell r="E864">
            <v>372324</v>
          </cell>
          <cell r="F864">
            <v>372324</v>
          </cell>
        </row>
        <row r="865">
          <cell r="A865" t="str">
            <v>I864</v>
          </cell>
          <cell r="B865" t="str">
            <v>TUBERIA PVC BIAXIAL PR 200 DE 16"</v>
          </cell>
          <cell r="C865" t="str">
            <v>Insumos</v>
          </cell>
          <cell r="D865" t="str">
            <v>M</v>
          </cell>
          <cell r="E865">
            <v>488688</v>
          </cell>
          <cell r="F865">
            <v>488688</v>
          </cell>
        </row>
        <row r="866">
          <cell r="A866" t="str">
            <v>I865</v>
          </cell>
          <cell r="B866" t="str">
            <v>TUBERIA PVC BIAXIAL PR 200 DE 18"</v>
          </cell>
          <cell r="C866" t="str">
            <v>Insumos</v>
          </cell>
          <cell r="D866" t="str">
            <v>M</v>
          </cell>
          <cell r="E866">
            <v>627965</v>
          </cell>
          <cell r="F866">
            <v>627965</v>
          </cell>
        </row>
        <row r="867">
          <cell r="A867" t="str">
            <v>I866</v>
          </cell>
          <cell r="B867" t="str">
            <v>TUBERIA PVC BIAXIAL PR 200 DE 20"</v>
          </cell>
          <cell r="C867" t="str">
            <v>Insumos</v>
          </cell>
          <cell r="D867" t="str">
            <v>M</v>
          </cell>
          <cell r="E867">
            <v>790235</v>
          </cell>
          <cell r="F867">
            <v>790235</v>
          </cell>
        </row>
        <row r="868">
          <cell r="A868" t="str">
            <v>I867</v>
          </cell>
          <cell r="B868" t="str">
            <v xml:space="preserve">TUBERIA PF + UAD DE 3/4 " </v>
          </cell>
          <cell r="C868" t="str">
            <v>Insumos</v>
          </cell>
          <cell r="D868" t="str">
            <v>M</v>
          </cell>
          <cell r="E868">
            <v>4292</v>
          </cell>
          <cell r="F868">
            <v>3607</v>
          </cell>
        </row>
        <row r="869">
          <cell r="A869" t="str">
            <v>I868</v>
          </cell>
          <cell r="B869" t="str">
            <v xml:space="preserve">TUBERIA PF + UAD DE 1/2" </v>
          </cell>
          <cell r="C869" t="str">
            <v>Insumos</v>
          </cell>
          <cell r="D869" t="str">
            <v>M</v>
          </cell>
          <cell r="E869">
            <v>1937</v>
          </cell>
          <cell r="F869">
            <v>1628</v>
          </cell>
        </row>
        <row r="870">
          <cell r="A870" t="str">
            <v>I869</v>
          </cell>
          <cell r="B870" t="str">
            <v>COLLARIN DE DERIVACION  PVC 6"X1/2" PARA ACUEDUCTO</v>
          </cell>
          <cell r="C870" t="str">
            <v>Insumos</v>
          </cell>
          <cell r="D870" t="str">
            <v>UND</v>
          </cell>
          <cell r="E870">
            <v>22831</v>
          </cell>
          <cell r="F870">
            <v>19186</v>
          </cell>
        </row>
        <row r="871">
          <cell r="A871" t="str">
            <v>I870</v>
          </cell>
          <cell r="B871" t="str">
            <v>COLLARIN DE DERIVACION  PVC 4"X3/4" PARA ACUEDUCTO</v>
          </cell>
          <cell r="C871" t="str">
            <v>Insumos</v>
          </cell>
          <cell r="D871" t="str">
            <v>UND</v>
          </cell>
          <cell r="E871">
            <v>18162</v>
          </cell>
          <cell r="F871">
            <v>15262</v>
          </cell>
        </row>
        <row r="872">
          <cell r="A872" t="str">
            <v>I871</v>
          </cell>
          <cell r="B872" t="str">
            <v>COLLARIN DE DERIVACION  PVC 4"X1/2" PARA ACUEDUCTO</v>
          </cell>
          <cell r="C872" t="str">
            <v>Insumos</v>
          </cell>
          <cell r="D872" t="str">
            <v>UND</v>
          </cell>
          <cell r="E872">
            <v>17957</v>
          </cell>
          <cell r="F872">
            <v>15090</v>
          </cell>
        </row>
        <row r="873">
          <cell r="A873" t="str">
            <v>I872</v>
          </cell>
          <cell r="B873" t="str">
            <v>COLLARIN DE DERIVACION  PVC 3"X3/4" PARA ACUEDUCTO</v>
          </cell>
          <cell r="C873" t="str">
            <v>Insumos</v>
          </cell>
          <cell r="D873" t="str">
            <v>UND</v>
          </cell>
          <cell r="E873">
            <v>14793</v>
          </cell>
          <cell r="F873">
            <v>12431</v>
          </cell>
        </row>
        <row r="874">
          <cell r="A874" t="str">
            <v>I873</v>
          </cell>
          <cell r="B874" t="str">
            <v>COLLARIN DE DERIVACION  PVC 3"X1/2" PARA ACUEDUCTO</v>
          </cell>
          <cell r="C874" t="str">
            <v>Insumos</v>
          </cell>
          <cell r="D874" t="str">
            <v>UND</v>
          </cell>
          <cell r="E874">
            <v>15832</v>
          </cell>
          <cell r="F874">
            <v>13304</v>
          </cell>
        </row>
        <row r="875">
          <cell r="A875" t="str">
            <v>I874</v>
          </cell>
          <cell r="B875" t="str">
            <v>COLLARIN DE DERIVACION  PVC 2"X1/2" PARA ACUEDUCTO</v>
          </cell>
          <cell r="C875" t="str">
            <v>Insumos</v>
          </cell>
          <cell r="D875" t="str">
            <v>UND</v>
          </cell>
          <cell r="E875">
            <v>9426</v>
          </cell>
          <cell r="F875">
            <v>7921</v>
          </cell>
        </row>
        <row r="876">
          <cell r="A876" t="str">
            <v>I875</v>
          </cell>
          <cell r="B876" t="str">
            <v>COLLARIN DE DERIVACION  PVC 2"X3/4" PARA ACUEDUCTO</v>
          </cell>
          <cell r="C876" t="str">
            <v>Insumos</v>
          </cell>
          <cell r="D876" t="str">
            <v>UND</v>
          </cell>
          <cell r="E876">
            <v>7391</v>
          </cell>
          <cell r="F876">
            <v>6211</v>
          </cell>
        </row>
        <row r="877">
          <cell r="A877" t="str">
            <v>I876</v>
          </cell>
          <cell r="B877" t="str">
            <v>REGISTRO DE CORTE INCORPORACION DE 1/2" PARA ACUEDUCTO</v>
          </cell>
          <cell r="C877" t="str">
            <v>Insumos</v>
          </cell>
          <cell r="D877" t="str">
            <v>UND</v>
          </cell>
          <cell r="E877">
            <v>27170</v>
          </cell>
          <cell r="F877">
            <v>22832</v>
          </cell>
        </row>
        <row r="878">
          <cell r="A878" t="str">
            <v>I877</v>
          </cell>
          <cell r="B878" t="str">
            <v>REGISTRO DE CORTE INCORPORACION DE 2" PARA ACUEDUCTO</v>
          </cell>
          <cell r="C878" t="str">
            <v>Insumos</v>
          </cell>
          <cell r="D878" t="str">
            <v>UND</v>
          </cell>
          <cell r="E878">
            <v>337352</v>
          </cell>
          <cell r="F878">
            <v>283489</v>
          </cell>
        </row>
        <row r="879">
          <cell r="A879" t="str">
            <v>I878</v>
          </cell>
          <cell r="B879" t="str">
            <v xml:space="preserve">REGISTRO O LLAVE DE PASO TIPO RED WHITE 1/2" ACUEDUCTO </v>
          </cell>
          <cell r="C879" t="str">
            <v>Insumos</v>
          </cell>
          <cell r="D879" t="str">
            <v>UND</v>
          </cell>
          <cell r="E879">
            <v>44393</v>
          </cell>
          <cell r="F879">
            <v>37305</v>
          </cell>
        </row>
        <row r="880">
          <cell r="A880" t="str">
            <v>I879</v>
          </cell>
          <cell r="B880" t="str">
            <v>REGISTRO O LLAVE DE PASO TIPO RED WHITE 1 1/2" ACUEDUCTO</v>
          </cell>
          <cell r="C880" t="str">
            <v>Insumos</v>
          </cell>
          <cell r="D880" t="str">
            <v>UND</v>
          </cell>
          <cell r="E880">
            <v>131707</v>
          </cell>
          <cell r="F880">
            <v>110678</v>
          </cell>
        </row>
        <row r="881">
          <cell r="A881" t="str">
            <v>I880</v>
          </cell>
          <cell r="B881" t="str">
            <v>REGISTRO O LLAVE DE PASO TIPO RED WHITE 1" ACUEDUCTO</v>
          </cell>
          <cell r="C881" t="str">
            <v>Insumos</v>
          </cell>
          <cell r="D881" t="str">
            <v>UND</v>
          </cell>
          <cell r="E881">
            <v>77242</v>
          </cell>
          <cell r="F881">
            <v>64909</v>
          </cell>
        </row>
        <row r="882">
          <cell r="A882" t="str">
            <v>I881</v>
          </cell>
          <cell r="B882" t="str">
            <v>REGISTRO O LLAVE DE PASO TIPO RED WHITE 3" ACUEDUCTO</v>
          </cell>
          <cell r="C882" t="str">
            <v>Insumos</v>
          </cell>
          <cell r="D882" t="str">
            <v>UND</v>
          </cell>
          <cell r="E882">
            <v>550487</v>
          </cell>
          <cell r="F882">
            <v>462594</v>
          </cell>
        </row>
        <row r="883">
          <cell r="A883" t="str">
            <v>I882</v>
          </cell>
          <cell r="B883" t="str">
            <v>REGISTRO O LLAVE DE PASO TIPO RED WHITE 2" ACUEDUCTO</v>
          </cell>
          <cell r="C883" t="str">
            <v>Insumos</v>
          </cell>
          <cell r="D883" t="str">
            <v>UND</v>
          </cell>
          <cell r="E883">
            <v>216641</v>
          </cell>
          <cell r="F883">
            <v>182051</v>
          </cell>
        </row>
        <row r="884">
          <cell r="A884" t="str">
            <v>I883</v>
          </cell>
          <cell r="B884" t="str">
            <v>COLLARIN DE DERIVACION ACERO INOXIDABLE  6"X1/2" PARA ACUEDUCTO</v>
          </cell>
          <cell r="C884" t="str">
            <v>Insumos</v>
          </cell>
          <cell r="D884" t="str">
            <v>UND</v>
          </cell>
          <cell r="E884">
            <v>218765</v>
          </cell>
          <cell r="F884">
            <v>183836</v>
          </cell>
        </row>
        <row r="885">
          <cell r="A885" t="str">
            <v>I884</v>
          </cell>
          <cell r="B885" t="str">
            <v>COLLARIN DE DERIVACION ACERO INOXIDABLE  8"X1/2" PARA ACUEDUCTO</v>
          </cell>
          <cell r="C885" t="str">
            <v>Insumos</v>
          </cell>
          <cell r="D885" t="str">
            <v>UND</v>
          </cell>
          <cell r="E885">
            <v>242867</v>
          </cell>
          <cell r="F885">
            <v>204090</v>
          </cell>
        </row>
        <row r="886">
          <cell r="A886" t="str">
            <v>I885</v>
          </cell>
          <cell r="B886" t="str">
            <v>TUBO DE POLIETILENO PE 100 A.D PN 10 DE 355 MM 14"</v>
          </cell>
          <cell r="C886" t="str">
            <v>Insumos</v>
          </cell>
          <cell r="D886" t="str">
            <v>M</v>
          </cell>
          <cell r="E886">
            <v>367191</v>
          </cell>
          <cell r="F886">
            <v>308564</v>
          </cell>
        </row>
        <row r="887">
          <cell r="A887" t="str">
            <v>I886</v>
          </cell>
          <cell r="B887" t="str">
            <v>TUBO DE POLIETILENO PE 100 A.D PN 12,5 DE 355 MM 14"</v>
          </cell>
          <cell r="C887" t="str">
            <v>Insumos</v>
          </cell>
          <cell r="D887" t="str">
            <v>M</v>
          </cell>
          <cell r="E887">
            <v>452417</v>
          </cell>
          <cell r="F887">
            <v>380182</v>
          </cell>
        </row>
        <row r="888">
          <cell r="A888" t="str">
            <v>I887</v>
          </cell>
          <cell r="B888" t="str">
            <v>TUBO DE POLIETILENO PE 100 A.D PN 16 DE 355 MM 14"</v>
          </cell>
          <cell r="C888" t="str">
            <v>Insumos</v>
          </cell>
          <cell r="D888" t="str">
            <v>M</v>
          </cell>
          <cell r="E888">
            <v>541720</v>
          </cell>
          <cell r="F888">
            <v>455227</v>
          </cell>
        </row>
        <row r="889">
          <cell r="A889" t="str">
            <v>I888</v>
          </cell>
          <cell r="B889" t="str">
            <v>TUBO DE POLIETILENO PE 100 A.D PN 10 DE 315 MM 12"</v>
          </cell>
          <cell r="C889" t="str">
            <v>Insumos</v>
          </cell>
          <cell r="D889" t="str">
            <v>M</v>
          </cell>
          <cell r="E889">
            <v>214612</v>
          </cell>
          <cell r="F889">
            <v>180346</v>
          </cell>
        </row>
        <row r="890">
          <cell r="A890" t="str">
            <v>I889</v>
          </cell>
          <cell r="B890" t="str">
            <v>TUBO DE POLIETILENO PE 100 A.D PN 12,5 DE 315 MM 12"</v>
          </cell>
          <cell r="C890" t="str">
            <v>Insumos</v>
          </cell>
          <cell r="D890" t="str">
            <v>M</v>
          </cell>
          <cell r="E890">
            <v>356788</v>
          </cell>
          <cell r="F890">
            <v>299822</v>
          </cell>
        </row>
        <row r="891">
          <cell r="A891" t="str">
            <v>I890</v>
          </cell>
          <cell r="B891" t="str">
            <v>TUBO DE POLIETILENO PE 100 A.D PN 16 DE 315 MM 12"</v>
          </cell>
          <cell r="C891" t="str">
            <v>Insumos</v>
          </cell>
          <cell r="D891" t="str">
            <v>M</v>
          </cell>
          <cell r="E891">
            <v>426886</v>
          </cell>
          <cell r="F891">
            <v>358728</v>
          </cell>
        </row>
        <row r="892">
          <cell r="A892" t="str">
            <v>I891</v>
          </cell>
          <cell r="B892" t="str">
            <v>TUBO DE POLIETILENO PE 100 A.D PN 10 DE 250 MM 10"</v>
          </cell>
          <cell r="C892" t="str">
            <v>Insumos</v>
          </cell>
          <cell r="D892" t="str">
            <v>M</v>
          </cell>
          <cell r="E892">
            <v>176834</v>
          </cell>
          <cell r="F892">
            <v>176834</v>
          </cell>
        </row>
        <row r="893">
          <cell r="A893" t="str">
            <v>I892</v>
          </cell>
          <cell r="B893" t="str">
            <v>TUBO DE POLIETILENO PE 100 A.D PN 12,5 DE 250 MM 10"</v>
          </cell>
          <cell r="C893" t="str">
            <v>Insumos</v>
          </cell>
          <cell r="D893" t="str">
            <v>M</v>
          </cell>
          <cell r="E893">
            <v>218922</v>
          </cell>
          <cell r="F893">
            <v>218922</v>
          </cell>
        </row>
        <row r="894">
          <cell r="A894" t="str">
            <v>I893</v>
          </cell>
          <cell r="B894" t="str">
            <v>TUBO DE POLIETILENO PE 100 A.D PN 16 DE 250 MM 10"</v>
          </cell>
          <cell r="C894" t="str">
            <v>Insumos</v>
          </cell>
          <cell r="D894" t="str">
            <v>M</v>
          </cell>
          <cell r="E894">
            <v>262131</v>
          </cell>
          <cell r="F894">
            <v>262131</v>
          </cell>
        </row>
        <row r="895">
          <cell r="A895" t="str">
            <v>I894</v>
          </cell>
          <cell r="B895" t="str">
            <v>TUBO DE POLIETILENO PE 100 A.D PN 10 DE 200 MM 8"</v>
          </cell>
          <cell r="C895" t="str">
            <v>Insumos</v>
          </cell>
          <cell r="D895" t="str">
            <v>M</v>
          </cell>
          <cell r="E895">
            <v>113706</v>
          </cell>
          <cell r="F895">
            <v>113706</v>
          </cell>
        </row>
        <row r="896">
          <cell r="A896" t="str">
            <v>I895</v>
          </cell>
          <cell r="B896" t="str">
            <v>TUBO DE POLIETILENO PE 100 A.D PN 12,5 DE 200 MM 8"</v>
          </cell>
          <cell r="C896" t="str">
            <v>Insumos</v>
          </cell>
          <cell r="D896" t="str">
            <v>M</v>
          </cell>
          <cell r="E896">
            <v>139931</v>
          </cell>
          <cell r="F896">
            <v>139931</v>
          </cell>
        </row>
        <row r="897">
          <cell r="A897" t="str">
            <v>I896</v>
          </cell>
          <cell r="B897" t="str">
            <v>TUBO DE POLIETILENO PE 100 A.D PN 16 DE 200 MM 8"</v>
          </cell>
          <cell r="C897" t="str">
            <v>Insumos</v>
          </cell>
          <cell r="D897" t="str">
            <v>M</v>
          </cell>
          <cell r="E897">
            <v>168087</v>
          </cell>
          <cell r="F897">
            <v>168087</v>
          </cell>
        </row>
        <row r="898">
          <cell r="A898" t="str">
            <v>I897</v>
          </cell>
          <cell r="B898" t="str">
            <v>TUBO DE POLIETILENO PE 100 A.D PN 10 DE 160 MM 6"</v>
          </cell>
          <cell r="C898" t="str">
            <v>Insumos</v>
          </cell>
          <cell r="D898" t="str">
            <v>M</v>
          </cell>
          <cell r="E898">
            <v>72626</v>
          </cell>
          <cell r="F898">
            <v>72626</v>
          </cell>
        </row>
        <row r="899">
          <cell r="A899" t="str">
            <v>I898</v>
          </cell>
          <cell r="B899" t="str">
            <v>TUBO DE POLIETILENO PE 100 A.D PN 12,5 DE 160 MM 6"</v>
          </cell>
          <cell r="C899" t="str">
            <v>Insumos</v>
          </cell>
          <cell r="D899" t="str">
            <v>M</v>
          </cell>
          <cell r="E899">
            <v>89837</v>
          </cell>
          <cell r="F899">
            <v>89837</v>
          </cell>
        </row>
        <row r="900">
          <cell r="A900" t="str">
            <v>I899</v>
          </cell>
          <cell r="B900" t="str">
            <v>TUBO DE POLIETILENO PE 100 A.D PN 16 DE 160 MM 6"</v>
          </cell>
          <cell r="C900" t="str">
            <v>Insumos</v>
          </cell>
          <cell r="D900" t="str">
            <v>M</v>
          </cell>
          <cell r="E900">
            <v>107834</v>
          </cell>
          <cell r="F900">
            <v>107834</v>
          </cell>
        </row>
        <row r="901">
          <cell r="A901" t="str">
            <v>I900</v>
          </cell>
          <cell r="B901" t="str">
            <v>TUBO DE POLIETILENO PE 100 A.D PN 10 DE 110 MM 4"</v>
          </cell>
          <cell r="C901" t="str">
            <v>Insumos</v>
          </cell>
          <cell r="D901" t="str">
            <v>M</v>
          </cell>
          <cell r="E901">
            <v>30846</v>
          </cell>
          <cell r="F901">
            <v>30846</v>
          </cell>
        </row>
        <row r="902">
          <cell r="A902" t="str">
            <v>I901</v>
          </cell>
          <cell r="B902" t="str">
            <v>TUBO DE POLIETILENO PE 100 A.D PN 12,5 DE 110 MM 4"</v>
          </cell>
          <cell r="C902" t="str">
            <v>Insumos</v>
          </cell>
          <cell r="D902" t="str">
            <v>M</v>
          </cell>
          <cell r="E902">
            <v>42398</v>
          </cell>
          <cell r="F902">
            <v>42398</v>
          </cell>
        </row>
        <row r="903">
          <cell r="A903" t="str">
            <v>I902</v>
          </cell>
          <cell r="B903" t="str">
            <v>TUBO DE POLIETILENO PE 100 A.D PN 16 DE 110 MM 4"</v>
          </cell>
          <cell r="C903" t="str">
            <v>Insumos</v>
          </cell>
          <cell r="D903" t="str">
            <v>M</v>
          </cell>
          <cell r="E903">
            <v>50803</v>
          </cell>
          <cell r="F903">
            <v>50803</v>
          </cell>
        </row>
        <row r="904">
          <cell r="A904" t="str">
            <v>I903</v>
          </cell>
          <cell r="B904" t="str">
            <v>TUBO DE POLIETILENO PE 100 A.D. PN 10 DE 90 M.M. (3,5")</v>
          </cell>
          <cell r="C904" t="str">
            <v>Insumos</v>
          </cell>
          <cell r="D904" t="str">
            <v>M</v>
          </cell>
          <cell r="E904">
            <v>21006</v>
          </cell>
          <cell r="F904">
            <v>21006</v>
          </cell>
        </row>
        <row r="905">
          <cell r="A905" t="str">
            <v>I904</v>
          </cell>
          <cell r="B905" t="str">
            <v>TUBO DE POLIETILENO PE 100 A.D. PN 12,5 DE 90 M.M. (3,5")</v>
          </cell>
          <cell r="C905" t="str">
            <v>Insumos</v>
          </cell>
          <cell r="D905" t="str">
            <v>M</v>
          </cell>
          <cell r="E905">
            <v>28664</v>
          </cell>
          <cell r="F905">
            <v>28664</v>
          </cell>
        </row>
        <row r="906">
          <cell r="A906" t="str">
            <v>I905</v>
          </cell>
          <cell r="B906" t="str">
            <v>TUBO DE POLIETILENO PE 100 A.D. PN 16 DE 90 M.M. (3,5")</v>
          </cell>
          <cell r="C906" t="str">
            <v>Insumos</v>
          </cell>
          <cell r="D906" t="str">
            <v>M</v>
          </cell>
          <cell r="E906">
            <v>34061</v>
          </cell>
          <cell r="F906">
            <v>34061</v>
          </cell>
        </row>
        <row r="907">
          <cell r="A907" t="str">
            <v>I906</v>
          </cell>
          <cell r="B907" t="str">
            <v>TUBO DE POLIETILENO PE 100 A.D. PN 10 DE 75 M.M. (3")</v>
          </cell>
          <cell r="C907" t="str">
            <v>Insumos</v>
          </cell>
          <cell r="D907" t="str">
            <v>M</v>
          </cell>
          <cell r="E907">
            <v>16478</v>
          </cell>
          <cell r="F907">
            <v>16478</v>
          </cell>
        </row>
        <row r="908">
          <cell r="A908" t="str">
            <v>I907</v>
          </cell>
          <cell r="B908" t="str">
            <v>TUBO DE POLIETILENO PE 100 A.D. PN 12,5 DE 75 M.M. (3")</v>
          </cell>
          <cell r="C908" t="str">
            <v>Insumos</v>
          </cell>
          <cell r="D908" t="str">
            <v>M</v>
          </cell>
          <cell r="E908">
            <v>19156</v>
          </cell>
          <cell r="F908">
            <v>19156</v>
          </cell>
        </row>
        <row r="909">
          <cell r="A909" t="str">
            <v>I908</v>
          </cell>
          <cell r="B909" t="str">
            <v>TUBO DE POLIETILENO PE 100 A.D. PN 16 DE 75 M.M. (3")</v>
          </cell>
          <cell r="C909" t="str">
            <v>Insumos</v>
          </cell>
          <cell r="D909" t="str">
            <v>M</v>
          </cell>
          <cell r="E909">
            <v>23602</v>
          </cell>
          <cell r="F909">
            <v>23602</v>
          </cell>
        </row>
        <row r="910">
          <cell r="A910" t="str">
            <v>I909</v>
          </cell>
          <cell r="B910" t="str">
            <v>TUBO DE POLIETILENO PE 100 A.D. PN 10 DE 63 M.M. (2.5")</v>
          </cell>
          <cell r="C910" t="str">
            <v>Insumos</v>
          </cell>
          <cell r="D910" t="str">
            <v>M</v>
          </cell>
          <cell r="E910">
            <v>14076</v>
          </cell>
          <cell r="F910">
            <v>14076</v>
          </cell>
        </row>
        <row r="911">
          <cell r="A911" t="str">
            <v>I910</v>
          </cell>
          <cell r="B911" t="str">
            <v>TUBO DE POLIETILENO PE 100 A.D. PN 12,5 DE 63 M.M. (2.5")</v>
          </cell>
          <cell r="C911" t="str">
            <v>Insumos</v>
          </cell>
          <cell r="D911" t="str">
            <v>M</v>
          </cell>
          <cell r="E911">
            <v>14074</v>
          </cell>
          <cell r="F911">
            <v>14074</v>
          </cell>
        </row>
        <row r="912">
          <cell r="A912" t="str">
            <v>I911</v>
          </cell>
          <cell r="B912" t="str">
            <v>TUBO DE POLIETILENO PE 100 A.D. PN 16 DE 63 M.M. (2.5")</v>
          </cell>
          <cell r="C912" t="str">
            <v>Insumos</v>
          </cell>
          <cell r="D912" t="str">
            <v>M</v>
          </cell>
          <cell r="E912">
            <v>16841</v>
          </cell>
          <cell r="F912">
            <v>16841</v>
          </cell>
        </row>
        <row r="913">
          <cell r="A913" t="str">
            <v>I912</v>
          </cell>
          <cell r="B913" t="str">
            <v>TUBO DE POLIETILENO PE 100 A.D. PN 10 DE 50 M.M. (2")</v>
          </cell>
          <cell r="C913" t="str">
            <v>Insumos</v>
          </cell>
          <cell r="D913" t="str">
            <v>M</v>
          </cell>
          <cell r="E913">
            <v>7027</v>
          </cell>
          <cell r="F913">
            <v>7027</v>
          </cell>
        </row>
        <row r="914">
          <cell r="A914" t="str">
            <v>I913</v>
          </cell>
          <cell r="B914" t="str">
            <v>TUBO DE POLIETILENO PE 100 A.D. PN 12,5 DE 50 M.M. (2")</v>
          </cell>
          <cell r="C914" t="str">
            <v>Insumos</v>
          </cell>
          <cell r="D914" t="str">
            <v>M</v>
          </cell>
          <cell r="E914">
            <v>8553</v>
          </cell>
          <cell r="F914">
            <v>8553</v>
          </cell>
        </row>
        <row r="915">
          <cell r="A915" t="str">
            <v>I914</v>
          </cell>
          <cell r="B915" t="str">
            <v>TUBO DE POLIETILENO PE 100 A.D. PN 16 DE 50 M.M. (2")</v>
          </cell>
          <cell r="C915" t="str">
            <v>Insumos</v>
          </cell>
          <cell r="D915" t="str">
            <v>M</v>
          </cell>
          <cell r="E915">
            <v>10607</v>
          </cell>
          <cell r="F915">
            <v>10607</v>
          </cell>
        </row>
        <row r="916">
          <cell r="A916" t="str">
            <v>I915</v>
          </cell>
          <cell r="B916" t="str">
            <v>TUBO DE POLIETILENO PE 80  A.D. PN 16 DE 20 M.M PARA ACOMETIDA</v>
          </cell>
          <cell r="C916" t="str">
            <v>Insumos</v>
          </cell>
          <cell r="D916" t="str">
            <v>M</v>
          </cell>
          <cell r="E916">
            <v>2547</v>
          </cell>
          <cell r="F916">
            <v>2140</v>
          </cell>
        </row>
        <row r="917">
          <cell r="A917" t="str">
            <v>I916</v>
          </cell>
          <cell r="B917" t="str">
            <v>TUBO DE POLIETILENO   PE 80 A.D PN 16 RDE 9  DE 32 M.M PARA ACOMETIDA</v>
          </cell>
          <cell r="C917" t="str">
            <v>Insumos</v>
          </cell>
          <cell r="D917" t="str">
            <v>M</v>
          </cell>
          <cell r="E917">
            <v>4530</v>
          </cell>
          <cell r="F917">
            <v>3807</v>
          </cell>
        </row>
        <row r="918">
          <cell r="A918" t="str">
            <v>I917</v>
          </cell>
          <cell r="B918" t="str">
            <v>SILLETA POLIETILENO PE 110 X 20 MM PARA SOCKET</v>
          </cell>
          <cell r="C918" t="str">
            <v>Insumos</v>
          </cell>
          <cell r="D918" t="str">
            <v>UND</v>
          </cell>
          <cell r="E918">
            <v>14375</v>
          </cell>
          <cell r="F918">
            <v>12080</v>
          </cell>
        </row>
        <row r="919">
          <cell r="A919" t="str">
            <v>I918</v>
          </cell>
          <cell r="B919" t="str">
            <v>SILLETA POLIETILENO PE 110 X 32 MM PARA SOCKET</v>
          </cell>
          <cell r="C919" t="str">
            <v>Insumos</v>
          </cell>
          <cell r="D919" t="str">
            <v>UND</v>
          </cell>
          <cell r="E919">
            <v>14375</v>
          </cell>
          <cell r="F919">
            <v>12080</v>
          </cell>
        </row>
        <row r="920">
          <cell r="A920" t="str">
            <v>I919</v>
          </cell>
          <cell r="B920" t="str">
            <v>RACOR  Y OTROS MATERIALES</v>
          </cell>
          <cell r="C920" t="str">
            <v>Insumos</v>
          </cell>
          <cell r="D920" t="str">
            <v>UND</v>
          </cell>
          <cell r="E920">
            <v>5685</v>
          </cell>
          <cell r="F920">
            <v>4777</v>
          </cell>
        </row>
        <row r="921">
          <cell r="A921" t="str">
            <v>I920</v>
          </cell>
          <cell r="B921" t="str">
            <v xml:space="preserve">ADAPTADOR MACHO PE 32 MM </v>
          </cell>
          <cell r="C921" t="str">
            <v>Insumos</v>
          </cell>
          <cell r="D921" t="str">
            <v>UND</v>
          </cell>
          <cell r="E921">
            <v>7265</v>
          </cell>
          <cell r="F921">
            <v>6105</v>
          </cell>
        </row>
        <row r="922">
          <cell r="A922" t="str">
            <v>I921</v>
          </cell>
          <cell r="B922" t="str">
            <v>VÁLVULA DE COMPUERTA ELÁSTICA VÁSTAGO NO ASCENDENTE HF DE 6" PARA ACUEDUCTO E.L</v>
          </cell>
          <cell r="C922" t="str">
            <v>Insumos</v>
          </cell>
          <cell r="D922" t="str">
            <v>UND</v>
          </cell>
          <cell r="E922">
            <v>1561939</v>
          </cell>
          <cell r="F922">
            <v>1312554</v>
          </cell>
        </row>
        <row r="923">
          <cell r="A923" t="str">
            <v>I922</v>
          </cell>
          <cell r="B923" t="str">
            <v>VÁLVULA DE COMPUERTA ELÁSTICA VÁSTAGO NO ASCENDENTE HF DE 4" PARA ACUEDUCTO E.L</v>
          </cell>
          <cell r="C923" t="str">
            <v>Insumos</v>
          </cell>
          <cell r="D923" t="str">
            <v>UND</v>
          </cell>
          <cell r="E923">
            <v>865790</v>
          </cell>
          <cell r="F923">
            <v>727555</v>
          </cell>
        </row>
        <row r="924">
          <cell r="A924" t="str">
            <v>I923</v>
          </cell>
          <cell r="B924" t="str">
            <v>VÁLVULA DE COMPUERTA ELÁSTICA VÁSTAGO NO ASCENDENTE HF DE 3" PARA ACUEDUCTO E.L</v>
          </cell>
          <cell r="C924" t="str">
            <v>Insumos</v>
          </cell>
          <cell r="D924" t="str">
            <v>UND</v>
          </cell>
          <cell r="E924">
            <v>667416</v>
          </cell>
          <cell r="F924">
            <v>560854</v>
          </cell>
        </row>
        <row r="925">
          <cell r="A925" t="str">
            <v>I924</v>
          </cell>
          <cell r="B925" t="str">
            <v>VÁLVULA DE COMPUERTA ELÁSTICA VÁSTAGO NO ASCENDENTE HF DE 8" PARA ACUEDUCTO BRIDADA</v>
          </cell>
          <cell r="C925" t="str">
            <v>Insumos</v>
          </cell>
          <cell r="D925" t="str">
            <v>UND</v>
          </cell>
          <cell r="E925">
            <v>2565848</v>
          </cell>
          <cell r="F925">
            <v>2156175</v>
          </cell>
        </row>
        <row r="926">
          <cell r="A926" t="str">
            <v>I925</v>
          </cell>
          <cell r="B926" t="str">
            <v>VÁLVULA DE COMPUERTA ELÁSTICA VÁSTAGO NO ASCENDENTE HF DE 6" PARA ACUEDUCTO BRIDADA</v>
          </cell>
          <cell r="C926" t="str">
            <v>Insumos</v>
          </cell>
          <cell r="D926" t="str">
            <v>UND</v>
          </cell>
          <cell r="E926">
            <v>1827982</v>
          </cell>
          <cell r="F926">
            <v>1536119</v>
          </cell>
        </row>
        <row r="927">
          <cell r="A927" t="str">
            <v>I926</v>
          </cell>
          <cell r="B927" t="str">
            <v>VÁLVULA DE COMPUERTA ELÁSTICA VÁSTAGO NO ASCENDENTE HF DE 4" PARA ACUEDUCTO BRIDADA</v>
          </cell>
          <cell r="C927" t="str">
            <v>Insumos</v>
          </cell>
          <cell r="D927" t="str">
            <v>UND</v>
          </cell>
          <cell r="E927">
            <v>977023</v>
          </cell>
          <cell r="F927">
            <v>821028</v>
          </cell>
        </row>
        <row r="928">
          <cell r="A928" t="str">
            <v>I927</v>
          </cell>
          <cell r="B928" t="str">
            <v>VÁLVULA DE COMPUERTA ELÁSTICA VÁSTAGO NO ASCENDENTE HF DE 3" PARA ACUEDUCTO BRIDADA</v>
          </cell>
          <cell r="C928" t="str">
            <v>Insumos</v>
          </cell>
          <cell r="D928" t="str">
            <v>UND</v>
          </cell>
          <cell r="E928">
            <v>783287</v>
          </cell>
          <cell r="F928">
            <v>658224</v>
          </cell>
        </row>
        <row r="929">
          <cell r="A929" t="str">
            <v>I928</v>
          </cell>
          <cell r="B929" t="str">
            <v>VÁLVULA DE COMPUERTA ELÁSTICA VÁSTAGO NO ASCENDENTE HF DE 2" PARA ACUEDUCTO BRIDADA</v>
          </cell>
          <cell r="C929" t="str">
            <v>Insumos</v>
          </cell>
          <cell r="D929" t="str">
            <v>UND</v>
          </cell>
          <cell r="E929">
            <v>520029</v>
          </cell>
          <cell r="F929">
            <v>436999</v>
          </cell>
        </row>
        <row r="930">
          <cell r="A930" t="str">
            <v>I929</v>
          </cell>
          <cell r="B930" t="str">
            <v>HIDRANTE BRIDADO HF TIPO TRÁFICO DE 4"</v>
          </cell>
          <cell r="C930" t="str">
            <v>Insumos</v>
          </cell>
          <cell r="D930" t="str">
            <v>UND</v>
          </cell>
          <cell r="E930">
            <v>4118520</v>
          </cell>
          <cell r="F930">
            <v>3460941</v>
          </cell>
        </row>
        <row r="931">
          <cell r="A931" t="str">
            <v>I930</v>
          </cell>
          <cell r="B931" t="str">
            <v xml:space="preserve">HIDRANTE BRIDADO HF TIPO MILÁN DE 3" </v>
          </cell>
          <cell r="C931" t="str">
            <v>Insumos</v>
          </cell>
          <cell r="D931" t="str">
            <v>UND</v>
          </cell>
          <cell r="E931">
            <v>2801300</v>
          </cell>
          <cell r="F931">
            <v>2354034</v>
          </cell>
        </row>
        <row r="932">
          <cell r="A932" t="str">
            <v>I931</v>
          </cell>
          <cell r="B932" t="str">
            <v>TAPA PORTAVÁLVULA HD</v>
          </cell>
          <cell r="C932" t="str">
            <v>Insumos</v>
          </cell>
          <cell r="D932" t="str">
            <v>UND</v>
          </cell>
          <cell r="E932">
            <v>168915</v>
          </cell>
          <cell r="F932">
            <v>141945</v>
          </cell>
        </row>
        <row r="933">
          <cell r="A933" t="str">
            <v>I932</v>
          </cell>
          <cell r="B933" t="str">
            <v>CAJA RECTANGULAR HF CON LOGOTIPO DE AGUAS DE MZALES</v>
          </cell>
          <cell r="C933" t="str">
            <v>Insumos</v>
          </cell>
          <cell r="D933" t="str">
            <v>UND</v>
          </cell>
          <cell r="E933">
            <v>85486</v>
          </cell>
          <cell r="F933">
            <v>71837</v>
          </cell>
        </row>
        <row r="934">
          <cell r="A934" t="str">
            <v>I933</v>
          </cell>
          <cell r="B934" t="str">
            <v>TAPON ROSCADO DE= 4" (100 MM) PVC PRESION</v>
          </cell>
          <cell r="C934" t="str">
            <v>Insumos</v>
          </cell>
          <cell r="D934" t="str">
            <v>UND</v>
          </cell>
          <cell r="E934">
            <v>61406</v>
          </cell>
          <cell r="F934">
            <v>51602</v>
          </cell>
        </row>
        <row r="935">
          <cell r="A935" t="str">
            <v>I934</v>
          </cell>
          <cell r="B935" t="str">
            <v>REDUCCION 6"X4"</v>
          </cell>
          <cell r="C935" t="str">
            <v>Insumos</v>
          </cell>
          <cell r="D935" t="str">
            <v>UND</v>
          </cell>
          <cell r="E935">
            <v>49196</v>
          </cell>
          <cell r="F935">
            <v>41341</v>
          </cell>
        </row>
        <row r="936">
          <cell r="A936" t="str">
            <v>I935</v>
          </cell>
          <cell r="B936" t="str">
            <v>TUBERIA MUEBLE RECTANGULARX 6M. ACERO LAMINADO EN FRIO; 76MMX38MM, ESPESOR 0.9MM, CALIBRE 20, CON TAPAS LATERALES</v>
          </cell>
          <cell r="C936" t="str">
            <v>Insumos</v>
          </cell>
          <cell r="D936" t="str">
            <v>M</v>
          </cell>
          <cell r="E936">
            <v>49366</v>
          </cell>
          <cell r="F936">
            <v>41484</v>
          </cell>
        </row>
        <row r="937">
          <cell r="A937" t="str">
            <v>I936</v>
          </cell>
          <cell r="B937" t="str">
            <v>TUBERIA GALVANIZADA 2" CAL 16</v>
          </cell>
          <cell r="C937" t="str">
            <v>Insumos</v>
          </cell>
          <cell r="D937" t="str">
            <v>M</v>
          </cell>
          <cell r="E937">
            <v>19869</v>
          </cell>
          <cell r="F937">
            <v>16697</v>
          </cell>
        </row>
        <row r="938">
          <cell r="A938" t="str">
            <v>I937</v>
          </cell>
          <cell r="B938" t="str">
            <v>BLOQUE CONCRETO COMUN</v>
          </cell>
          <cell r="C938" t="str">
            <v>Insumos</v>
          </cell>
          <cell r="D938" t="str">
            <v>UND</v>
          </cell>
          <cell r="E938">
            <v>5149</v>
          </cell>
          <cell r="F938">
            <v>4327</v>
          </cell>
        </row>
        <row r="939">
          <cell r="A939" t="str">
            <v>I938</v>
          </cell>
          <cell r="B939" t="str">
            <v xml:space="preserve">BLOQUE CONCRETO DECORATIVO CATALÁN LISO GRIS VERDE OLIVA 15*10*30 </v>
          </cell>
          <cell r="C939" t="str">
            <v>Insumos</v>
          </cell>
          <cell r="D939" t="str">
            <v>UND</v>
          </cell>
          <cell r="E939">
            <v>5336</v>
          </cell>
          <cell r="F939">
            <v>4484</v>
          </cell>
        </row>
        <row r="940">
          <cell r="A940" t="str">
            <v>I939</v>
          </cell>
          <cell r="B940" t="str">
            <v>BLOQUE ESTRUCTURAL CONCRETO LISO 12*20*40  CM. TIPO ADOQUINAR O SIMILAR.</v>
          </cell>
          <cell r="C940" t="str">
            <v>Insumos</v>
          </cell>
          <cell r="D940" t="str">
            <v>UND</v>
          </cell>
          <cell r="E940">
            <v>3928</v>
          </cell>
          <cell r="F940">
            <v>3301</v>
          </cell>
        </row>
        <row r="941">
          <cell r="A941" t="str">
            <v>I940</v>
          </cell>
          <cell r="B941" t="str">
            <v>LADRILLO TOLETE COMUN</v>
          </cell>
          <cell r="C941" t="str">
            <v>Insumos</v>
          </cell>
          <cell r="D941" t="str">
            <v>UND</v>
          </cell>
          <cell r="E941">
            <v>443</v>
          </cell>
          <cell r="F941">
            <v>372</v>
          </cell>
        </row>
        <row r="942">
          <cell r="A942" t="str">
            <v>I941</v>
          </cell>
          <cell r="B942" t="str">
            <v>BLOQUE DIVISORIO Nº 5 ( 33 X 23 X 11.5 CM) ARCILLA TIPO SANTAFÉ O SIMILAR.</v>
          </cell>
          <cell r="C942" t="str">
            <v>Insumos</v>
          </cell>
          <cell r="D942" t="str">
            <v>UND</v>
          </cell>
          <cell r="E942">
            <v>2212</v>
          </cell>
          <cell r="F942">
            <v>1859</v>
          </cell>
        </row>
        <row r="943">
          <cell r="A943" t="str">
            <v>I942</v>
          </cell>
          <cell r="B943" t="str">
            <v>BLOQUE ESTRUCTURAL CONCRETO LISO 15*20*40 CM. TIPO ADOQUINAR O SIMILAR.</v>
          </cell>
          <cell r="C943" t="str">
            <v>Insumos</v>
          </cell>
          <cell r="D943" t="str">
            <v>UND</v>
          </cell>
          <cell r="E943">
            <v>2679</v>
          </cell>
          <cell r="F943">
            <v>2251</v>
          </cell>
        </row>
        <row r="944">
          <cell r="A944" t="str">
            <v>I943</v>
          </cell>
          <cell r="B944" t="str">
            <v>LADRILLO 1/4 X 26  TONO OCRE ( 26 X 6 CM) TIPO MOORE O SIMILAR</v>
          </cell>
          <cell r="C944" t="str">
            <v>Insumos</v>
          </cell>
          <cell r="D944" t="str">
            <v>UND</v>
          </cell>
          <cell r="E944">
            <v>803</v>
          </cell>
          <cell r="F944">
            <v>675</v>
          </cell>
        </row>
        <row r="945">
          <cell r="A945" t="str">
            <v>I944</v>
          </cell>
          <cell r="B945" t="str">
            <v>LADRILLO TOLETE RECOCIDO (24,5 X 12 X 6 CM)</v>
          </cell>
          <cell r="C945" t="str">
            <v>Insumos</v>
          </cell>
          <cell r="D945" t="str">
            <v>UND</v>
          </cell>
          <cell r="E945">
            <v>2373</v>
          </cell>
          <cell r="F945">
            <v>1994</v>
          </cell>
        </row>
        <row r="946">
          <cell r="A946" t="str">
            <v>I945</v>
          </cell>
          <cell r="B946" t="str">
            <v>LADRILLO ESTRUCTURAL PORTANTE PRENSADO 30 X 6 CM. (29 X 12 X 9 CM) ARCILLA TIPO SANTAFÉ O SIMILAR.</v>
          </cell>
          <cell r="C946" t="str">
            <v>Insumos</v>
          </cell>
          <cell r="D946" t="str">
            <v>UND</v>
          </cell>
          <cell r="E946">
            <v>2009</v>
          </cell>
          <cell r="F946">
            <v>1688</v>
          </cell>
        </row>
        <row r="947">
          <cell r="A947" t="str">
            <v>I946</v>
          </cell>
          <cell r="B947" t="str">
            <v>LADRILLO ESTRUCTURAL PORTANTE PRENSADO 30 X 9 CM. (29 X 14.5 X 9 CM) ARCILLA TIPO SANTAFÉ O SIMILAR.</v>
          </cell>
          <cell r="C947" t="str">
            <v>Insumos</v>
          </cell>
          <cell r="D947" t="str">
            <v>UND</v>
          </cell>
          <cell r="E947">
            <v>2359</v>
          </cell>
          <cell r="F947">
            <v>1982</v>
          </cell>
        </row>
        <row r="948">
          <cell r="A948" t="str">
            <v>I947</v>
          </cell>
          <cell r="B948" t="str">
            <v>LADRILLO FACHADA PRENSADO LIVIANO (24.5 X 12 X 6 CM) ARCILLA TIPO SANTAFÉ O SIMILAR.</v>
          </cell>
          <cell r="C948" t="str">
            <v>Insumos</v>
          </cell>
          <cell r="D948" t="str">
            <v>UND</v>
          </cell>
          <cell r="E948">
            <v>1245</v>
          </cell>
          <cell r="F948">
            <v>1046</v>
          </cell>
        </row>
        <row r="949">
          <cell r="A949" t="str">
            <v>I948</v>
          </cell>
          <cell r="B949" t="str">
            <v>LADRILLO FACHADA PRENSADO MACIZO (24.5 X 12 X 5.5 CM) ARCILLA TIPO SANTAFÉ O SIMILAR.</v>
          </cell>
          <cell r="C949" t="str">
            <v>Insumos</v>
          </cell>
          <cell r="D949" t="str">
            <v>UND</v>
          </cell>
          <cell r="E949">
            <v>1319</v>
          </cell>
          <cell r="F949">
            <v>1108</v>
          </cell>
        </row>
        <row r="950">
          <cell r="A950" t="str">
            <v>I949</v>
          </cell>
          <cell r="B950" t="str">
            <v>PIEZA ESPECIAL EN "L"  25 X 12.5 X 6 CM. TONO OCRE TIPO MOORE O SIMILAR.</v>
          </cell>
          <cell r="C950" t="str">
            <v>Insumos</v>
          </cell>
          <cell r="D950" t="str">
            <v>UND</v>
          </cell>
          <cell r="E950">
            <v>2369</v>
          </cell>
          <cell r="F950">
            <v>1991</v>
          </cell>
        </row>
        <row r="951">
          <cell r="A951" t="str">
            <v>I950</v>
          </cell>
          <cell r="B951" t="str">
            <v>ADOQUIN DE ARCILLA COLOR ( 8*10*20) PUESTO EN OBRA</v>
          </cell>
          <cell r="C951" t="str">
            <v>Insumos</v>
          </cell>
          <cell r="D951" t="str">
            <v>UND</v>
          </cell>
          <cell r="E951">
            <v>1066</v>
          </cell>
          <cell r="F951">
            <v>896</v>
          </cell>
        </row>
        <row r="952">
          <cell r="A952" t="str">
            <v>I951</v>
          </cell>
          <cell r="B952" t="str">
            <v xml:space="preserve">BLOQUE  Nº 4 ARCILLA </v>
          </cell>
          <cell r="C952" t="str">
            <v>Insumos</v>
          </cell>
          <cell r="D952" t="str">
            <v>UND</v>
          </cell>
          <cell r="E952">
            <v>1760</v>
          </cell>
          <cell r="F952">
            <v>1479</v>
          </cell>
        </row>
        <row r="953">
          <cell r="A953" t="str">
            <v>I952</v>
          </cell>
          <cell r="B953" t="str">
            <v>BLOQUE ESTRUCTURAL CONCRETO LISO 20*20*40 CM. TIPO ADOQUINAR O SIMILAR.</v>
          </cell>
          <cell r="C953" t="str">
            <v>Insumos</v>
          </cell>
          <cell r="D953" t="str">
            <v>UND</v>
          </cell>
          <cell r="E953">
            <v>3296</v>
          </cell>
          <cell r="F953">
            <v>2770</v>
          </cell>
        </row>
        <row r="954">
          <cell r="A954" t="str">
            <v>I953</v>
          </cell>
          <cell r="B954" t="str">
            <v>CERCO ORDINARIO 8 CM X 8 CM X 4 M.</v>
          </cell>
          <cell r="C954" t="str">
            <v>Insumos</v>
          </cell>
          <cell r="D954" t="str">
            <v>M</v>
          </cell>
          <cell r="E954">
            <v>44259</v>
          </cell>
          <cell r="F954">
            <v>44259</v>
          </cell>
        </row>
        <row r="955">
          <cell r="A955" t="str">
            <v>I954</v>
          </cell>
          <cell r="B955" t="str">
            <v>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v>
          </cell>
          <cell r="C955" t="str">
            <v>Insumos</v>
          </cell>
          <cell r="D955" t="str">
            <v>M2</v>
          </cell>
          <cell r="E955">
            <v>1217426</v>
          </cell>
          <cell r="F955">
            <v>1217426</v>
          </cell>
        </row>
        <row r="956">
          <cell r="A956" t="str">
            <v>I955</v>
          </cell>
          <cell r="B956" t="str">
            <v>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v>
          </cell>
          <cell r="C956" t="str">
            <v>Insumos</v>
          </cell>
          <cell r="D956" t="str">
            <v>M2</v>
          </cell>
          <cell r="E956">
            <v>1620319</v>
          </cell>
          <cell r="F956">
            <v>1620319</v>
          </cell>
        </row>
        <row r="957">
          <cell r="A957" t="str">
            <v>I956</v>
          </cell>
          <cell r="B957" t="str">
            <v xml:space="preserve">DURMIENTE  4*4  </v>
          </cell>
          <cell r="C957" t="str">
            <v>Insumos</v>
          </cell>
          <cell r="D957" t="str">
            <v>M</v>
          </cell>
          <cell r="E957">
            <v>4976</v>
          </cell>
          <cell r="F957">
            <v>4976</v>
          </cell>
        </row>
        <row r="958">
          <cell r="A958" t="str">
            <v>I957</v>
          </cell>
          <cell r="B958" t="str">
            <v>LISTON 2 X 4</v>
          </cell>
          <cell r="C958" t="str">
            <v>Insumos</v>
          </cell>
          <cell r="D958" t="str">
            <v>M</v>
          </cell>
          <cell r="E958">
            <v>4235</v>
          </cell>
          <cell r="F958">
            <v>4235</v>
          </cell>
        </row>
        <row r="959">
          <cell r="A959" t="str">
            <v>I958</v>
          </cell>
          <cell r="B959" t="str">
            <v>LISTON CEDRO MACHO 5 CM X 2.5 CM X 3 M.</v>
          </cell>
          <cell r="C959" t="str">
            <v>Insumos</v>
          </cell>
          <cell r="D959" t="str">
            <v>M</v>
          </cell>
          <cell r="E959">
            <v>4447</v>
          </cell>
          <cell r="F959">
            <v>4447</v>
          </cell>
        </row>
        <row r="960">
          <cell r="A960" t="str">
            <v>I959</v>
          </cell>
          <cell r="B960" t="str">
            <v>MARCO EN MADECOR SENCILLO - KIT DE MARKO MADECOR TIPO PIZANO O SIMILAR (2 LARGUEROS DE 2,40 M Y UN CABEZAL DE 1,20 M.) ANCHO MURO: 10 A 18 CM.</v>
          </cell>
          <cell r="C960" t="str">
            <v>Insumos</v>
          </cell>
          <cell r="D960" t="str">
            <v>UND</v>
          </cell>
          <cell r="E960">
            <v>192010</v>
          </cell>
          <cell r="F960">
            <v>192010</v>
          </cell>
        </row>
        <row r="961">
          <cell r="A961" t="str">
            <v>I960</v>
          </cell>
          <cell r="B961" t="str">
            <v>MARCO EN MADECOR SENCILLO - KIT DE MARKO MADECOR TIPO PIZANO O SIMILAR (2 LARGUEROS DE 2,40 M Y UN CABEZAL DE 1,20 M.) ANCHO MURO: 8 CM.</v>
          </cell>
          <cell r="C961" t="str">
            <v>Insumos</v>
          </cell>
          <cell r="D961" t="str">
            <v>UND</v>
          </cell>
          <cell r="E961">
            <v>155556</v>
          </cell>
          <cell r="F961">
            <v>155556</v>
          </cell>
        </row>
        <row r="962">
          <cell r="A962" t="str">
            <v>I961</v>
          </cell>
          <cell r="B962" t="str">
            <v>MARCO EN MADERA CHINGALE SENCILLO - KIT DE MARKO MADERA TIPO PIZANO O SIMILAR. (2 LARGUEROS DE 2,40 M Y UN CABEZAL DE 1,20 M.) ANCHO MURO: 8 CM.</v>
          </cell>
          <cell r="C962" t="str">
            <v>Insumos</v>
          </cell>
          <cell r="D962" t="str">
            <v>UND</v>
          </cell>
          <cell r="E962">
            <v>93469</v>
          </cell>
          <cell r="F962">
            <v>93469</v>
          </cell>
        </row>
        <row r="963">
          <cell r="A963" t="str">
            <v>I962</v>
          </cell>
          <cell r="B963" t="str">
            <v>MARCO EN TABLEX ENCHAPADO OKUME (25 MM.) SENCILLO - KIT DE MARKO CLASSICO TIPO PIZANO O SIMILAR. (2 LARGUEROS DE 2,40 M Y UN CABEZAL DE 1,20 M.) ANCHO MURO: 10 A 18 CM.</v>
          </cell>
          <cell r="C963" t="str">
            <v>Insumos</v>
          </cell>
          <cell r="D963" t="str">
            <v>UND</v>
          </cell>
          <cell r="E963">
            <v>245550</v>
          </cell>
          <cell r="F963">
            <v>245550</v>
          </cell>
        </row>
        <row r="964">
          <cell r="A964" t="str">
            <v>I963</v>
          </cell>
          <cell r="B964" t="str">
            <v>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C964" t="str">
            <v>Insumos</v>
          </cell>
          <cell r="D964" t="str">
            <v>M2</v>
          </cell>
          <cell r="E964">
            <v>531724</v>
          </cell>
          <cell r="F964">
            <v>531724</v>
          </cell>
        </row>
        <row r="965">
          <cell r="A965" t="str">
            <v>I964</v>
          </cell>
          <cell r="B965" t="str">
            <v>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ell>
          <cell r="C965" t="str">
            <v>Insumos</v>
          </cell>
          <cell r="D965" t="str">
            <v>M2</v>
          </cell>
          <cell r="E965">
            <v>415107</v>
          </cell>
          <cell r="F965">
            <v>415107</v>
          </cell>
        </row>
        <row r="966">
          <cell r="A966" t="str">
            <v>I965</v>
          </cell>
          <cell r="B966" t="str">
            <v>PERSIANA  EN MADERA ZAPÁN DE 2CM X 15 CM CADA 7,5 CM  ( INCLUYE PINTURA DE ACABADO, INMUNIZADO, PERFILERIA DE ANCLAJE TIPO MUEBLE DE 2"X1/8", SOPORTE VERTICAL, CADA  METRO, Y ANCLAJES PERSIANA.)</v>
          </cell>
          <cell r="C966" t="str">
            <v>Insumos</v>
          </cell>
          <cell r="D966" t="str">
            <v>M2</v>
          </cell>
          <cell r="E966">
            <v>210863</v>
          </cell>
          <cell r="F966">
            <v>210863</v>
          </cell>
        </row>
        <row r="967">
          <cell r="A967" t="str">
            <v>I966</v>
          </cell>
          <cell r="B967" t="str">
            <v>TELERA 20 CM X 4 CM X 3 M.</v>
          </cell>
          <cell r="C967" t="str">
            <v>Insumos</v>
          </cell>
          <cell r="D967" t="str">
            <v>M</v>
          </cell>
          <cell r="E967">
            <v>11305</v>
          </cell>
          <cell r="F967">
            <v>11305</v>
          </cell>
        </row>
        <row r="968">
          <cell r="A968" t="str">
            <v>I967</v>
          </cell>
          <cell r="B968" t="str">
            <v xml:space="preserve">PUERTA ENTAMBORADA EN LAMINA TRIPLEX OKUME - TIPO PIZANO OKUMÉ O SIMILAR. ANCHO: 0,51A 0,75 M. ALTO: 1,80 A 2,40 M. HOJA LISA CON 4 RANURAS HORIZONTALES Y CON MARQUETE CHAPACANTO OKUMÉ. </v>
          </cell>
          <cell r="C968" t="str">
            <v>Insumos</v>
          </cell>
          <cell r="D968" t="str">
            <v>UND</v>
          </cell>
          <cell r="E968">
            <v>290071</v>
          </cell>
          <cell r="F968">
            <v>290071</v>
          </cell>
        </row>
        <row r="969">
          <cell r="A969" t="str">
            <v>I968</v>
          </cell>
          <cell r="B969" t="str">
            <v xml:space="preserve">PUERTA ENTAMBORADA EN LAMINA TRIPLEX OKUME - TIPO PIZANO OKUMÉ O SIMILAR. ANCHO: 0,51A 0,75 M. ALTO: 1,80 A 2,40 M. HOJA LISA CON MARQUETE CHAPACANTO OKUMÉ. </v>
          </cell>
          <cell r="C969" t="str">
            <v>Insumos</v>
          </cell>
          <cell r="D969" t="str">
            <v>UND</v>
          </cell>
          <cell r="E969">
            <v>265907</v>
          </cell>
          <cell r="F969">
            <v>265907</v>
          </cell>
        </row>
        <row r="970">
          <cell r="A970" t="str">
            <v>I969</v>
          </cell>
          <cell r="B970" t="str">
            <v xml:space="preserve">PUERTA ENTAMBORADA EN LAMINA TRIPLEX OKUME - TIPO PIZANO OKUMÉ O SIMILAR. ANCHO: 0,76 A 1,10 M. ALTO: 1,80 A 2,40 M. HOJA LISA CON 4 RANURAS HORIZONTALES Y CON MARQUETE CHAPACANTO OKUMÉ. </v>
          </cell>
          <cell r="C970" t="str">
            <v>Insumos</v>
          </cell>
          <cell r="D970" t="str">
            <v>UND</v>
          </cell>
          <cell r="E970">
            <v>306255</v>
          </cell>
          <cell r="F970">
            <v>306255</v>
          </cell>
        </row>
        <row r="971">
          <cell r="A971" t="str">
            <v>I970</v>
          </cell>
          <cell r="B971" t="str">
            <v xml:space="preserve">PUERTA ENTAMBORADA EN LAMINA TRIPLEX OKUME - TIPO PIZANO OKUMÉ O SIMILAR. ANCHO: 0,76 A 1,10 M. ALTO: 1,80 A 2,40 M. HOJA LISA CON MARQUETE CHAPACANTO OKUMÉ. </v>
          </cell>
          <cell r="C971" t="str">
            <v>Insumos</v>
          </cell>
          <cell r="D971" t="str">
            <v>UND</v>
          </cell>
          <cell r="E971">
            <v>282088</v>
          </cell>
          <cell r="F971">
            <v>282088</v>
          </cell>
        </row>
        <row r="972">
          <cell r="A972" t="str">
            <v>I971</v>
          </cell>
          <cell r="B972" t="str">
            <v xml:space="preserve">PUERTA ENTAMBORADA EN MADEFONDO - TIPO PIZANO ARQUITECTÓNICA O SIMILAR. ANCHO: 0,51 A 0,75 M. ALTO: 1,80 A 2,40 M. HOJA LISA CON 4 RANURAS HORIZONTALES PINTADAS Y CON MARQUETE EN CANTO DECORATIVO. ACABADO: SEGÚN PINTA SELECCIONADA DE CARTA COLORES MADECOR. </v>
          </cell>
          <cell r="C972" t="str">
            <v>Insumos</v>
          </cell>
          <cell r="D972" t="str">
            <v>UND</v>
          </cell>
          <cell r="E972">
            <v>225500</v>
          </cell>
          <cell r="F972">
            <v>225500</v>
          </cell>
        </row>
        <row r="973">
          <cell r="A973" t="str">
            <v>I972</v>
          </cell>
          <cell r="B973" t="str">
            <v xml:space="preserve">PUERTA ENTAMBORADA EN MADEFONDO - TIPO PIZANO ARQUITECTÓNICA O SIMILAR. ANCHO: 0,51 A 0,75 M. ALTO: 1,80 A 2,40 M. HOJA LISA CON MARQUETE EN CANTO DECORATIVO. ACABADO: SEGÚN PINTA SELECCIONADA DE CARTA COLORES MADECOR. </v>
          </cell>
          <cell r="C973" t="str">
            <v>Insumos</v>
          </cell>
          <cell r="D973" t="str">
            <v>UND</v>
          </cell>
          <cell r="E973">
            <v>201333</v>
          </cell>
          <cell r="F973">
            <v>201333</v>
          </cell>
        </row>
        <row r="974">
          <cell r="A974" t="str">
            <v>I973</v>
          </cell>
          <cell r="B974" t="str">
            <v xml:space="preserve">PUERTA ENTAMBORADA EN MADEFONDO - TIPO PIZANO ARQUITECTÓNICA O SIMILAR. ANCHO: 0,76 A 1,10 M. ALTO: 1,80 A 2,40 M. HOJA LISA CON 4 RANURAS HORIZONTALES PINTADAS Y CON MARQUETE EN CANTO DECORATIVO. ACABADO: SEGÚN PINTA SELECCIONADA DE CARTA COLORES MADECOR. </v>
          </cell>
          <cell r="C974" t="str">
            <v>Insumos</v>
          </cell>
          <cell r="D974" t="str">
            <v>UND</v>
          </cell>
          <cell r="E974">
            <v>275834</v>
          </cell>
          <cell r="F974">
            <v>275834</v>
          </cell>
        </row>
        <row r="975">
          <cell r="A975" t="str">
            <v>I974</v>
          </cell>
          <cell r="B975" t="str">
            <v xml:space="preserve">PUERTA ENTAMBORADA EN MADEFONDO - TIPO PIZANO ARQUITECTÓNICA O SIMILAR. ANCHO: 0,76 A 1,10 M. ALTO: 1,80 A 2,40 M. HOJA LISA CON MARQUETE EN CANTO DECORATIVO. ACABADO: SEGÚN PINTA SELECCIONADA DE CARTA COLORES MADECOR. </v>
          </cell>
          <cell r="C975" t="str">
            <v>Insumos</v>
          </cell>
          <cell r="D975" t="str">
            <v>UND</v>
          </cell>
          <cell r="E975">
            <v>251666</v>
          </cell>
          <cell r="F975">
            <v>251666</v>
          </cell>
        </row>
        <row r="976">
          <cell r="A976" t="str">
            <v>I975</v>
          </cell>
          <cell r="B976" t="str">
            <v>CUARTON 8 CM * 4 CM * 3 M</v>
          </cell>
          <cell r="C976" t="str">
            <v>Insumos</v>
          </cell>
          <cell r="D976" t="str">
            <v>M</v>
          </cell>
          <cell r="E976">
            <v>4074</v>
          </cell>
          <cell r="F976">
            <v>4074</v>
          </cell>
        </row>
        <row r="977">
          <cell r="A977" t="str">
            <v>I976</v>
          </cell>
          <cell r="B977" t="str">
            <v>CUARTON ORDINARIO 8 CM *4 CM *3M</v>
          </cell>
          <cell r="C977" t="str">
            <v>Insumos</v>
          </cell>
          <cell r="D977" t="str">
            <v>M</v>
          </cell>
          <cell r="E977">
            <v>3317</v>
          </cell>
          <cell r="F977">
            <v>3317</v>
          </cell>
        </row>
        <row r="978">
          <cell r="A978" t="str">
            <v>I977</v>
          </cell>
          <cell r="B978" t="str">
            <v>TABLA BURRA 30 CM * 2.5 CM * 3 M</v>
          </cell>
          <cell r="C978" t="str">
            <v>Insumos</v>
          </cell>
          <cell r="D978" t="str">
            <v>UND</v>
          </cell>
          <cell r="E978">
            <v>22272</v>
          </cell>
          <cell r="F978">
            <v>22272</v>
          </cell>
        </row>
        <row r="979">
          <cell r="A979" t="str">
            <v>I978</v>
          </cell>
          <cell r="B979" t="str">
            <v>TABLA CHAPA EN CEDRO MACHO 30 CM X 2 CM X 3 M.</v>
          </cell>
          <cell r="C979" t="str">
            <v>Insumos</v>
          </cell>
          <cell r="D979" t="str">
            <v>M</v>
          </cell>
          <cell r="E979">
            <v>6510</v>
          </cell>
          <cell r="F979">
            <v>6510</v>
          </cell>
        </row>
        <row r="980">
          <cell r="A980" t="str">
            <v>I979</v>
          </cell>
          <cell r="B980" t="str">
            <v>TABLA CHAPA ORDINARIO 30 CM X 2 CM X 3 M.</v>
          </cell>
          <cell r="C980" t="str">
            <v>Insumos</v>
          </cell>
          <cell r="D980" t="str">
            <v>UND</v>
          </cell>
          <cell r="E980">
            <v>17890</v>
          </cell>
          <cell r="F980">
            <v>17890</v>
          </cell>
        </row>
        <row r="981">
          <cell r="A981" t="str">
            <v>I980</v>
          </cell>
          <cell r="B981" t="str">
            <v>TIRAS ALISTADO 3 X 3 X 3</v>
          </cell>
          <cell r="C981" t="str">
            <v>Insumos</v>
          </cell>
          <cell r="D981" t="str">
            <v>M</v>
          </cell>
          <cell r="E981">
            <v>1024</v>
          </cell>
          <cell r="F981">
            <v>1024</v>
          </cell>
        </row>
        <row r="982">
          <cell r="A982" t="str">
            <v>I981</v>
          </cell>
          <cell r="B982" t="str">
            <v>VARA DE CLAVO</v>
          </cell>
          <cell r="C982" t="str">
            <v>Insumos</v>
          </cell>
          <cell r="D982" t="str">
            <v>M</v>
          </cell>
          <cell r="E982">
            <v>2327</v>
          </cell>
          <cell r="F982">
            <v>2327</v>
          </cell>
        </row>
        <row r="983">
          <cell r="A983" t="str">
            <v>I982</v>
          </cell>
          <cell r="B983" t="str">
            <v xml:space="preserve">TABLA BURRA EN CEDRO MACHO 0,23 X 3 MTS </v>
          </cell>
          <cell r="C983" t="str">
            <v>Insumos</v>
          </cell>
          <cell r="D983" t="str">
            <v>UND</v>
          </cell>
          <cell r="E983">
            <v>119579</v>
          </cell>
          <cell r="F983">
            <v>119579</v>
          </cell>
        </row>
        <row r="984">
          <cell r="A984" t="str">
            <v>I983</v>
          </cell>
          <cell r="B984" t="str">
            <v xml:space="preserve">PUERTA ENTAMBORADA EN LAMINA TRIPLEX OKUME - TIPO PIZANO OKUMÉ O SIMILAR. ANCHO: 0,51A 0,75 M. ALTO: 1,80 A 2,40 M. HOJA LISA CON 4 RANURAS HORIZONTALES Y CON MARQUETE CHAPACANTO OKUMÉ. </v>
          </cell>
          <cell r="C984" t="str">
            <v>Insumos</v>
          </cell>
          <cell r="D984" t="str">
            <v>UND</v>
          </cell>
          <cell r="E984">
            <v>474672</v>
          </cell>
          <cell r="F984">
            <v>474672</v>
          </cell>
        </row>
        <row r="985">
          <cell r="A985" t="str">
            <v>I984</v>
          </cell>
          <cell r="B985" t="str">
            <v>ESTERILLA DE GUADUA</v>
          </cell>
          <cell r="C985" t="str">
            <v>Insumos</v>
          </cell>
          <cell r="D985" t="str">
            <v>M2</v>
          </cell>
          <cell r="E985">
            <v>4745</v>
          </cell>
          <cell r="F985">
            <v>4745</v>
          </cell>
        </row>
        <row r="986">
          <cell r="A986" t="str">
            <v>I985</v>
          </cell>
          <cell r="B986" t="str">
            <v>TELERA 0,05X0,22X2,90 M (3 USOS)</v>
          </cell>
          <cell r="C986" t="str">
            <v>Insumos</v>
          </cell>
          <cell r="D986" t="str">
            <v>UND</v>
          </cell>
          <cell r="E986">
            <v>32025</v>
          </cell>
          <cell r="F986">
            <v>32025</v>
          </cell>
        </row>
        <row r="987">
          <cell r="A987" t="str">
            <v>I986</v>
          </cell>
          <cell r="B987" t="str">
            <v>GUADUA CEPA DE 5 VARAS</v>
          </cell>
          <cell r="C987" t="str">
            <v>Insumos</v>
          </cell>
          <cell r="D987" t="str">
            <v>UND</v>
          </cell>
          <cell r="E987">
            <v>9128</v>
          </cell>
          <cell r="F987">
            <v>9128</v>
          </cell>
        </row>
        <row r="988">
          <cell r="A988" t="str">
            <v>I987</v>
          </cell>
          <cell r="B988" t="str">
            <v>VARILLÓN DE 0,02 X 0,05 X 2,80</v>
          </cell>
          <cell r="C988" t="str">
            <v>Insumos</v>
          </cell>
          <cell r="D988" t="str">
            <v>UND</v>
          </cell>
          <cell r="E988">
            <v>3030</v>
          </cell>
          <cell r="F988">
            <v>3030</v>
          </cell>
        </row>
        <row r="989">
          <cell r="A989" t="str">
            <v>I988</v>
          </cell>
          <cell r="B989" t="str">
            <v>VARILLON DE SAJO</v>
          </cell>
          <cell r="C989" t="str">
            <v>Insumos</v>
          </cell>
          <cell r="D989" t="str">
            <v>UND</v>
          </cell>
          <cell r="E989">
            <v>16448</v>
          </cell>
          <cell r="F989">
            <v>16448</v>
          </cell>
        </row>
        <row r="990">
          <cell r="A990" t="str">
            <v>I989</v>
          </cell>
          <cell r="B990" t="str">
            <v>GUADUA SOBREBASA L= 1.50 MT. 3 USOS</v>
          </cell>
          <cell r="C990" t="str">
            <v>Insumos</v>
          </cell>
          <cell r="D990" t="str">
            <v>UND</v>
          </cell>
          <cell r="E990">
            <v>6061</v>
          </cell>
          <cell r="F990">
            <v>6061</v>
          </cell>
        </row>
        <row r="991">
          <cell r="A991" t="str">
            <v>I990</v>
          </cell>
          <cell r="B991" t="str">
            <v>TABLA 1"X10"X3M</v>
          </cell>
          <cell r="C991" t="str">
            <v>Insumos</v>
          </cell>
          <cell r="D991" t="str">
            <v>UND</v>
          </cell>
          <cell r="E991">
            <v>13848</v>
          </cell>
          <cell r="F991">
            <v>13848</v>
          </cell>
        </row>
        <row r="992">
          <cell r="A992" t="str">
            <v>I991</v>
          </cell>
          <cell r="B992" t="str">
            <v>CUARTON 2"X4"X3M</v>
          </cell>
          <cell r="C992" t="str">
            <v>Insumos</v>
          </cell>
          <cell r="D992" t="str">
            <v>UND</v>
          </cell>
          <cell r="E992">
            <v>12984</v>
          </cell>
          <cell r="F992">
            <v>12984</v>
          </cell>
        </row>
        <row r="993">
          <cell r="A993" t="str">
            <v>I992</v>
          </cell>
          <cell r="B993" t="str">
            <v>GUADUA PARA FILTRO</v>
          </cell>
          <cell r="C993" t="str">
            <v>Insumos</v>
          </cell>
          <cell r="D993" t="str">
            <v>ML</v>
          </cell>
          <cell r="E993">
            <v>1733</v>
          </cell>
          <cell r="F993">
            <v>1733</v>
          </cell>
        </row>
        <row r="994">
          <cell r="A994" t="str">
            <v>I993</v>
          </cell>
          <cell r="B994" t="str">
            <v>RASTROJO PARA FILTROS VIVOS</v>
          </cell>
          <cell r="C994" t="str">
            <v>Insumos</v>
          </cell>
          <cell r="D994" t="str">
            <v>M2</v>
          </cell>
          <cell r="E994">
            <v>1385</v>
          </cell>
          <cell r="F994">
            <v>1385</v>
          </cell>
        </row>
        <row r="995">
          <cell r="A995" t="str">
            <v>I994</v>
          </cell>
          <cell r="B995" t="str">
            <v>GUADUILLA</v>
          </cell>
          <cell r="C995" t="str">
            <v>Insumos</v>
          </cell>
          <cell r="D995" t="str">
            <v>UND</v>
          </cell>
          <cell r="E995">
            <v>1733</v>
          </cell>
          <cell r="F995">
            <v>1733</v>
          </cell>
        </row>
        <row r="996">
          <cell r="A996" t="str">
            <v>I995</v>
          </cell>
          <cell r="B996" t="str">
            <v>VIGUETA CHANUL 3 MTRS</v>
          </cell>
          <cell r="C996" t="str">
            <v>Insumos</v>
          </cell>
          <cell r="D996" t="str">
            <v>ML</v>
          </cell>
          <cell r="E996">
            <v>10847</v>
          </cell>
          <cell r="F996">
            <v>10847</v>
          </cell>
        </row>
        <row r="997">
          <cell r="A997" t="str">
            <v>I996</v>
          </cell>
          <cell r="B997" t="str">
            <v>TABLA X 3 CHANUL</v>
          </cell>
          <cell r="C997" t="str">
            <v>Insumos</v>
          </cell>
          <cell r="D997" t="str">
            <v>UND</v>
          </cell>
          <cell r="E997">
            <v>23368</v>
          </cell>
          <cell r="F997">
            <v>23368</v>
          </cell>
        </row>
        <row r="998">
          <cell r="A998" t="str">
            <v>I997</v>
          </cell>
          <cell r="B998" t="str">
            <v>CUARTON CHANUL 3 MTRS</v>
          </cell>
          <cell r="C998" t="str">
            <v>Insumos</v>
          </cell>
          <cell r="D998" t="str">
            <v>UND</v>
          </cell>
          <cell r="E998">
            <v>23021</v>
          </cell>
          <cell r="F998">
            <v>23021</v>
          </cell>
        </row>
        <row r="999">
          <cell r="A999" t="str">
            <v>I998</v>
          </cell>
          <cell r="B999" t="str">
            <v>LATA DE GUADUA</v>
          </cell>
          <cell r="C999" t="str">
            <v>Insumos</v>
          </cell>
          <cell r="D999" t="str">
            <v>UND</v>
          </cell>
          <cell r="E999">
            <v>518</v>
          </cell>
          <cell r="F999">
            <v>518</v>
          </cell>
        </row>
        <row r="1000">
          <cell r="A1000" t="str">
            <v>I999</v>
          </cell>
          <cell r="B1000" t="str">
            <v>POSTE DE MADERA DE CHANUL</v>
          </cell>
          <cell r="C1000" t="str">
            <v>Insumos</v>
          </cell>
          <cell r="D1000" t="str">
            <v>UND</v>
          </cell>
          <cell r="E1000">
            <v>27109</v>
          </cell>
          <cell r="F1000">
            <v>27109</v>
          </cell>
        </row>
        <row r="1001">
          <cell r="A1001" t="str">
            <v>I1000</v>
          </cell>
          <cell r="B1001" t="str">
            <v>AJUSTADOR PARA DILUSION DE PINTURA EPOXI POLIAMIDA CON CATALIZADOR - TIPO PINTUCO REF. 125290 O SIMILAR</v>
          </cell>
          <cell r="C1001" t="str">
            <v>Insumos</v>
          </cell>
          <cell r="D1001" t="str">
            <v>GAL</v>
          </cell>
          <cell r="E1001">
            <v>63957</v>
          </cell>
          <cell r="F1001">
            <v>53745</v>
          </cell>
        </row>
        <row r="1002">
          <cell r="A1002" t="str">
            <v>I1001</v>
          </cell>
          <cell r="B1002" t="str">
            <v>ANTICORROSIVO PREMIUM - TIPO PINTUCO REF. 513 O SIMILAR</v>
          </cell>
          <cell r="C1002" t="str">
            <v>Insumos</v>
          </cell>
          <cell r="D1002" t="str">
            <v>GAL</v>
          </cell>
          <cell r="E1002">
            <v>79948</v>
          </cell>
          <cell r="F1002">
            <v>67183</v>
          </cell>
        </row>
        <row r="1003">
          <cell r="A1003" t="str">
            <v>I1002</v>
          </cell>
          <cell r="B1003" t="str">
            <v>ESMALTE SINTETICO PINTULUX - TIPO PINTUCO REF. SEGÚN COLOR DISEÑO O SIMILAR</v>
          </cell>
          <cell r="C1003" t="str">
            <v>Insumos</v>
          </cell>
          <cell r="D1003" t="str">
            <v>GAL</v>
          </cell>
          <cell r="E1003">
            <v>115927</v>
          </cell>
          <cell r="F1003">
            <v>97418</v>
          </cell>
        </row>
        <row r="1004">
          <cell r="A1004" t="str">
            <v>I1003</v>
          </cell>
          <cell r="B1004" t="str">
            <v>ESTUCO PARA EXTERIORES - TIPO PINTUCO REF. 27060 O SIMILAR.</v>
          </cell>
          <cell r="C1004" t="str">
            <v>Insumos</v>
          </cell>
          <cell r="D1004" t="str">
            <v>GAL</v>
          </cell>
          <cell r="E1004">
            <v>28464</v>
          </cell>
          <cell r="F1004">
            <v>23919</v>
          </cell>
        </row>
        <row r="1005">
          <cell r="A1005" t="str">
            <v>I1004</v>
          </cell>
          <cell r="B1005" t="str">
            <v>ESTUCO PARA INTERIORES - TIPO PINTUCO REF. 117060 O SIMILAR.</v>
          </cell>
          <cell r="C1005" t="str">
            <v>Insumos</v>
          </cell>
          <cell r="D1005" t="str">
            <v>GAL</v>
          </cell>
          <cell r="E1005">
            <v>26405</v>
          </cell>
          <cell r="F1005">
            <v>22189</v>
          </cell>
        </row>
        <row r="1006">
          <cell r="A1006" t="str">
            <v>I1005</v>
          </cell>
          <cell r="B1006" t="str">
            <v>GRANIPLAS (ESGRAFIADO) FACHADA COLOR PASTEL</v>
          </cell>
          <cell r="C1006" t="str">
            <v>Insumos</v>
          </cell>
          <cell r="D1006" t="str">
            <v>KG</v>
          </cell>
          <cell r="E1006">
            <v>5305</v>
          </cell>
          <cell r="F1006">
            <v>4458</v>
          </cell>
        </row>
        <row r="1007">
          <cell r="A1007" t="str">
            <v>I1006</v>
          </cell>
          <cell r="B1007" t="str">
            <v>GRANIPLAS (ESGRAFIADO) FACHADA COLORES INTERMEDIOS Y FUERTES</v>
          </cell>
          <cell r="C1007" t="str">
            <v>Insumos</v>
          </cell>
          <cell r="D1007" t="str">
            <v>KG</v>
          </cell>
          <cell r="E1007">
            <v>7302</v>
          </cell>
          <cell r="F1007">
            <v>6136</v>
          </cell>
        </row>
        <row r="1008">
          <cell r="A1008" t="str">
            <v>I1007</v>
          </cell>
          <cell r="B1008" t="str">
            <v>HIDROFUGO TIPO SILICONITE DE PINTUCO O SIMILAR.</v>
          </cell>
          <cell r="C1008" t="str">
            <v>Insumos</v>
          </cell>
          <cell r="D1008" t="str">
            <v>GAL</v>
          </cell>
          <cell r="E1008">
            <v>72851</v>
          </cell>
          <cell r="F1008">
            <v>61219</v>
          </cell>
        </row>
        <row r="1009">
          <cell r="A1009" t="str">
            <v>I1008</v>
          </cell>
          <cell r="B1009" t="str">
            <v>INTERVINILO - TIPO PINTUCO REF. SEGÚN COLOR DISEÑO O SIMILAR</v>
          </cell>
          <cell r="C1009" t="str">
            <v>Insumos</v>
          </cell>
          <cell r="D1009" t="str">
            <v>GAL</v>
          </cell>
          <cell r="E1009">
            <v>64610</v>
          </cell>
          <cell r="F1009">
            <v>54294</v>
          </cell>
        </row>
        <row r="1010">
          <cell r="A1010" t="str">
            <v>I1009</v>
          </cell>
          <cell r="B1010" t="str">
            <v>KORAZA - TIPO PINTUCO REF. 2650 SEGÚN COLOR DISEÑO O SIMILAR</v>
          </cell>
          <cell r="C1010" t="str">
            <v>Insumos</v>
          </cell>
          <cell r="D1010" t="str">
            <v>GAL</v>
          </cell>
          <cell r="E1010">
            <v>111435</v>
          </cell>
          <cell r="F1010">
            <v>93643</v>
          </cell>
        </row>
        <row r="1011">
          <cell r="A1011" t="str">
            <v>I1010</v>
          </cell>
          <cell r="B1011" t="str">
            <v>LACA PINTULACA - TIPO PINTUCO O SIMILAR</v>
          </cell>
          <cell r="C1011" t="str">
            <v>Insumos</v>
          </cell>
          <cell r="D1011" t="str">
            <v>GAL</v>
          </cell>
          <cell r="E1011">
            <v>78471</v>
          </cell>
          <cell r="F1011">
            <v>65942</v>
          </cell>
        </row>
        <row r="1012">
          <cell r="A1012" t="str">
            <v>I1011</v>
          </cell>
          <cell r="B1012" t="str">
            <v>MARMOLINA (40 KILOS)</v>
          </cell>
          <cell r="C1012" t="str">
            <v>Insumos</v>
          </cell>
          <cell r="D1012" t="str">
            <v>BUL</v>
          </cell>
          <cell r="E1012">
            <v>17225</v>
          </cell>
          <cell r="F1012">
            <v>14475</v>
          </cell>
        </row>
        <row r="1013">
          <cell r="A1013" t="str">
            <v>I1012</v>
          </cell>
          <cell r="B1013" t="str">
            <v>PINTURA ACABADO KIT MARKO MADERA CHINGALE SENCILLO. ANCHO PUERTA: 0,51 X 0,75 M. (TINTILLA, SELLADOR Y LACA)</v>
          </cell>
          <cell r="C1013" t="str">
            <v>Insumos</v>
          </cell>
          <cell r="D1013" t="str">
            <v>UND</v>
          </cell>
          <cell r="E1013">
            <v>99574</v>
          </cell>
          <cell r="F1013">
            <v>83676</v>
          </cell>
        </row>
        <row r="1014">
          <cell r="A1014" t="str">
            <v>I1013</v>
          </cell>
          <cell r="B1014" t="str">
            <v>PINTURA ACABADO KIT MARKO MADERA CHINGALE SENCILLO. ANCHO PUERTA: 0,76 X 1,10 M. (TINTILLA, SELLADOR Y LACA)</v>
          </cell>
          <cell r="C1014" t="str">
            <v>Insumos</v>
          </cell>
          <cell r="D1014" t="str">
            <v>UND</v>
          </cell>
          <cell r="E1014">
            <v>107286</v>
          </cell>
          <cell r="F1014">
            <v>90156</v>
          </cell>
        </row>
        <row r="1015">
          <cell r="A1015" t="str">
            <v>I1014</v>
          </cell>
          <cell r="B1015" t="str">
            <v>PINTURA ACRILICA A BASE SOLVENTES DE RAPIDO SECAMIENTO TIPO PINTUCO (ACRILICO MANTENIMIENTO) O SIMILAR - COLORES: BLANCO, AMARILLO O NEGRO SEGÚN DISEÑO.</v>
          </cell>
          <cell r="C1015" t="str">
            <v>Insumos</v>
          </cell>
          <cell r="D1015" t="str">
            <v>GAL</v>
          </cell>
          <cell r="E1015">
            <v>119675</v>
          </cell>
          <cell r="F1015">
            <v>100567</v>
          </cell>
        </row>
        <row r="1016">
          <cell r="A1016" t="str">
            <v>I1015</v>
          </cell>
          <cell r="B1016" t="str">
            <v>PINTURA ACRILICA PARA TRAFICO TIPO PINTUCO (PINTUTRÁFICO) O SIMILAR - COLORES: BLANCO, AMARILLO O NEGRO SEGÚN DISEÑO.</v>
          </cell>
          <cell r="C1016" t="str">
            <v>Insumos</v>
          </cell>
          <cell r="D1016" t="str">
            <v>GAL</v>
          </cell>
          <cell r="E1016">
            <v>119675</v>
          </cell>
          <cell r="F1016">
            <v>100567</v>
          </cell>
        </row>
        <row r="1017">
          <cell r="A1017" t="str">
            <v>I1016</v>
          </cell>
          <cell r="B1017" t="str">
            <v>PINTURA BITUMINOSA - TIPO  PINTUCO REF. ECP-100 O SIMILAR</v>
          </cell>
          <cell r="C1017" t="str">
            <v>Insumos</v>
          </cell>
          <cell r="D1017" t="str">
            <v>GAL</v>
          </cell>
          <cell r="E1017">
            <v>104693</v>
          </cell>
          <cell r="F1017">
            <v>87977</v>
          </cell>
        </row>
        <row r="1018">
          <cell r="A1018" t="str">
            <v>I1017</v>
          </cell>
          <cell r="B1018" t="str">
            <v>PINTURA ELECTROESTATICA</v>
          </cell>
          <cell r="C1018" t="str">
            <v>Insumos</v>
          </cell>
          <cell r="D1018" t="str">
            <v>M</v>
          </cell>
          <cell r="E1018">
            <v>46821</v>
          </cell>
          <cell r="F1018">
            <v>39345</v>
          </cell>
        </row>
        <row r="1019">
          <cell r="A1019" t="str">
            <v>I1018</v>
          </cell>
          <cell r="B1019" t="str">
            <v>PINTURA EPOXI POLIAMIDA CON CATALIZADOR - TIPO PINTUCO REF. 113243 COLOR SEGÚN DISEÑO O SIMILAR</v>
          </cell>
          <cell r="C1019" t="str">
            <v>Insumos</v>
          </cell>
          <cell r="D1019" t="str">
            <v>GAL</v>
          </cell>
          <cell r="E1019">
            <v>156758</v>
          </cell>
          <cell r="F1019">
            <v>131729</v>
          </cell>
        </row>
        <row r="1020">
          <cell r="A1020" t="str">
            <v>I1019</v>
          </cell>
          <cell r="B1020" t="str">
            <v>SELLADOR LIJABLE  - TIPO PINTUCO O SIMILAR</v>
          </cell>
          <cell r="C1020" t="str">
            <v>Insumos</v>
          </cell>
          <cell r="D1020" t="str">
            <v>GAL</v>
          </cell>
          <cell r="E1020">
            <v>88960</v>
          </cell>
          <cell r="F1020">
            <v>74756</v>
          </cell>
        </row>
        <row r="1021">
          <cell r="A1021" t="str">
            <v>I1020</v>
          </cell>
          <cell r="B1021" t="str">
            <v>TINTILLA SELLADORA - TIPO MINWAX O SIMILAR.</v>
          </cell>
          <cell r="C1021" t="str">
            <v>Insumos</v>
          </cell>
          <cell r="D1021" t="str">
            <v>GAL</v>
          </cell>
          <cell r="E1021">
            <v>177548</v>
          </cell>
          <cell r="F1021">
            <v>149200</v>
          </cell>
        </row>
        <row r="1022">
          <cell r="A1022" t="str">
            <v>I1021</v>
          </cell>
          <cell r="B1022" t="str">
            <v xml:space="preserve">VINILTEX - TIPO PINTUCO REF. SEGÚN COLOR DISEÑO O SIMILAR. </v>
          </cell>
          <cell r="C1022" t="str">
            <v>Insumos</v>
          </cell>
          <cell r="D1022" t="str">
            <v>GAL</v>
          </cell>
          <cell r="E1022">
            <v>93454</v>
          </cell>
          <cell r="F1022">
            <v>78533</v>
          </cell>
        </row>
        <row r="1023">
          <cell r="A1023" t="str">
            <v>I1022</v>
          </cell>
          <cell r="B1023" t="str">
            <v xml:space="preserve">WASH PRIMER COMPONENTE A - 1/4 GL  REF. 509A O SIMILAR </v>
          </cell>
          <cell r="C1023" t="str">
            <v>Insumos</v>
          </cell>
          <cell r="D1023" t="str">
            <v>UND</v>
          </cell>
          <cell r="E1023">
            <v>37079</v>
          </cell>
          <cell r="F1023">
            <v>31159</v>
          </cell>
        </row>
        <row r="1024">
          <cell r="A1024" t="str">
            <v>I1023</v>
          </cell>
          <cell r="B1024" t="str">
            <v>WASH PRIMER COMPONENTE B - 1/4 GL REF. 509B O SIMILAR</v>
          </cell>
          <cell r="C1024" t="str">
            <v>Insumos</v>
          </cell>
          <cell r="D1024" t="str">
            <v>UND</v>
          </cell>
          <cell r="E1024">
            <v>24719</v>
          </cell>
          <cell r="F1024">
            <v>20772</v>
          </cell>
        </row>
        <row r="1025">
          <cell r="A1025" t="str">
            <v>I1024</v>
          </cell>
          <cell r="B1025" t="str">
            <v xml:space="preserve">YESO CORRIENTE TIPO VENCEDOR O SIMILAR </v>
          </cell>
          <cell r="C1025" t="str">
            <v>Insumos</v>
          </cell>
          <cell r="D1025" t="str">
            <v>BUL</v>
          </cell>
          <cell r="E1025">
            <v>27155</v>
          </cell>
          <cell r="F1025">
            <v>22819</v>
          </cell>
        </row>
        <row r="1026">
          <cell r="A1026" t="str">
            <v>I1025</v>
          </cell>
          <cell r="B1026" t="str">
            <v>RECUBRIMIENTO EPOXICO DURALCOTE 240</v>
          </cell>
          <cell r="C1026" t="str">
            <v>Insumos</v>
          </cell>
          <cell r="D1026" t="str">
            <v>GAL</v>
          </cell>
          <cell r="E1026">
            <v>453235</v>
          </cell>
          <cell r="F1026">
            <v>380870</v>
          </cell>
        </row>
        <row r="1027">
          <cell r="A1027" t="str">
            <v>I1026</v>
          </cell>
          <cell r="B1027" t="str">
            <v>PINTURA EPOXICA</v>
          </cell>
          <cell r="C1027" t="str">
            <v>Insumos</v>
          </cell>
          <cell r="D1027" t="str">
            <v>GAL</v>
          </cell>
          <cell r="E1027">
            <v>156758</v>
          </cell>
          <cell r="F1027">
            <v>131729</v>
          </cell>
        </row>
        <row r="1028">
          <cell r="A1028" t="str">
            <v>I1027</v>
          </cell>
          <cell r="B1028" t="str">
            <v>PINTURA ATOXICA EPOXICA ROJO</v>
          </cell>
          <cell r="C1028" t="str">
            <v>Insumos</v>
          </cell>
          <cell r="D1028" t="str">
            <v>GAL</v>
          </cell>
          <cell r="E1028">
            <v>156758</v>
          </cell>
          <cell r="F1028">
            <v>131729</v>
          </cell>
        </row>
        <row r="1029">
          <cell r="A1029" t="str">
            <v>I1028</v>
          </cell>
          <cell r="B1029" t="str">
            <v>PINTURA ATOXICA EPOXICA BLANCO</v>
          </cell>
          <cell r="C1029" t="str">
            <v>Insumos</v>
          </cell>
          <cell r="D1029" t="str">
            <v>GAL</v>
          </cell>
          <cell r="E1029">
            <v>156758</v>
          </cell>
          <cell r="F1029">
            <v>131729</v>
          </cell>
        </row>
        <row r="1030">
          <cell r="A1030" t="str">
            <v>I1029</v>
          </cell>
          <cell r="B1030" t="str">
            <v>IMPRIMANTE EPOXICO</v>
          </cell>
          <cell r="C1030" t="str">
            <v>Insumos</v>
          </cell>
          <cell r="D1030" t="str">
            <v>GAL</v>
          </cell>
          <cell r="E1030">
            <v>156758</v>
          </cell>
          <cell r="F1030">
            <v>131729</v>
          </cell>
        </row>
        <row r="1031">
          <cell r="A1031" t="str">
            <v>I1030</v>
          </cell>
          <cell r="B1031" t="str">
            <v>COLMASOLVENTE EPOXICO AL 12,5%</v>
          </cell>
          <cell r="C1031" t="str">
            <v>Insumos</v>
          </cell>
          <cell r="D1031" t="str">
            <v>GAL</v>
          </cell>
          <cell r="E1031">
            <v>72096</v>
          </cell>
          <cell r="F1031">
            <v>60585</v>
          </cell>
        </row>
        <row r="1032">
          <cell r="A1032" t="str">
            <v>I1031</v>
          </cell>
          <cell r="B1032" t="str">
            <v>PINTURA PLASTICO EN FRIO DOS COMPONENTES</v>
          </cell>
          <cell r="C1032" t="str">
            <v>Insumos</v>
          </cell>
          <cell r="D1032" t="str">
            <v>GAL</v>
          </cell>
          <cell r="E1032">
            <v>257492</v>
          </cell>
          <cell r="F1032">
            <v>216380</v>
          </cell>
        </row>
        <row r="1033">
          <cell r="A1033" t="str">
            <v>I1032</v>
          </cell>
          <cell r="B1033" t="str">
            <v>CARBURO</v>
          </cell>
          <cell r="C1033" t="str">
            <v>Insumos</v>
          </cell>
          <cell r="D1033" t="str">
            <v>KG</v>
          </cell>
          <cell r="E1033">
            <v>7829</v>
          </cell>
          <cell r="F1033">
            <v>6579</v>
          </cell>
        </row>
        <row r="1034">
          <cell r="A1034" t="str">
            <v>I1033</v>
          </cell>
          <cell r="B1034" t="str">
            <v>ALUMOL</v>
          </cell>
          <cell r="C1034" t="str">
            <v>Insumos</v>
          </cell>
          <cell r="D1034" t="str">
            <v>KG</v>
          </cell>
          <cell r="E1034">
            <v>37079</v>
          </cell>
          <cell r="F1034">
            <v>31159</v>
          </cell>
        </row>
        <row r="1035">
          <cell r="A1035" t="str">
            <v>I1034</v>
          </cell>
          <cell r="B1035" t="str">
            <v>SIKAGUARD</v>
          </cell>
          <cell r="C1035" t="str">
            <v>Insumos</v>
          </cell>
          <cell r="D1035" t="str">
            <v>KG</v>
          </cell>
          <cell r="E1035">
            <v>107114</v>
          </cell>
          <cell r="F1035">
            <v>90012</v>
          </cell>
        </row>
        <row r="1036">
          <cell r="A1036" t="str">
            <v>I1035</v>
          </cell>
          <cell r="B1036" t="str">
            <v>SIKA QUARZ TOP</v>
          </cell>
          <cell r="C1036" t="str">
            <v>Insumos</v>
          </cell>
          <cell r="D1036" t="str">
            <v>KG</v>
          </cell>
          <cell r="E1036">
            <v>2468</v>
          </cell>
          <cell r="F1036">
            <v>2074</v>
          </cell>
        </row>
        <row r="1037">
          <cell r="A1037" t="str">
            <v>I1036</v>
          </cell>
          <cell r="B1037" t="str">
            <v>WASH PRIMER</v>
          </cell>
          <cell r="C1037" t="str">
            <v>Insumos</v>
          </cell>
          <cell r="D1037" t="str">
            <v>GAL</v>
          </cell>
          <cell r="E1037">
            <v>205994</v>
          </cell>
          <cell r="F1037">
            <v>173104</v>
          </cell>
        </row>
        <row r="1038">
          <cell r="A1038" t="str">
            <v>I1037</v>
          </cell>
          <cell r="B1038" t="str">
            <v>PINTURA ALUMINIO PINTUCO  P 153</v>
          </cell>
          <cell r="C1038" t="str">
            <v>Insumos</v>
          </cell>
          <cell r="D1038" t="str">
            <v>GAL</v>
          </cell>
          <cell r="E1038">
            <v>148316</v>
          </cell>
          <cell r="F1038">
            <v>124635</v>
          </cell>
        </row>
        <row r="1039">
          <cell r="A1039" t="str">
            <v>I1038</v>
          </cell>
          <cell r="B1039" t="str">
            <v>ACRONAL LIGANTE</v>
          </cell>
          <cell r="C1039" t="str">
            <v>Insumos</v>
          </cell>
          <cell r="D1039" t="str">
            <v>GAL</v>
          </cell>
          <cell r="E1039">
            <v>65918</v>
          </cell>
          <cell r="F1039">
            <v>55393</v>
          </cell>
        </row>
        <row r="1040">
          <cell r="A1040" t="str">
            <v>I1039</v>
          </cell>
          <cell r="B1040" t="str">
            <v>BALDOSA GRANO TRADICIONAL BLANCO HUILA BH5 DE 30 X 30 CM. TIPO ALFA O SIMILAR. FONDO BLANCO</v>
          </cell>
          <cell r="C1040" t="str">
            <v>Insumos</v>
          </cell>
          <cell r="D1040" t="str">
            <v>M2</v>
          </cell>
          <cell r="E1040">
            <v>78471</v>
          </cell>
          <cell r="F1040">
            <v>65942</v>
          </cell>
        </row>
        <row r="1041">
          <cell r="A1041" t="str">
            <v>I1040</v>
          </cell>
          <cell r="B1041" t="str">
            <v>BALDOSA GRANO TRADICIONAL PAYANDE P5. TIPO ALFA O SIMILAR. FONDO BLANCO</v>
          </cell>
          <cell r="C1041" t="str">
            <v>Insumos</v>
          </cell>
          <cell r="D1041" t="str">
            <v>M2</v>
          </cell>
          <cell r="E1041">
            <v>91010</v>
          </cell>
          <cell r="F1041">
            <v>76479</v>
          </cell>
        </row>
        <row r="1042">
          <cell r="A1042" t="str">
            <v>I1041</v>
          </cell>
          <cell r="B1042" t="str">
            <v>BALDOSA GRANO TRADICIONAL PERLATO CLARO PCL 5 TERRAZO TIPO ALFA O SIMILAR</v>
          </cell>
          <cell r="C1042" t="str">
            <v>Insumos</v>
          </cell>
          <cell r="D1042" t="str">
            <v>M2</v>
          </cell>
          <cell r="E1042">
            <v>91010</v>
          </cell>
          <cell r="F1042">
            <v>76479</v>
          </cell>
        </row>
        <row r="1043">
          <cell r="A1043" t="str">
            <v>I1042</v>
          </cell>
          <cell r="B1043" t="str">
            <v>BALDOSA GRANO TRADICIONAL VILLA DE LEYVA DE 30 X 30 CM. FONDO CAFÉ</v>
          </cell>
          <cell r="C1043" t="str">
            <v>Insumos</v>
          </cell>
          <cell r="D1043" t="str">
            <v>M2</v>
          </cell>
          <cell r="E1043">
            <v>68216</v>
          </cell>
          <cell r="F1043">
            <v>57324</v>
          </cell>
        </row>
        <row r="1044">
          <cell r="A1044" t="str">
            <v>I1043</v>
          </cell>
          <cell r="B1044" t="str">
            <v>BOQUILLA ALFACOLOR 1-3</v>
          </cell>
          <cell r="C1044" t="str">
            <v>Insumos</v>
          </cell>
          <cell r="D1044" t="str">
            <v>KG</v>
          </cell>
          <cell r="E1044">
            <v>8030</v>
          </cell>
          <cell r="F1044">
            <v>6748</v>
          </cell>
        </row>
        <row r="1045">
          <cell r="A1045" t="str">
            <v>I1044</v>
          </cell>
          <cell r="B1045" t="str">
            <v>BOQUILLA ALFACOLOR 3-15</v>
          </cell>
          <cell r="C1045" t="str">
            <v>Insumos</v>
          </cell>
          <cell r="D1045" t="str">
            <v>KG</v>
          </cell>
          <cell r="E1045">
            <v>8030</v>
          </cell>
          <cell r="F1045">
            <v>6748</v>
          </cell>
        </row>
        <row r="1046">
          <cell r="A1046" t="str">
            <v>I1045</v>
          </cell>
          <cell r="B1046" t="str">
            <v>CENEFA MALLA SQUARE MESH POMPEI MOCCA 30.5 X 10 CM. TIPO ALFA O SIMILAR.</v>
          </cell>
          <cell r="C1046" t="str">
            <v>Insumos</v>
          </cell>
          <cell r="D1046" t="str">
            <v>M</v>
          </cell>
          <cell r="E1046">
            <v>18641</v>
          </cell>
          <cell r="F1046">
            <v>15665</v>
          </cell>
        </row>
        <row r="1047">
          <cell r="A1047" t="str">
            <v>I1046</v>
          </cell>
          <cell r="B1047" t="str">
            <v>CENEFA PRECORTADO OXIDO 10*30,5-1. TIPO ALFA O SIMILAR.</v>
          </cell>
          <cell r="C1047" t="str">
            <v>Insumos</v>
          </cell>
          <cell r="D1047" t="str">
            <v>UND</v>
          </cell>
          <cell r="E1047">
            <v>22283</v>
          </cell>
          <cell r="F1047">
            <v>18725</v>
          </cell>
        </row>
        <row r="1048">
          <cell r="A1048" t="str">
            <v>I1047</v>
          </cell>
          <cell r="B1048" t="str">
            <v xml:space="preserve">LISTON SAN REMO TIPO CORONA O SIMILAR </v>
          </cell>
          <cell r="C1048" t="str">
            <v>Insumos</v>
          </cell>
          <cell r="D1048" t="str">
            <v>UND</v>
          </cell>
          <cell r="E1048">
            <v>27155</v>
          </cell>
          <cell r="F1048">
            <v>22819</v>
          </cell>
        </row>
        <row r="1049">
          <cell r="A1049" t="str">
            <v>I1048</v>
          </cell>
          <cell r="B1049" t="str">
            <v>CENEFA ROMANICA POMPEI AGA/CORAL ALPES TABACO</v>
          </cell>
          <cell r="C1049" t="str">
            <v>Insumos</v>
          </cell>
          <cell r="D1049" t="str">
            <v>UND</v>
          </cell>
          <cell r="E1049">
            <v>15058</v>
          </cell>
          <cell r="F1049">
            <v>12654</v>
          </cell>
        </row>
        <row r="1050">
          <cell r="A1050" t="str">
            <v>I1049</v>
          </cell>
          <cell r="B1050" t="str">
            <v>CENEFA PRECORTADO ROJO 10*30,5-1. TIPO ALFA O SIMILAR.</v>
          </cell>
          <cell r="C1050" t="str">
            <v>Insumos</v>
          </cell>
          <cell r="D1050" t="str">
            <v>UND</v>
          </cell>
          <cell r="E1050">
            <v>18446</v>
          </cell>
          <cell r="F1050">
            <v>15501</v>
          </cell>
        </row>
        <row r="1051">
          <cell r="A1051" t="str">
            <v>I1050</v>
          </cell>
          <cell r="B1051" t="str">
            <v>CENEFA MALLA SQUARE MESH POMPEI MOCCA 30.5 X 5 CM. TIPO ALFA O SIMILAR.</v>
          </cell>
          <cell r="C1051" t="str">
            <v>Insumos</v>
          </cell>
          <cell r="D1051" t="str">
            <v>M</v>
          </cell>
          <cell r="E1051">
            <v>9321</v>
          </cell>
          <cell r="F1051">
            <v>7833</v>
          </cell>
        </row>
        <row r="1052">
          <cell r="A1052" t="str">
            <v>I1051</v>
          </cell>
          <cell r="B1052" t="str">
            <v xml:space="preserve">CENEFA TIPO ROMANICO GRIS DORADO ROYAL   22 X 6 CM. TIPO ALFA O SIMILAR. </v>
          </cell>
          <cell r="C1052" t="str">
            <v>Insumos</v>
          </cell>
          <cell r="D1052" t="str">
            <v>M</v>
          </cell>
          <cell r="E1052">
            <v>40374</v>
          </cell>
          <cell r="F1052">
            <v>33928</v>
          </cell>
        </row>
        <row r="1053">
          <cell r="A1053" t="str">
            <v>I1052</v>
          </cell>
          <cell r="B1053" t="str">
            <v>CERAMICA PARED TIPO ANTIQUE 15 *15 CM. TIPO ALFA O SIMILAR. COLOR BEIGE O BLANCO</v>
          </cell>
          <cell r="C1053" t="str">
            <v>Insumos</v>
          </cell>
          <cell r="D1053" t="str">
            <v>M2</v>
          </cell>
          <cell r="E1053">
            <v>37863</v>
          </cell>
          <cell r="F1053">
            <v>31818</v>
          </cell>
        </row>
        <row r="1054">
          <cell r="A1054" t="str">
            <v>I1053</v>
          </cell>
          <cell r="B1054" t="str">
            <v xml:space="preserve">CERAMICA PARED TIPO FERRARA 20.3 X 30.5 CM.TIPO ALFA O SIMILAR. COLOR BLANCO O CAFÉ. </v>
          </cell>
          <cell r="C1054" t="str">
            <v>Insumos</v>
          </cell>
          <cell r="D1054" t="str">
            <v>M2</v>
          </cell>
          <cell r="E1054">
            <v>32273</v>
          </cell>
          <cell r="F1054">
            <v>27120</v>
          </cell>
        </row>
        <row r="1055">
          <cell r="A1055" t="str">
            <v>I1054</v>
          </cell>
          <cell r="B1055" t="str">
            <v>CERAMICA PARED POMPEI. TIPO ALFA O SIMILAR. COLOR CORAL O SHELL</v>
          </cell>
          <cell r="C1055" t="str">
            <v>Insumos</v>
          </cell>
          <cell r="D1055" t="str">
            <v>M2</v>
          </cell>
          <cell r="E1055">
            <v>33886</v>
          </cell>
          <cell r="F1055">
            <v>28476</v>
          </cell>
        </row>
        <row r="1056">
          <cell r="A1056" t="str">
            <v>I1055</v>
          </cell>
          <cell r="B1056" t="str">
            <v>CERAMICA PARED TIPO STONE TIPO ALFA O SIMILAR. COLOR BLANCO O CAFÉ.</v>
          </cell>
          <cell r="C1056" t="str">
            <v>Insumos</v>
          </cell>
          <cell r="D1056" t="str">
            <v>M2</v>
          </cell>
          <cell r="E1056">
            <v>32206</v>
          </cell>
          <cell r="F1056">
            <v>27064</v>
          </cell>
        </row>
        <row r="1057">
          <cell r="A1057" t="str">
            <v>I1056</v>
          </cell>
          <cell r="B1057" t="str">
            <v>CERAMICA PISO ANTIQUE TIPO ALFA O SIMILAR. COLOR BLANCO O BEIGE</v>
          </cell>
          <cell r="C1057" t="str">
            <v>Insumos</v>
          </cell>
          <cell r="D1057" t="str">
            <v>M2</v>
          </cell>
          <cell r="E1057">
            <v>36325</v>
          </cell>
          <cell r="F1057">
            <v>30525</v>
          </cell>
        </row>
        <row r="1058">
          <cell r="A1058" t="str">
            <v>I1057</v>
          </cell>
          <cell r="B1058" t="str">
            <v>PIEDRACID NEGRO TIPO ALFA O SIMILAR COLOR NEGRO</v>
          </cell>
          <cell r="C1058" t="str">
            <v>Insumos</v>
          </cell>
          <cell r="D1058" t="str">
            <v>M2</v>
          </cell>
          <cell r="E1058">
            <v>55245</v>
          </cell>
          <cell r="F1058">
            <v>46424</v>
          </cell>
        </row>
        <row r="1059">
          <cell r="A1059" t="str">
            <v>I1058</v>
          </cell>
          <cell r="B1059" t="str">
            <v>CERAMICA PISO ECOCERÁMICA TIPO ALFA O SIMILAR. COLOR BLANCO</v>
          </cell>
          <cell r="C1059" t="str">
            <v>Insumos</v>
          </cell>
          <cell r="D1059" t="str">
            <v>M2</v>
          </cell>
          <cell r="E1059">
            <v>23393</v>
          </cell>
          <cell r="F1059">
            <v>19658</v>
          </cell>
        </row>
        <row r="1060">
          <cell r="A1060" t="str">
            <v>I1059</v>
          </cell>
          <cell r="B1060" t="str">
            <v xml:space="preserve">PORCELANTO ARTICO BLANCO 46,1X46,1 </v>
          </cell>
          <cell r="C1060" t="str">
            <v>Insumos</v>
          </cell>
          <cell r="D1060" t="str">
            <v>M2</v>
          </cell>
          <cell r="E1060">
            <v>81056</v>
          </cell>
          <cell r="F1060">
            <v>68114</v>
          </cell>
        </row>
        <row r="1061">
          <cell r="A1061" t="str">
            <v>I1060</v>
          </cell>
          <cell r="B1061" t="str">
            <v>CERAMICA PARED EGEO BLANCO</v>
          </cell>
          <cell r="C1061" t="str">
            <v>Insumos</v>
          </cell>
          <cell r="D1061" t="str">
            <v>M2</v>
          </cell>
          <cell r="E1061">
            <v>50801</v>
          </cell>
          <cell r="F1061">
            <v>42690</v>
          </cell>
        </row>
        <row r="1062">
          <cell r="A1062" t="str">
            <v>I1061</v>
          </cell>
          <cell r="B1062" t="str">
            <v>CERAMICA PISO PIEDRACID DESERSTONE TIPO ALFA O SIMILAR. COLOR BLANCO</v>
          </cell>
          <cell r="C1062" t="str">
            <v>Insumos</v>
          </cell>
          <cell r="D1062" t="str">
            <v>M2</v>
          </cell>
          <cell r="E1062">
            <v>43054</v>
          </cell>
          <cell r="F1062">
            <v>36180</v>
          </cell>
        </row>
        <row r="1063">
          <cell r="A1063" t="str">
            <v>I1062</v>
          </cell>
          <cell r="B1063" t="str">
            <v>CERAMICA PISO PIEDRACID CAYONRED TIPO ALFA O SIMILAR. COLOR BLANCO</v>
          </cell>
          <cell r="C1063" t="str">
            <v>Insumos</v>
          </cell>
          <cell r="D1063" t="str">
            <v>M2</v>
          </cell>
          <cell r="E1063">
            <v>57196</v>
          </cell>
          <cell r="F1063">
            <v>48064</v>
          </cell>
        </row>
        <row r="1064">
          <cell r="A1064" t="str">
            <v>I1063</v>
          </cell>
          <cell r="B1064" t="str">
            <v>CERAMICA PISO POMPEI. TIPO ALFA O SIMILAR. COLOR CORAL O SHELL</v>
          </cell>
          <cell r="C1064" t="str">
            <v>Insumos</v>
          </cell>
          <cell r="D1064" t="str">
            <v>M2</v>
          </cell>
          <cell r="E1064">
            <v>36325</v>
          </cell>
          <cell r="F1064">
            <v>30525</v>
          </cell>
        </row>
        <row r="1065">
          <cell r="A1065" t="str">
            <v>I1064</v>
          </cell>
          <cell r="B1065" t="str">
            <v>CERAMICA PISO STONE TIPO ALFA O SIMILAR. COLOR BLANCO O CAFÉ</v>
          </cell>
          <cell r="C1065" t="str">
            <v>Insumos</v>
          </cell>
          <cell r="D1065" t="str">
            <v>M2</v>
          </cell>
          <cell r="E1065">
            <v>36325</v>
          </cell>
          <cell r="F1065">
            <v>30525</v>
          </cell>
        </row>
        <row r="1066">
          <cell r="A1066" t="str">
            <v>I1065</v>
          </cell>
          <cell r="B1066" t="str">
            <v>MESON EN MARMOL CAFE PINTO A=0.60 M.  SALPICADERO DE H=10 CM. Y BABERO DE H=10 CM.</v>
          </cell>
          <cell r="C1066" t="str">
            <v>Insumos</v>
          </cell>
          <cell r="D1066" t="str">
            <v>M</v>
          </cell>
          <cell r="E1066">
            <v>452618</v>
          </cell>
          <cell r="F1066">
            <v>380351</v>
          </cell>
        </row>
        <row r="1067">
          <cell r="A1067" t="str">
            <v>I1066</v>
          </cell>
          <cell r="B1067" t="str">
            <v xml:space="preserve">MESON EN MARMOL NEGRO CARACOL A=0.60 M.  SALPICADERO DE H=10 CM. Y BABERO DE H=10 CM. </v>
          </cell>
          <cell r="C1067" t="str">
            <v>Insumos</v>
          </cell>
          <cell r="D1067" t="str">
            <v>M</v>
          </cell>
          <cell r="E1067">
            <v>543135</v>
          </cell>
          <cell r="F1067">
            <v>456416</v>
          </cell>
        </row>
        <row r="1068">
          <cell r="A1068" t="str">
            <v>I1067</v>
          </cell>
          <cell r="B1068" t="str">
            <v xml:space="preserve">MESON EN MARMOL NEGRO SAN GIL  A=0.60 M.  SALPICADERO DE H=10 CM. Y BABERO DE H=10 CM. </v>
          </cell>
          <cell r="C1068" t="str">
            <v>Insumos</v>
          </cell>
          <cell r="D1068" t="str">
            <v>M</v>
          </cell>
          <cell r="E1068">
            <v>543135</v>
          </cell>
          <cell r="F1068">
            <v>456416</v>
          </cell>
        </row>
        <row r="1069">
          <cell r="A1069" t="str">
            <v>I1068</v>
          </cell>
          <cell r="B1069" t="str">
            <v>MESON EN MARMOL TRAVERTINO VILLA DE LEYVA A=0.60 M.  SALPICADERO DE H=10 CM. Y BABERO DE H=10 CM</v>
          </cell>
          <cell r="C1069" t="str">
            <v>Insumos</v>
          </cell>
          <cell r="D1069" t="str">
            <v>M</v>
          </cell>
          <cell r="E1069">
            <v>488821</v>
          </cell>
          <cell r="F1069">
            <v>410774</v>
          </cell>
        </row>
        <row r="1070">
          <cell r="A1070" t="str">
            <v>I1069</v>
          </cell>
          <cell r="B1070" t="str">
            <v>PISO TIPO PROQUINAL CONFORT O SIMILAR COLOR GRIS ANCHO 1.40 M. E= 2.7 MM (PISO ESPUMADO BASE TEXTIL TIPO PROQUINAL O SIMILAR.)</v>
          </cell>
          <cell r="C1070" t="str">
            <v>Insumos</v>
          </cell>
          <cell r="D1070" t="str">
            <v>M2</v>
          </cell>
          <cell r="E1070">
            <v>45884</v>
          </cell>
          <cell r="F1070">
            <v>38558</v>
          </cell>
        </row>
        <row r="1071">
          <cell r="A1071" t="str">
            <v>I1070</v>
          </cell>
          <cell r="B1071" t="str">
            <v>PORCELANATTO BRILLANTE LISBOA  50 X 50 CM. TIPO ALFA O SIMILAR. COLOR BEIGE CON BETAS</v>
          </cell>
          <cell r="C1071" t="str">
            <v>Insumos</v>
          </cell>
          <cell r="D1071" t="str">
            <v>M2</v>
          </cell>
          <cell r="E1071">
            <v>67498</v>
          </cell>
          <cell r="F1071">
            <v>56721</v>
          </cell>
        </row>
        <row r="1072">
          <cell r="A1072" t="str">
            <v>I1071</v>
          </cell>
          <cell r="B1072" t="str">
            <v>PORCELANATTO CONSTELLAZIONE BRILLANTE BLANCO 38.2 X 38.2 CM. TIPO ALFA O SIMILAR</v>
          </cell>
          <cell r="C1072" t="str">
            <v>Insumos</v>
          </cell>
          <cell r="D1072" t="str">
            <v>M2</v>
          </cell>
          <cell r="E1072">
            <v>79935</v>
          </cell>
          <cell r="F1072">
            <v>67172</v>
          </cell>
        </row>
        <row r="1073">
          <cell r="A1073" t="str">
            <v>I1072</v>
          </cell>
          <cell r="B1073" t="str">
            <v>PORCELANATTO CONSTELLAZIONE BRILLANTE GRIS O NEGRO 38.2 X 38.2 CM. TIPO ALFA O SIMILAR</v>
          </cell>
          <cell r="C1073" t="str">
            <v>Insumos</v>
          </cell>
          <cell r="D1073" t="str">
            <v>M2</v>
          </cell>
          <cell r="E1073">
            <v>128249</v>
          </cell>
          <cell r="F1073">
            <v>107772</v>
          </cell>
        </row>
        <row r="1074">
          <cell r="A1074" t="str">
            <v>I1073</v>
          </cell>
          <cell r="B1074" t="str">
            <v>PORCELANATTO CONSTELLAZIONE MATE BLANCO 38.2 X 38.2 CM. TIPO ALFA O SIMILAR</v>
          </cell>
          <cell r="C1074" t="str">
            <v>Insumos</v>
          </cell>
          <cell r="D1074" t="str">
            <v>M2</v>
          </cell>
          <cell r="E1074">
            <v>90159</v>
          </cell>
          <cell r="F1074">
            <v>75764</v>
          </cell>
        </row>
        <row r="1075">
          <cell r="A1075" t="str">
            <v>I1074</v>
          </cell>
          <cell r="B1075" t="str">
            <v>PORCELANATTO CONSTELLAZIONE MATE GRIS O NEGRO 50 X 50 CM. TIPO ALFA O SIMILAR</v>
          </cell>
          <cell r="C1075" t="str">
            <v>Insumos</v>
          </cell>
          <cell r="D1075" t="str">
            <v>M2</v>
          </cell>
          <cell r="E1075">
            <v>136869</v>
          </cell>
          <cell r="F1075">
            <v>115016</v>
          </cell>
        </row>
        <row r="1076">
          <cell r="A1076" t="str">
            <v>I1075</v>
          </cell>
          <cell r="B1076" t="str">
            <v>TABLON DE GRES LATINO LISO 20 X 20 CM. TIPO ALFA O SIMILAR. COLORES ROJO, SALMÓN O SAHARA.</v>
          </cell>
          <cell r="C1076" t="str">
            <v>Insumos</v>
          </cell>
          <cell r="D1076" t="str">
            <v>M2</v>
          </cell>
          <cell r="E1076">
            <v>45779</v>
          </cell>
          <cell r="F1076">
            <v>38470</v>
          </cell>
        </row>
        <row r="1077">
          <cell r="A1077" t="str">
            <v>I1076</v>
          </cell>
          <cell r="B1077" t="str">
            <v>TABLON DE GRES LATINO PIRAMIDAL 20 X 20 CM. TIPO ALFA O SIMILAR. COLORES ROJO O SAHARA.</v>
          </cell>
          <cell r="C1077" t="str">
            <v>Insumos</v>
          </cell>
          <cell r="D1077" t="str">
            <v>M2</v>
          </cell>
          <cell r="E1077">
            <v>38209</v>
          </cell>
          <cell r="F1077">
            <v>32108</v>
          </cell>
        </row>
        <row r="1078">
          <cell r="A1078" t="str">
            <v>I1077</v>
          </cell>
          <cell r="B1078" t="str">
            <v>TABLON DE GRES PORTAL LISO 30 X 15 CM. TIPO ALFA O SIMILAR. COLORES ROJO, SALMÓN O SAHARA.</v>
          </cell>
          <cell r="C1078" t="str">
            <v>Insumos</v>
          </cell>
          <cell r="D1078" t="str">
            <v>M2</v>
          </cell>
          <cell r="E1078">
            <v>42256</v>
          </cell>
          <cell r="F1078">
            <v>35509</v>
          </cell>
        </row>
        <row r="1079">
          <cell r="A1079" t="str">
            <v>I1078</v>
          </cell>
          <cell r="B1079" t="str">
            <v>TABLON DE GRES TRADICION GRAFILADO 30 X 30 CM. TIPO ALFA O SIMILAR. COLOR ROJO</v>
          </cell>
          <cell r="C1079" t="str">
            <v>Insumos</v>
          </cell>
          <cell r="D1079" t="str">
            <v>M2</v>
          </cell>
          <cell r="E1079">
            <v>58384</v>
          </cell>
          <cell r="F1079">
            <v>49062</v>
          </cell>
        </row>
        <row r="1080">
          <cell r="A1080" t="str">
            <v>I1079</v>
          </cell>
          <cell r="B1080" t="str">
            <v>TABLON DE GRES TRADICION LISO 30 X 30 CM. TIPO ALFA O SIMILAR. COLOR MOCCA.</v>
          </cell>
          <cell r="C1080" t="str">
            <v>Insumos</v>
          </cell>
          <cell r="D1080" t="str">
            <v>M2</v>
          </cell>
          <cell r="E1080">
            <v>48803</v>
          </cell>
          <cell r="F1080">
            <v>41011</v>
          </cell>
        </row>
        <row r="1081">
          <cell r="A1081" t="str">
            <v>I1080</v>
          </cell>
          <cell r="B1081" t="str">
            <v>TABLON DE GRES TRADICION LISO 30 X 30 CM. TIPO ALFA O SIMILAR. COLORES ROJO, SALMÓN O SAHARA.</v>
          </cell>
          <cell r="C1081" t="str">
            <v>Insumos</v>
          </cell>
          <cell r="D1081" t="str">
            <v>M2</v>
          </cell>
          <cell r="E1081">
            <v>45779</v>
          </cell>
          <cell r="F1081">
            <v>38470</v>
          </cell>
        </row>
        <row r="1082">
          <cell r="A1082" t="str">
            <v>I1081</v>
          </cell>
          <cell r="B1082" t="str">
            <v>TABLON DE GRES TUNEZ ABRASIVO 15 X 15 CM. TIPO ALFA O SIMILAR. COLORES ROJO, SALMÓN O SAHARA.</v>
          </cell>
          <cell r="C1082" t="str">
            <v>Insumos</v>
          </cell>
          <cell r="D1082" t="str">
            <v>M2</v>
          </cell>
          <cell r="E1082">
            <v>34990</v>
          </cell>
          <cell r="F1082">
            <v>29403</v>
          </cell>
        </row>
        <row r="1083">
          <cell r="A1083" t="str">
            <v>I1082</v>
          </cell>
          <cell r="B1083" t="str">
            <v>TABLON DE GRES TUNEZ LISO 15 X 15 CM. TIPO ALFA O SIMILAR. COLORES ROJO, SALMÓN O SAHARA.</v>
          </cell>
          <cell r="C1083" t="str">
            <v>Insumos</v>
          </cell>
          <cell r="D1083" t="str">
            <v>M2</v>
          </cell>
          <cell r="E1083">
            <v>33259</v>
          </cell>
          <cell r="F1083">
            <v>27949</v>
          </cell>
        </row>
        <row r="1084">
          <cell r="A1084" t="str">
            <v>I1083</v>
          </cell>
          <cell r="B1084" t="str">
            <v>ZOCALO GRANO DE MARMOL BLANCO HUILA BH5 DE 30 X 7.2 CM. TIPO ALFA O SIMILAR. FONDO BLANCO</v>
          </cell>
          <cell r="C1084" t="str">
            <v>Insumos</v>
          </cell>
          <cell r="D1084" t="str">
            <v>M</v>
          </cell>
          <cell r="E1084">
            <v>20410</v>
          </cell>
          <cell r="F1084">
            <v>17151</v>
          </cell>
        </row>
        <row r="1085">
          <cell r="A1085" t="str">
            <v>I1084</v>
          </cell>
          <cell r="B1085" t="str">
            <v>ZOCALO GRANO DE MARMOL PAYANDE P5 DE 30 X 7.2 CM. TIPO ALFA O SIMILAR. FONDO BLANCO</v>
          </cell>
          <cell r="C1085" t="str">
            <v>Insumos</v>
          </cell>
          <cell r="D1085" t="str">
            <v>M</v>
          </cell>
          <cell r="E1085">
            <v>17921</v>
          </cell>
          <cell r="F1085">
            <v>15060</v>
          </cell>
        </row>
        <row r="1086">
          <cell r="A1086" t="str">
            <v>I1085</v>
          </cell>
          <cell r="B1086" t="str">
            <v xml:space="preserve">ZOCALO GRANO DE MARMOL PERLATO CLARO PCL 5 DE 30 X 7.2 CM. TIPO ALFA O SIMILAR. FONDO CREMA </v>
          </cell>
          <cell r="C1086" t="str">
            <v>Insumos</v>
          </cell>
          <cell r="D1086" t="str">
            <v>M</v>
          </cell>
          <cell r="E1086">
            <v>19833</v>
          </cell>
          <cell r="F1086">
            <v>16666</v>
          </cell>
        </row>
        <row r="1087">
          <cell r="A1087" t="str">
            <v>I1086</v>
          </cell>
          <cell r="B1087" t="str">
            <v>ZOCALO GRANO DE MARMOL VILLA DE LEYVA G5E DE 30 X 7.2 CM. TIPO ALFA O SIMILAR. FONDO CAFÉ</v>
          </cell>
          <cell r="C1087" t="str">
            <v>Insumos</v>
          </cell>
          <cell r="D1087" t="str">
            <v>M</v>
          </cell>
          <cell r="E1087">
            <v>17812</v>
          </cell>
          <cell r="F1087">
            <v>14968</v>
          </cell>
        </row>
        <row r="1088">
          <cell r="A1088" t="str">
            <v>I1087</v>
          </cell>
          <cell r="B1088" t="str">
            <v>CERAMICA PARED BOTICCINO SAND TIPO ALFA O SIMILAR. COLOR.</v>
          </cell>
          <cell r="C1088" t="str">
            <v>Insumos</v>
          </cell>
          <cell r="D1088" t="str">
            <v>M2</v>
          </cell>
          <cell r="E1088">
            <v>45510</v>
          </cell>
          <cell r="F1088">
            <v>38244</v>
          </cell>
        </row>
        <row r="1089">
          <cell r="A1089" t="str">
            <v>I1088</v>
          </cell>
          <cell r="B1089" t="str">
            <v>CERAMICA IMPORTADA  NEVADA BLANCA BR TIPO ALFA O SIMILAR. COLOR.</v>
          </cell>
          <cell r="C1089" t="str">
            <v>Insumos</v>
          </cell>
          <cell r="D1089" t="str">
            <v>M2</v>
          </cell>
          <cell r="E1089">
            <v>63094</v>
          </cell>
          <cell r="F1089">
            <v>53020</v>
          </cell>
        </row>
        <row r="1090">
          <cell r="A1090" t="str">
            <v>I1089</v>
          </cell>
          <cell r="B1090" t="str">
            <v>LOSETA INDUSTRIAL 24.5*12 COLOR SAHARA TIPO ALFA O SIMILAR</v>
          </cell>
          <cell r="C1090" t="str">
            <v>Insumos</v>
          </cell>
          <cell r="D1090" t="str">
            <v>M2</v>
          </cell>
          <cell r="E1090">
            <v>89074</v>
          </cell>
          <cell r="F1090">
            <v>74852</v>
          </cell>
        </row>
        <row r="1091">
          <cell r="A1091" t="str">
            <v>I1090</v>
          </cell>
          <cell r="B1091" t="str">
            <v>CERA POLIMERICA</v>
          </cell>
          <cell r="C1091" t="str">
            <v>Insumos</v>
          </cell>
          <cell r="D1091" t="str">
            <v>LT</v>
          </cell>
          <cell r="E1091">
            <v>101218</v>
          </cell>
          <cell r="F1091">
            <v>85057</v>
          </cell>
        </row>
        <row r="1092">
          <cell r="A1092" t="str">
            <v>I1091</v>
          </cell>
          <cell r="B1092" t="str">
            <v>GRANITO BLANCO HUILA  Nº 1,2 Y 3 (25 KG)</v>
          </cell>
          <cell r="C1092" t="str">
            <v>Insumos</v>
          </cell>
          <cell r="D1092" t="str">
            <v>BUL</v>
          </cell>
          <cell r="E1092">
            <v>22660</v>
          </cell>
          <cell r="F1092">
            <v>19042</v>
          </cell>
        </row>
        <row r="1093">
          <cell r="A1093" t="str">
            <v>I1092</v>
          </cell>
          <cell r="B1093" t="str">
            <v>CERAMICA SENCILLA</v>
          </cell>
          <cell r="C1093" t="str">
            <v>Insumos</v>
          </cell>
          <cell r="D1093" t="str">
            <v>M2</v>
          </cell>
          <cell r="E1093">
            <v>31965</v>
          </cell>
          <cell r="F1093">
            <v>26861</v>
          </cell>
        </row>
        <row r="1094">
          <cell r="A1094" t="str">
            <v>I1093</v>
          </cell>
          <cell r="B1094" t="str">
            <v>TABLILLA PARA PISO</v>
          </cell>
          <cell r="C1094" t="str">
            <v>Insumos</v>
          </cell>
          <cell r="D1094" t="str">
            <v>UND</v>
          </cell>
          <cell r="E1094">
            <v>40666</v>
          </cell>
          <cell r="F1094">
            <v>34173</v>
          </cell>
        </row>
        <row r="1095">
          <cell r="A1095" t="str">
            <v>I1094</v>
          </cell>
          <cell r="B1095" t="str">
            <v>SARDINEL PREFABRICADO AH=20 CM, B=10  CM, L=100CM</v>
          </cell>
          <cell r="C1095" t="str">
            <v>Insumos</v>
          </cell>
          <cell r="D1095" t="str">
            <v>UND</v>
          </cell>
          <cell r="E1095">
            <v>41198</v>
          </cell>
          <cell r="F1095">
            <v>34620</v>
          </cell>
        </row>
        <row r="1096">
          <cell r="A1096" t="str">
            <v>I1095</v>
          </cell>
          <cell r="B1096" t="str">
            <v xml:space="preserve">LAVADERO PREFABRICADO EN GRANITO 80 X 60 X 50 CM. </v>
          </cell>
          <cell r="C1096" t="str">
            <v>Insumos</v>
          </cell>
          <cell r="D1096" t="str">
            <v>UND</v>
          </cell>
          <cell r="E1096">
            <v>393115</v>
          </cell>
          <cell r="F1096">
            <v>330349</v>
          </cell>
        </row>
        <row r="1097">
          <cell r="A1097" t="str">
            <v>I1096</v>
          </cell>
          <cell r="B1097" t="str">
            <v>REJILLA SUMIDERO EAAB (LATERAL) A=83.5 CM. L=45 CM. E=14 CM. REF. RE017 TIPO TITAN O SIMILAR</v>
          </cell>
          <cell r="C1097" t="str">
            <v>Insumos</v>
          </cell>
          <cell r="D1097" t="str">
            <v>UND</v>
          </cell>
          <cell r="E1097">
            <v>209691</v>
          </cell>
          <cell r="F1097">
            <v>176211</v>
          </cell>
        </row>
        <row r="1098">
          <cell r="A1098" t="str">
            <v>I1097</v>
          </cell>
          <cell r="B1098" t="str">
            <v>REJILLA SUMIDERO PLAQUETA (PEATONAL) A=40 CM. L=40 CM. E=6 CM. REF. P40402 TIPO TITAN O SIMILAR</v>
          </cell>
          <cell r="C1098" t="str">
            <v>Insumos</v>
          </cell>
          <cell r="D1098" t="str">
            <v>UND</v>
          </cell>
          <cell r="E1098">
            <v>24533</v>
          </cell>
          <cell r="F1098">
            <v>20616</v>
          </cell>
        </row>
        <row r="1099">
          <cell r="A1099" t="str">
            <v>I1098</v>
          </cell>
          <cell r="B1099" t="str">
            <v>REJILLA SUMIDERO TRANSVERSAL (TRANSVERSAL) B=50 CM. L=50 CM. E=15 CM. REF. RE 009 TIPO TITAN O SIMILAR</v>
          </cell>
          <cell r="C1099" t="str">
            <v>Insumos</v>
          </cell>
          <cell r="D1099" t="str">
            <v>UND</v>
          </cell>
          <cell r="E1099">
            <v>188469</v>
          </cell>
          <cell r="F1099">
            <v>158377</v>
          </cell>
        </row>
        <row r="1100">
          <cell r="A1100" t="str">
            <v>I1099</v>
          </cell>
          <cell r="B1100" t="str">
            <v>TOPELLANTAS PREFABRICADO H=15 CM, B=20 CM Y LARGO=50 CM.</v>
          </cell>
          <cell r="C1100" t="str">
            <v>Insumos</v>
          </cell>
          <cell r="D1100" t="str">
            <v>UND</v>
          </cell>
          <cell r="E1100">
            <v>16874</v>
          </cell>
          <cell r="F1100">
            <v>14180</v>
          </cell>
        </row>
        <row r="1101">
          <cell r="A1101" t="str">
            <v>I1100</v>
          </cell>
          <cell r="B1101" t="str">
            <v xml:space="preserve">DISTANCIADORES EN MORTERO H=0.05 CMS </v>
          </cell>
          <cell r="C1101" t="str">
            <v>Insumos</v>
          </cell>
          <cell r="D1101" t="str">
            <v>UND</v>
          </cell>
          <cell r="E1101">
            <v>1308</v>
          </cell>
          <cell r="F1101">
            <v>1099</v>
          </cell>
        </row>
        <row r="1102">
          <cell r="A1102" t="str">
            <v>I1101</v>
          </cell>
          <cell r="B1102" t="str">
            <v>ABRAZADERA DE SALIDA TIPO 1</v>
          </cell>
          <cell r="C1102" t="str">
            <v>Insumos</v>
          </cell>
          <cell r="D1102" t="str">
            <v>UND</v>
          </cell>
          <cell r="E1102">
            <v>23135</v>
          </cell>
          <cell r="F1102">
            <v>19441</v>
          </cell>
        </row>
        <row r="1103">
          <cell r="A1103" t="str">
            <v>I1102</v>
          </cell>
          <cell r="B1103" t="str">
            <v>ABRAZADERA DE SALIDA TIPO 3</v>
          </cell>
          <cell r="C1103" t="str">
            <v>Insumos</v>
          </cell>
          <cell r="D1103" t="str">
            <v>UND</v>
          </cell>
          <cell r="E1103">
            <v>25308</v>
          </cell>
          <cell r="F1103">
            <v>21267</v>
          </cell>
        </row>
        <row r="1104">
          <cell r="A1104" t="str">
            <v>I1103</v>
          </cell>
          <cell r="B1104" t="str">
            <v>ABRAZADERA DE SALIDA TIPO 4</v>
          </cell>
          <cell r="C1104" t="str">
            <v>Insumos</v>
          </cell>
          <cell r="D1104" t="str">
            <v>UND</v>
          </cell>
          <cell r="E1104">
            <v>28197</v>
          </cell>
          <cell r="F1104">
            <v>23695</v>
          </cell>
        </row>
        <row r="1105">
          <cell r="A1105" t="str">
            <v>I1104</v>
          </cell>
          <cell r="B1105" t="str">
            <v xml:space="preserve">ABRAZADERA EN  U </v>
          </cell>
          <cell r="C1105" t="str">
            <v>Insumos</v>
          </cell>
          <cell r="D1105" t="str">
            <v>UND</v>
          </cell>
          <cell r="E1105">
            <v>23612</v>
          </cell>
          <cell r="F1105">
            <v>19842</v>
          </cell>
        </row>
        <row r="1106">
          <cell r="A1106" t="str">
            <v>I1105</v>
          </cell>
          <cell r="B1106" t="str">
            <v>ABRAZADERA EN  U TIPO 2</v>
          </cell>
          <cell r="C1106" t="str">
            <v>Insumos</v>
          </cell>
          <cell r="D1106" t="str">
            <v>UND</v>
          </cell>
          <cell r="E1106">
            <v>24483</v>
          </cell>
          <cell r="F1106">
            <v>20574</v>
          </cell>
        </row>
        <row r="1107">
          <cell r="A1107" t="str">
            <v>I1106</v>
          </cell>
          <cell r="B1107" t="str">
            <v>ABRAZADERA O COLLARIN DE  7 - 8 UNA SALIDA - PL. 1/4 IDEM TIPO 3</v>
          </cell>
          <cell r="C1107" t="str">
            <v>Insumos</v>
          </cell>
          <cell r="D1107" t="str">
            <v>UND</v>
          </cell>
          <cell r="E1107">
            <v>20864</v>
          </cell>
          <cell r="F1107">
            <v>17533</v>
          </cell>
        </row>
        <row r="1108">
          <cell r="A1108" t="str">
            <v>I1107</v>
          </cell>
          <cell r="B1108" t="str">
            <v xml:space="preserve">ABRAZADERA O COLLARIN DE 9 - 10 DOS SALIDAS- PL. 1/4 IDEM TIPO 4 </v>
          </cell>
          <cell r="C1108" t="str">
            <v>Insumos</v>
          </cell>
          <cell r="D1108" t="str">
            <v>UND</v>
          </cell>
          <cell r="E1108">
            <v>26649</v>
          </cell>
          <cell r="F1108">
            <v>22394</v>
          </cell>
        </row>
        <row r="1109">
          <cell r="A1109" t="str">
            <v>I1108</v>
          </cell>
          <cell r="B1109" t="str">
            <v xml:space="preserve">ABRAZADERA O COLLARIN DE 9- 10 UNA SALIDA- PL. 1/4 IDEM TIPO 4 </v>
          </cell>
          <cell r="C1109" t="str">
            <v>Insumos</v>
          </cell>
          <cell r="D1109" t="str">
            <v>UND</v>
          </cell>
          <cell r="E1109">
            <v>25885</v>
          </cell>
          <cell r="F1109">
            <v>21752</v>
          </cell>
        </row>
        <row r="1110">
          <cell r="A1110" t="str">
            <v>I1109</v>
          </cell>
          <cell r="B1110" t="str">
            <v xml:space="preserve">ABRAZADERA SIN SALIDA TIPO 2 </v>
          </cell>
          <cell r="C1110" t="str">
            <v>Insumos</v>
          </cell>
          <cell r="D1110" t="str">
            <v>UND</v>
          </cell>
          <cell r="E1110">
            <v>19266</v>
          </cell>
          <cell r="F1110">
            <v>16190</v>
          </cell>
        </row>
        <row r="1111">
          <cell r="A1111" t="str">
            <v>I1110</v>
          </cell>
          <cell r="B1111" t="str">
            <v>ACCESORIOS DE FIJACION</v>
          </cell>
          <cell r="C1111" t="str">
            <v>Insumos</v>
          </cell>
          <cell r="D1111" t="str">
            <v>UND</v>
          </cell>
          <cell r="E1111">
            <v>2341</v>
          </cell>
          <cell r="F1111">
            <v>1967</v>
          </cell>
        </row>
        <row r="1112">
          <cell r="A1112" t="str">
            <v>I1111</v>
          </cell>
          <cell r="B1112" t="str">
            <v>ACCESORIOS FIJACION TUBERIA EMT 1" (ABRAZADERA, ALAMBRE)</v>
          </cell>
          <cell r="C1112" t="str">
            <v>Insumos</v>
          </cell>
          <cell r="D1112" t="str">
            <v>UND</v>
          </cell>
          <cell r="E1112">
            <v>3745</v>
          </cell>
          <cell r="F1112">
            <v>3147</v>
          </cell>
        </row>
        <row r="1113">
          <cell r="A1113" t="str">
            <v>I1112</v>
          </cell>
          <cell r="B1113" t="str">
            <v>ACCESORIOS FIJACION TUBERIA EMT 1/2" (ABRAZADERA, ALAMBRE)</v>
          </cell>
          <cell r="C1113" t="str">
            <v>Insumos</v>
          </cell>
          <cell r="D1113" t="str">
            <v>UND</v>
          </cell>
          <cell r="E1113">
            <v>2811</v>
          </cell>
          <cell r="F1113">
            <v>2362</v>
          </cell>
        </row>
        <row r="1114">
          <cell r="A1114" t="str">
            <v>I1113</v>
          </cell>
          <cell r="B1114" t="str">
            <v>ACCESORIOS FIJACION TUBERIA EMT 1_1/2" (ABRAZADERA, ALAMBRE)</v>
          </cell>
          <cell r="C1114" t="str">
            <v>Insumos</v>
          </cell>
          <cell r="D1114" t="str">
            <v>UND</v>
          </cell>
          <cell r="E1114">
            <v>4680</v>
          </cell>
          <cell r="F1114">
            <v>3933</v>
          </cell>
        </row>
        <row r="1115">
          <cell r="A1115" t="str">
            <v>I1114</v>
          </cell>
          <cell r="B1115" t="str">
            <v>ACCESORIOS FIJACION TUBERIA EMT 2" (ABRAZADERA, ALAMBRE)</v>
          </cell>
          <cell r="C1115" t="str">
            <v>Insumos</v>
          </cell>
          <cell r="D1115" t="str">
            <v>UND</v>
          </cell>
          <cell r="E1115">
            <v>9362</v>
          </cell>
          <cell r="F1115">
            <v>7867</v>
          </cell>
        </row>
        <row r="1116">
          <cell r="A1116" t="str">
            <v>I1115</v>
          </cell>
          <cell r="B1116" t="str">
            <v>ACCESORIOS FIJACION TUBERIA EMT 3" (ABRAZADERA, ALAMBRE)</v>
          </cell>
          <cell r="C1116" t="str">
            <v>Insumos</v>
          </cell>
          <cell r="D1116" t="str">
            <v>UND</v>
          </cell>
          <cell r="E1116">
            <v>18726</v>
          </cell>
          <cell r="F1116">
            <v>15736</v>
          </cell>
        </row>
        <row r="1117">
          <cell r="A1117" t="str">
            <v>I1116</v>
          </cell>
          <cell r="B1117" t="str">
            <v>ACCESORIOS FIJACION TUBERIA EMT 3/4" (ABRAZADERA, ALAMBRE)</v>
          </cell>
          <cell r="C1117" t="str">
            <v>Insumos</v>
          </cell>
          <cell r="D1117" t="str">
            <v>UND</v>
          </cell>
          <cell r="E1117">
            <v>2811</v>
          </cell>
          <cell r="F1117">
            <v>2362</v>
          </cell>
        </row>
        <row r="1118">
          <cell r="A1118" t="str">
            <v>I1117</v>
          </cell>
          <cell r="B1118" t="str">
            <v>ACCESORIOS FIJACION TUBERIA IMC Ó RIDGID 1" (ABRAZADERA, PERNOS)</v>
          </cell>
          <cell r="C1118" t="str">
            <v>Insumos</v>
          </cell>
          <cell r="D1118" t="str">
            <v>UND</v>
          </cell>
          <cell r="E1118">
            <v>6550</v>
          </cell>
          <cell r="F1118">
            <v>5504</v>
          </cell>
        </row>
        <row r="1119">
          <cell r="A1119" t="str">
            <v>I1118</v>
          </cell>
          <cell r="B1119" t="str">
            <v>ACCESORIOS FIJACION TUBERIA IMC Ó RIDGID 1/2" (ABRAZADERA, PERNOS)</v>
          </cell>
          <cell r="C1119" t="str">
            <v>Insumos</v>
          </cell>
          <cell r="D1119" t="str">
            <v>UND</v>
          </cell>
          <cell r="E1119">
            <v>3745</v>
          </cell>
          <cell r="F1119">
            <v>3147</v>
          </cell>
        </row>
        <row r="1120">
          <cell r="A1120" t="str">
            <v>I1119</v>
          </cell>
          <cell r="B1120" t="str">
            <v>ACCESORIOS FIJACION TUBERIA IMC Ó RIDGID 1_1/2" (ABRAZADERA, PERNOS)</v>
          </cell>
          <cell r="C1120" t="str">
            <v>Insumos</v>
          </cell>
          <cell r="D1120" t="str">
            <v>UND</v>
          </cell>
          <cell r="E1120">
            <v>9362</v>
          </cell>
          <cell r="F1120">
            <v>7867</v>
          </cell>
        </row>
        <row r="1121">
          <cell r="A1121" t="str">
            <v>I1120</v>
          </cell>
          <cell r="B1121" t="str">
            <v>ACCESORIOS FIJACION TUBERIA IMC Ó RIDGID 2" (ABRAZADERA, PERNOS)</v>
          </cell>
          <cell r="C1121" t="str">
            <v>Insumos</v>
          </cell>
          <cell r="D1121" t="str">
            <v>UND</v>
          </cell>
          <cell r="E1121">
            <v>18726</v>
          </cell>
          <cell r="F1121">
            <v>15736</v>
          </cell>
        </row>
        <row r="1122">
          <cell r="A1122" t="str">
            <v>I1121</v>
          </cell>
          <cell r="B1122" t="str">
            <v>ACCESORIOS FIJACION TUBERIA IMC Ó RIDGID 3" (ABRAZADERA, PERNOS)</v>
          </cell>
          <cell r="C1122" t="str">
            <v>Insumos</v>
          </cell>
          <cell r="D1122" t="str">
            <v>UND</v>
          </cell>
          <cell r="E1122">
            <v>28089</v>
          </cell>
          <cell r="F1122">
            <v>23604</v>
          </cell>
        </row>
        <row r="1123">
          <cell r="A1123" t="str">
            <v>I1122</v>
          </cell>
          <cell r="B1123" t="str">
            <v>ACCESORIOS FIJACION TUBERIA IMC Ó RIDGID 3/4" (ABRAZADERA, PERNOS)</v>
          </cell>
          <cell r="C1123" t="str">
            <v>Insumos</v>
          </cell>
          <cell r="D1123" t="str">
            <v>UND</v>
          </cell>
          <cell r="E1123">
            <v>4680</v>
          </cell>
          <cell r="F1123">
            <v>3933</v>
          </cell>
        </row>
        <row r="1124">
          <cell r="A1124" t="str">
            <v>I1123</v>
          </cell>
          <cell r="B1124" t="str">
            <v>ACCESORIOS FIJACION TUBERIA IMC Ó RIDGID 4" (ABRAZADERA, PERNOS)</v>
          </cell>
          <cell r="C1124" t="str">
            <v>Insumos</v>
          </cell>
          <cell r="D1124" t="str">
            <v>UND</v>
          </cell>
          <cell r="E1124">
            <v>46821</v>
          </cell>
          <cell r="F1124">
            <v>39345</v>
          </cell>
        </row>
        <row r="1125">
          <cell r="A1125" t="str">
            <v>I1124</v>
          </cell>
          <cell r="B1125" t="str">
            <v>ACCESORIOS TUBERIA EMT 1" (UNION, ADAPTADOR, CURVA)</v>
          </cell>
          <cell r="C1125" t="str">
            <v>Insumos</v>
          </cell>
          <cell r="D1125" t="str">
            <v>UND</v>
          </cell>
          <cell r="E1125">
            <v>9450</v>
          </cell>
          <cell r="F1125">
            <v>7941</v>
          </cell>
        </row>
        <row r="1126">
          <cell r="A1126" t="str">
            <v>I1125</v>
          </cell>
          <cell r="B1126" t="str">
            <v>ACCESORIOS TUBERIA EMT 1/2" (UNION, ADAPTADOR, CURVA)</v>
          </cell>
          <cell r="C1126" t="str">
            <v>Insumos</v>
          </cell>
          <cell r="D1126" t="str">
            <v>UND</v>
          </cell>
          <cell r="E1126">
            <v>3685</v>
          </cell>
          <cell r="F1126">
            <v>3097</v>
          </cell>
        </row>
        <row r="1127">
          <cell r="A1127" t="str">
            <v>I1126</v>
          </cell>
          <cell r="B1127" t="str">
            <v>ACCESORIOS TUBERIA EMT 1_1/2" (UNION, ADAPTADOR, CURVA)</v>
          </cell>
          <cell r="C1127" t="str">
            <v>Insumos</v>
          </cell>
          <cell r="D1127" t="str">
            <v>UND</v>
          </cell>
          <cell r="E1127">
            <v>20785</v>
          </cell>
          <cell r="F1127">
            <v>17466</v>
          </cell>
        </row>
        <row r="1128">
          <cell r="A1128" t="str">
            <v>I1127</v>
          </cell>
          <cell r="B1128" t="str">
            <v>ACCESORIOS TUBERIA EMT 2" (UNION, ADAPTADOR, CURVA)</v>
          </cell>
          <cell r="C1128" t="str">
            <v>Insumos</v>
          </cell>
          <cell r="D1128" t="str">
            <v>UND</v>
          </cell>
          <cell r="E1128">
            <v>31498</v>
          </cell>
          <cell r="F1128">
            <v>26469</v>
          </cell>
        </row>
        <row r="1129">
          <cell r="A1129" t="str">
            <v>I1128</v>
          </cell>
          <cell r="B1129" t="str">
            <v>ACCESORIOS TUBERIA EMT 3" (UNION, ADAPTADOR, CURVA)</v>
          </cell>
          <cell r="C1129" t="str">
            <v>Insumos</v>
          </cell>
          <cell r="D1129" t="str">
            <v>UND</v>
          </cell>
          <cell r="E1129">
            <v>156736</v>
          </cell>
          <cell r="F1129">
            <v>131711</v>
          </cell>
        </row>
        <row r="1130">
          <cell r="A1130" t="str">
            <v>I1129</v>
          </cell>
          <cell r="B1130" t="str">
            <v>ACCESORIOS TUBERIA EMT 3/4" (UNION Y CURVA)</v>
          </cell>
          <cell r="C1130" t="str">
            <v>Insumos</v>
          </cell>
          <cell r="D1130" t="str">
            <v>UND</v>
          </cell>
          <cell r="E1130">
            <v>5908</v>
          </cell>
          <cell r="F1130">
            <v>4965</v>
          </cell>
        </row>
        <row r="1131">
          <cell r="A1131" t="str">
            <v>I1130</v>
          </cell>
          <cell r="B1131" t="str">
            <v>ACCESORIOS TUBERIA IMC Ó RIDGID 1" (UNION  Y CURVA)</v>
          </cell>
          <cell r="C1131" t="str">
            <v>Insumos</v>
          </cell>
          <cell r="D1131" t="str">
            <v>UND</v>
          </cell>
          <cell r="E1131">
            <v>15105</v>
          </cell>
          <cell r="F1131">
            <v>12693</v>
          </cell>
        </row>
        <row r="1132">
          <cell r="A1132" t="str">
            <v>I1131</v>
          </cell>
          <cell r="B1132" t="str">
            <v>ACCESORIOS TUBERIA IMC Ó RIDGID 1/2" (UNION Y CURVA)</v>
          </cell>
          <cell r="C1132" t="str">
            <v>Insumos</v>
          </cell>
          <cell r="D1132" t="str">
            <v>UND</v>
          </cell>
          <cell r="E1132">
            <v>8221</v>
          </cell>
          <cell r="F1132">
            <v>6908</v>
          </cell>
        </row>
        <row r="1133">
          <cell r="A1133" t="str">
            <v>I1132</v>
          </cell>
          <cell r="B1133" t="str">
            <v xml:space="preserve">ACCESORIOS TUBERIA IMC Ó RIDGID 1_1/2" (UNION Y  CURVA ) </v>
          </cell>
          <cell r="C1133" t="str">
            <v>Insumos</v>
          </cell>
          <cell r="D1133" t="str">
            <v>UND</v>
          </cell>
          <cell r="E1133">
            <v>27706</v>
          </cell>
          <cell r="F1133">
            <v>23282</v>
          </cell>
        </row>
        <row r="1134">
          <cell r="A1134" t="str">
            <v>I1133</v>
          </cell>
          <cell r="B1134" t="str">
            <v>ACCESORIOS TUBERIA IMC Ó RIDGID 2" (UNION Y  CURVA)</v>
          </cell>
          <cell r="C1134" t="str">
            <v>Insumos</v>
          </cell>
          <cell r="D1134" t="str">
            <v>UND</v>
          </cell>
          <cell r="E1134">
            <v>39965</v>
          </cell>
          <cell r="F1134">
            <v>33584</v>
          </cell>
        </row>
        <row r="1135">
          <cell r="A1135" t="str">
            <v>I1134</v>
          </cell>
          <cell r="B1135" t="str">
            <v>ACCESORIOS TUBERIA IMC Ó RIDGID 3" (UNION, ADAPTADOR, CURVA)</v>
          </cell>
          <cell r="C1135" t="str">
            <v>Insumos</v>
          </cell>
          <cell r="D1135" t="str">
            <v>UND</v>
          </cell>
          <cell r="E1135">
            <v>188097</v>
          </cell>
          <cell r="F1135">
            <v>158065</v>
          </cell>
        </row>
        <row r="1136">
          <cell r="A1136" t="str">
            <v>I1135</v>
          </cell>
          <cell r="B1136" t="str">
            <v>ACCESORIOS TUBERIA IMC Ó RIDGID 3/4" (UNION Y  CURVA)</v>
          </cell>
          <cell r="C1136" t="str">
            <v>Insumos</v>
          </cell>
          <cell r="D1136" t="str">
            <v>UND</v>
          </cell>
          <cell r="E1136">
            <v>10940</v>
          </cell>
          <cell r="F1136">
            <v>9193</v>
          </cell>
        </row>
        <row r="1137">
          <cell r="A1137" t="str">
            <v>I1136</v>
          </cell>
          <cell r="B1137" t="str">
            <v>ACCESORIOS TUBERIA IMC Ó RIDGID 4" (UNION Y  CURVA)</v>
          </cell>
          <cell r="C1137" t="str">
            <v>Insumos</v>
          </cell>
          <cell r="D1137" t="str">
            <v>UND</v>
          </cell>
          <cell r="E1137">
            <v>297247</v>
          </cell>
          <cell r="F1137">
            <v>249787</v>
          </cell>
        </row>
        <row r="1138">
          <cell r="A1138" t="str">
            <v>I1137</v>
          </cell>
          <cell r="B1138" t="str">
            <v>ADAPTADOR TERMINAL PVC 3/4"</v>
          </cell>
          <cell r="C1138" t="str">
            <v>Insumos</v>
          </cell>
          <cell r="D1138" t="str">
            <v>UND</v>
          </cell>
          <cell r="E1138">
            <v>321</v>
          </cell>
          <cell r="F1138">
            <v>270</v>
          </cell>
        </row>
        <row r="1139">
          <cell r="A1139" t="str">
            <v>I1138</v>
          </cell>
          <cell r="B1139" t="str">
            <v>AISLADOR DE PIN ANSI 55-5 EN MATERIAL POLIMERICO</v>
          </cell>
          <cell r="C1139" t="str">
            <v>Insumos</v>
          </cell>
          <cell r="D1139" t="str">
            <v>UND</v>
          </cell>
          <cell r="E1139">
            <v>34759</v>
          </cell>
          <cell r="F1139">
            <v>29209</v>
          </cell>
        </row>
        <row r="1140">
          <cell r="A1140" t="str">
            <v>I1139</v>
          </cell>
          <cell r="B1140" t="str">
            <v>AISLADOR DE SUSPENSION ANSI 52-1, EN MATERIAL POLIMERICO</v>
          </cell>
          <cell r="C1140" t="str">
            <v>Insumos</v>
          </cell>
          <cell r="D1140" t="str">
            <v>UND</v>
          </cell>
          <cell r="E1140">
            <v>34759</v>
          </cell>
          <cell r="F1140">
            <v>29209</v>
          </cell>
        </row>
        <row r="1141">
          <cell r="A1141" t="str">
            <v>I1140</v>
          </cell>
          <cell r="B1141" t="str">
            <v>AISLADOR PORCELANA TIPO TENSOR ANSI 54-2</v>
          </cell>
          <cell r="C1141" t="str">
            <v>Insumos</v>
          </cell>
          <cell r="D1141" t="str">
            <v>UND</v>
          </cell>
          <cell r="E1141">
            <v>13363</v>
          </cell>
          <cell r="F1141">
            <v>11229</v>
          </cell>
        </row>
        <row r="1142">
          <cell r="A1142" t="str">
            <v>I1141</v>
          </cell>
          <cell r="B1142" t="str">
            <v xml:space="preserve">ALAMBRE COBRE DESNUDO Nº 10 AWG  </v>
          </cell>
          <cell r="C1142" t="str">
            <v>Insumos</v>
          </cell>
          <cell r="D1142" t="str">
            <v>M</v>
          </cell>
          <cell r="E1142">
            <v>2294</v>
          </cell>
          <cell r="F1142">
            <v>1928</v>
          </cell>
        </row>
        <row r="1143">
          <cell r="A1143" t="str">
            <v>I1142</v>
          </cell>
          <cell r="B1143" t="str">
            <v>ALAMBRE COBRE DESNUDO Nº 12 AWG</v>
          </cell>
          <cell r="C1143" t="str">
            <v>Insumos</v>
          </cell>
          <cell r="D1143" t="str">
            <v>M</v>
          </cell>
          <cell r="E1143">
            <v>1585</v>
          </cell>
          <cell r="F1143">
            <v>1332</v>
          </cell>
        </row>
        <row r="1144">
          <cell r="A1144" t="str">
            <v>I1143</v>
          </cell>
          <cell r="B1144" t="str">
            <v>ALAMBRE COBRE DESNUDO Nº 4 AWG</v>
          </cell>
          <cell r="C1144" t="str">
            <v>Insumos</v>
          </cell>
          <cell r="D1144" t="str">
            <v>M</v>
          </cell>
          <cell r="E1144">
            <v>15339</v>
          </cell>
          <cell r="F1144">
            <v>12890</v>
          </cell>
        </row>
        <row r="1145">
          <cell r="A1145" t="str">
            <v>I1144</v>
          </cell>
          <cell r="B1145" t="str">
            <v>ALAMBRE COBRE Nº 10 THHN  AWG</v>
          </cell>
          <cell r="C1145" t="str">
            <v>Insumos</v>
          </cell>
          <cell r="D1145" t="str">
            <v>M</v>
          </cell>
          <cell r="E1145">
            <v>2727</v>
          </cell>
          <cell r="F1145">
            <v>2292</v>
          </cell>
        </row>
        <row r="1146">
          <cell r="A1146" t="str">
            <v>I1145</v>
          </cell>
          <cell r="B1146" t="str">
            <v>ALAMBRE COBRE Nº 12 THHN  AWG</v>
          </cell>
          <cell r="C1146" t="str">
            <v>Insumos</v>
          </cell>
          <cell r="D1146" t="str">
            <v>M</v>
          </cell>
          <cell r="E1146">
            <v>1652</v>
          </cell>
          <cell r="F1146">
            <v>1388</v>
          </cell>
        </row>
        <row r="1147">
          <cell r="A1147" t="str">
            <v>I1146</v>
          </cell>
          <cell r="B1147" t="str">
            <v>AMARRE PLÁSTICO PARA CABLE TRENZADO 20X4,8MM</v>
          </cell>
          <cell r="C1147" t="str">
            <v>Insumos</v>
          </cell>
          <cell r="D1147" t="str">
            <v>UND</v>
          </cell>
          <cell r="E1147">
            <v>7221</v>
          </cell>
          <cell r="F1147">
            <v>6068</v>
          </cell>
        </row>
        <row r="1148">
          <cell r="A1148" t="str">
            <v>I1147</v>
          </cell>
          <cell r="B1148" t="str">
            <v>APLIQUE TORTUGA APTO PARA USO A LA INTEMPERIE. BOMBILLO AHORRADOR 26W E27.</v>
          </cell>
          <cell r="C1148" t="str">
            <v>Insumos</v>
          </cell>
          <cell r="D1148" t="str">
            <v>UND</v>
          </cell>
          <cell r="E1148">
            <v>84275</v>
          </cell>
          <cell r="F1148">
            <v>70819</v>
          </cell>
        </row>
        <row r="1149">
          <cell r="A1149" t="str">
            <v>I1148</v>
          </cell>
          <cell r="B1149" t="str">
            <v>ARANDELA CUADRADA PLANA DE 4X4X5/8. PL. 1/8</v>
          </cell>
          <cell r="C1149" t="str">
            <v>Insumos</v>
          </cell>
          <cell r="D1149" t="str">
            <v>UND</v>
          </cell>
          <cell r="E1149">
            <v>4802</v>
          </cell>
          <cell r="F1149">
            <v>4035</v>
          </cell>
        </row>
        <row r="1150">
          <cell r="A1150" t="str">
            <v>I1149</v>
          </cell>
          <cell r="B1150" t="str">
            <v>ARANDELA PRESION GUAZA 5/8</v>
          </cell>
          <cell r="C1150" t="str">
            <v>Insumos</v>
          </cell>
          <cell r="D1150" t="str">
            <v>UND</v>
          </cell>
          <cell r="E1150">
            <v>302</v>
          </cell>
          <cell r="F1150">
            <v>254</v>
          </cell>
        </row>
        <row r="1151">
          <cell r="A1151" t="str">
            <v>I1150</v>
          </cell>
          <cell r="B1151" t="str">
            <v>BALA CUADRADA FC 2X26W HIGH LIGHTS. INCLUYE 2 BOMBILLAS AHORRADORAS 26W. E27, BALASTO ELECTRONICO Y VIDRIO DECORATIVO</v>
          </cell>
          <cell r="C1151" t="str">
            <v>Insumos</v>
          </cell>
          <cell r="D1151" t="str">
            <v>UND</v>
          </cell>
          <cell r="E1151">
            <v>234110</v>
          </cell>
          <cell r="F1151">
            <v>196731</v>
          </cell>
        </row>
        <row r="1152">
          <cell r="A1152" t="str">
            <v>I1151</v>
          </cell>
          <cell r="B1152" t="str">
            <v>BALA DULUX FC HIGH LIGHTS 2X26W. ARO BLANCO Y VIDRIO DECORATIVO. INCLUYE 2 BOMBILLAS AHORRADORAS 26W. E27 Y BALASTO ELECTRONICO.</v>
          </cell>
          <cell r="C1152" t="str">
            <v>Insumos</v>
          </cell>
          <cell r="D1152" t="str">
            <v>UND</v>
          </cell>
          <cell r="E1152">
            <v>225511</v>
          </cell>
          <cell r="F1152">
            <v>189505</v>
          </cell>
        </row>
        <row r="1153">
          <cell r="A1153" t="str">
            <v>I1152</v>
          </cell>
          <cell r="B1153" t="str">
            <v>BALA HALOGENA INYECTADA CUADRADA HIGH LIGHTS. ARO ESCUALIZABLE. INCLUYE BOMBILLO DICROICO 50W Y ADAPTADOR 12V.</v>
          </cell>
          <cell r="C1153" t="str">
            <v>Insumos</v>
          </cell>
          <cell r="D1153" t="str">
            <v>UND</v>
          </cell>
          <cell r="E1153">
            <v>72345</v>
          </cell>
          <cell r="F1153">
            <v>60794</v>
          </cell>
        </row>
        <row r="1154">
          <cell r="A1154" t="str">
            <v>I1153</v>
          </cell>
          <cell r="B1154" t="str">
            <v>BALA HQI RECTANGULAR EQUALIZABLE MARCA HIGH LIGHTS. INCLUYE AUTOTRANSFORMADOR Y BOMBILLA MH70W</v>
          </cell>
          <cell r="C1154" t="str">
            <v>Insumos</v>
          </cell>
          <cell r="D1154" t="str">
            <v>UND</v>
          </cell>
          <cell r="E1154">
            <v>421796</v>
          </cell>
          <cell r="F1154">
            <v>354450</v>
          </cell>
        </row>
        <row r="1155">
          <cell r="A1155" t="str">
            <v>I1154</v>
          </cell>
          <cell r="B1155" t="str">
            <v>BALA MINI FC HIGH LIGHTS 1X26W. INCLUYE BOMBILLA AHORRADORA 26W. E27. ARO BLANCO REFLECTOR EN ALUMINIO BRILLADO</v>
          </cell>
          <cell r="C1155" t="str">
            <v>Insumos</v>
          </cell>
          <cell r="D1155" t="str">
            <v>UND</v>
          </cell>
          <cell r="E1155">
            <v>84275</v>
          </cell>
          <cell r="F1155">
            <v>70819</v>
          </cell>
        </row>
        <row r="1156">
          <cell r="A1156" t="str">
            <v>I1155</v>
          </cell>
          <cell r="B1156" t="str">
            <v>BANDA PLASTICA DE SEÑALIZACION SEGUN NORMA CS-273</v>
          </cell>
          <cell r="C1156" t="str">
            <v>Insumos</v>
          </cell>
          <cell r="D1156" t="str">
            <v>M</v>
          </cell>
          <cell r="E1156">
            <v>3368</v>
          </cell>
          <cell r="F1156">
            <v>2830</v>
          </cell>
        </row>
        <row r="1157">
          <cell r="A1157" t="str">
            <v>I1156</v>
          </cell>
          <cell r="B1157" t="str">
            <v>BANDEJA PORTACABLE ACERO GALVANIZADO EN CALIENTE ANCHO UTIL 10CM. INCLUYE PLATINAS DE UNION.</v>
          </cell>
          <cell r="C1157" t="str">
            <v>Insumos</v>
          </cell>
          <cell r="D1157" t="str">
            <v>M</v>
          </cell>
          <cell r="E1157">
            <v>59530</v>
          </cell>
          <cell r="F1157">
            <v>50025</v>
          </cell>
        </row>
        <row r="1158">
          <cell r="A1158" t="str">
            <v>I1157</v>
          </cell>
          <cell r="B1158" t="str">
            <v>BANDEJA PORTACABLE ACERO GALVANIZADO EN CALIENTE ANCHO UTIL 20CM. INCLUYE PLATINAS DE UNION.</v>
          </cell>
          <cell r="C1158" t="str">
            <v>Insumos</v>
          </cell>
          <cell r="D1158" t="str">
            <v>M</v>
          </cell>
          <cell r="E1158">
            <v>64755</v>
          </cell>
          <cell r="F1158">
            <v>54416</v>
          </cell>
        </row>
        <row r="1159">
          <cell r="A1159" t="str">
            <v>I1158</v>
          </cell>
          <cell r="B1159" t="str">
            <v>BANDEJA PORTACABLE ACERO GALVANIZADO EN CALIENTE ANCHO UTIL 30CM. INCLUYE PLATINAS DE UNION.</v>
          </cell>
          <cell r="C1159" t="str">
            <v>Insumos</v>
          </cell>
          <cell r="D1159" t="str">
            <v>M</v>
          </cell>
          <cell r="E1159">
            <v>70909</v>
          </cell>
          <cell r="F1159">
            <v>59587</v>
          </cell>
        </row>
        <row r="1160">
          <cell r="A1160" t="str">
            <v>I1159</v>
          </cell>
          <cell r="B1160" t="str">
            <v>BANDEJA PORTACABLE ACERO GALVANIZADO EN CALIENTE ANCHO UTIL 40CM. INCLUYE PLATINAS DE UNION.</v>
          </cell>
          <cell r="C1160" t="str">
            <v>Insumos</v>
          </cell>
          <cell r="D1160" t="str">
            <v>M</v>
          </cell>
          <cell r="E1160">
            <v>77275</v>
          </cell>
          <cell r="F1160">
            <v>64937</v>
          </cell>
        </row>
        <row r="1161">
          <cell r="A1161" t="str">
            <v>I1160</v>
          </cell>
          <cell r="B1161" t="str">
            <v>BANDEJA PORTACABLE ACERO GALVANIZADO EN CALIENTE ANCHO UTIL 50CM. INCLUYE PLATINAS DE UNION.</v>
          </cell>
          <cell r="C1161" t="str">
            <v>Insumos</v>
          </cell>
          <cell r="D1161" t="str">
            <v>M</v>
          </cell>
          <cell r="E1161">
            <v>83317</v>
          </cell>
          <cell r="F1161">
            <v>70014</v>
          </cell>
        </row>
        <row r="1162">
          <cell r="A1162" t="str">
            <v>I1161</v>
          </cell>
          <cell r="B1162" t="str">
            <v>BANDEJA PORTACABLE ACERO GALVANIZADO EN CALIENTE ANCHO UTIL 60CM. INCLUYE PLATINAS DE UNION.</v>
          </cell>
          <cell r="C1162" t="str">
            <v>Insumos</v>
          </cell>
          <cell r="D1162" t="str">
            <v>M</v>
          </cell>
          <cell r="E1162">
            <v>89295</v>
          </cell>
          <cell r="F1162">
            <v>75038</v>
          </cell>
        </row>
        <row r="1163">
          <cell r="A1163" t="str">
            <v>I1162</v>
          </cell>
          <cell r="B1163" t="str">
            <v>BASE Y FOTOCELDA TIPO EXTERIOR PARA ALUMBRADO INSTALADA.</v>
          </cell>
          <cell r="C1163" t="str">
            <v>Insumos</v>
          </cell>
          <cell r="D1163" t="str">
            <v>UND</v>
          </cell>
          <cell r="E1163">
            <v>36520</v>
          </cell>
          <cell r="F1163">
            <v>30689</v>
          </cell>
        </row>
        <row r="1164">
          <cell r="A1164" t="str">
            <v>I1163</v>
          </cell>
          <cell r="B1164" t="str">
            <v>BAYONETA PARA ANGULO  DOBLE 2 1/2 X 2 1/2 X 1/4 X 1,50 M</v>
          </cell>
          <cell r="C1164" t="str">
            <v>Insumos</v>
          </cell>
          <cell r="D1164" t="str">
            <v>UND</v>
          </cell>
          <cell r="E1164">
            <v>205020</v>
          </cell>
          <cell r="F1164">
            <v>172286</v>
          </cell>
        </row>
        <row r="1165">
          <cell r="A1165" t="str">
            <v>I1164</v>
          </cell>
          <cell r="B1165" t="str">
            <v>BAYONETA SENCILLA  2-1/2 X 1/4 X 1,50 M</v>
          </cell>
          <cell r="C1165" t="str">
            <v>Insumos</v>
          </cell>
          <cell r="D1165" t="str">
            <v>UND</v>
          </cell>
          <cell r="E1165">
            <v>94968</v>
          </cell>
          <cell r="F1165">
            <v>79805</v>
          </cell>
        </row>
        <row r="1166">
          <cell r="A1166" t="str">
            <v>I1165</v>
          </cell>
          <cell r="B1166" t="str">
            <v>BOQUILLA-TERMINAL (JUEGO DE TUERCA Y CONTRATUERCA) PARA TUBERIA IMC GALVANIZADA 2"</v>
          </cell>
          <cell r="C1166" t="str">
            <v>Insumos</v>
          </cell>
          <cell r="D1166" t="str">
            <v>UND</v>
          </cell>
          <cell r="E1166">
            <v>2877</v>
          </cell>
          <cell r="F1166">
            <v>2418</v>
          </cell>
        </row>
        <row r="1167">
          <cell r="A1167" t="str">
            <v>I1166</v>
          </cell>
          <cell r="B1167" t="str">
            <v>BOQUILLA-TERMINAL (JUEGO DE TUERCA Y CONTRATUERCA) PARA TUBERIA IMC GALVANIZADA 3"</v>
          </cell>
          <cell r="C1167" t="str">
            <v>Insumos</v>
          </cell>
          <cell r="D1167" t="str">
            <v>UND</v>
          </cell>
          <cell r="E1167">
            <v>13793</v>
          </cell>
          <cell r="F1167">
            <v>11591</v>
          </cell>
        </row>
        <row r="1168">
          <cell r="A1168" t="str">
            <v>I1167</v>
          </cell>
          <cell r="B1168" t="str">
            <v>BOQUILLA-TERMINAL (JUEGO DE TUERCA Y CONTRATUERCA) PARA TUBERIA IMC GALVANIZADA 4"</v>
          </cell>
          <cell r="C1168" t="str">
            <v>Insumos</v>
          </cell>
          <cell r="D1168" t="str">
            <v>UND</v>
          </cell>
          <cell r="E1168">
            <v>21726</v>
          </cell>
          <cell r="F1168">
            <v>18257</v>
          </cell>
        </row>
        <row r="1169">
          <cell r="A1169" t="str">
            <v>I1168</v>
          </cell>
          <cell r="B1169" t="str">
            <v>BORNA DE PONCHAR ESTAÑO DE DOS HUECOS Nº 4/0</v>
          </cell>
          <cell r="C1169" t="str">
            <v>Insumos</v>
          </cell>
          <cell r="D1169" t="str">
            <v>UND</v>
          </cell>
          <cell r="E1169">
            <v>10764</v>
          </cell>
          <cell r="F1169">
            <v>9045</v>
          </cell>
        </row>
        <row r="1170">
          <cell r="A1170" t="str">
            <v>I1169</v>
          </cell>
          <cell r="B1170" t="str">
            <v>BORNA TERMINAL PONCHAR MARCA 3M Ó PANDUIT BARRIL LARGO PARA CABLE NO.1/0AWG</v>
          </cell>
          <cell r="C1170" t="str">
            <v>Insumos</v>
          </cell>
          <cell r="D1170" t="str">
            <v>UND</v>
          </cell>
          <cell r="E1170">
            <v>5059</v>
          </cell>
          <cell r="F1170">
            <v>4251</v>
          </cell>
        </row>
        <row r="1171">
          <cell r="A1171" t="str">
            <v>I1170</v>
          </cell>
          <cell r="B1171" t="str">
            <v>BORNA TERMINAL PONCHAR MARCA 3M Ó PANDUIT BARRIL LARGO PARA CABLE NO.2/0AWG</v>
          </cell>
          <cell r="C1171" t="str">
            <v>Insumos</v>
          </cell>
          <cell r="D1171" t="str">
            <v>UND</v>
          </cell>
          <cell r="E1171">
            <v>6181</v>
          </cell>
          <cell r="F1171">
            <v>5194</v>
          </cell>
        </row>
        <row r="1172">
          <cell r="A1172" t="str">
            <v>I1171</v>
          </cell>
          <cell r="B1172" t="str">
            <v>BORNA TERMINAL PONCHAR MARCA 3M Ó PANDUIT BARRIL LARGO PARA CABLE NO.2AWG</v>
          </cell>
          <cell r="C1172" t="str">
            <v>Insumos</v>
          </cell>
          <cell r="D1172" t="str">
            <v>UND</v>
          </cell>
          <cell r="E1172">
            <v>4997</v>
          </cell>
          <cell r="F1172">
            <v>4199</v>
          </cell>
        </row>
        <row r="1173">
          <cell r="A1173" t="str">
            <v>I1172</v>
          </cell>
          <cell r="B1173" t="str">
            <v>BRAZO HORIZONTAL GALV. 3/4" X 1.50M</v>
          </cell>
          <cell r="C1173" t="str">
            <v>Insumos</v>
          </cell>
          <cell r="D1173" t="str">
            <v>UND</v>
          </cell>
          <cell r="E1173">
            <v>97479</v>
          </cell>
          <cell r="F1173">
            <v>81915</v>
          </cell>
        </row>
        <row r="1174">
          <cell r="A1174" t="str">
            <v>I1173</v>
          </cell>
          <cell r="B1174" t="str">
            <v>CABLE CUADRUPLEX AUTOSOPORTADOS 90ºC 600V  Nº  3X2/0+1X1/0 CONDUCTOR DE ALUMIIO AISLADO EN POLITILENO RETICULADO (XLP)</v>
          </cell>
          <cell r="C1174" t="str">
            <v>Insumos</v>
          </cell>
          <cell r="D1174" t="str">
            <v>M</v>
          </cell>
          <cell r="E1174">
            <v>58666</v>
          </cell>
          <cell r="F1174">
            <v>49299</v>
          </cell>
        </row>
        <row r="1175">
          <cell r="A1175" t="str">
            <v>I1174</v>
          </cell>
          <cell r="B1175" t="str">
            <v>CABLE CUADRUPLEX AUTOSOPORTADOS 90ºC 600V  Nº  4X4/0 CONDUCTOR DE ALUMIIO AISLADO EN POLITILENO RETICULADO (XLP)</v>
          </cell>
          <cell r="C1175" t="str">
            <v>Insumos</v>
          </cell>
          <cell r="D1175" t="str">
            <v>M</v>
          </cell>
          <cell r="E1175">
            <v>93060</v>
          </cell>
          <cell r="F1175">
            <v>78202</v>
          </cell>
        </row>
        <row r="1176">
          <cell r="A1176" t="str">
            <v>I1175</v>
          </cell>
          <cell r="B1176" t="str">
            <v>CABLE DE ALUMINIO DESNUDO CON ALMA  ACERO GALVANIZADO ACSR Nº 1/0 AWG</v>
          </cell>
          <cell r="C1176" t="str">
            <v>Insumos</v>
          </cell>
          <cell r="D1176" t="str">
            <v>M</v>
          </cell>
          <cell r="E1176">
            <v>3841</v>
          </cell>
          <cell r="F1176">
            <v>3228</v>
          </cell>
        </row>
        <row r="1177">
          <cell r="A1177" t="str">
            <v>I1176</v>
          </cell>
          <cell r="B1177" t="str">
            <v>CABLE DE ALUMINIO DESNUDO CON ALMA  ACERO GALVANIZADO ACSR Nº 1/0 AWG</v>
          </cell>
          <cell r="C1177" t="str">
            <v>Insumos</v>
          </cell>
          <cell r="D1177" t="str">
            <v>M</v>
          </cell>
          <cell r="E1177">
            <v>5755</v>
          </cell>
          <cell r="F1177">
            <v>4836</v>
          </cell>
        </row>
        <row r="1178">
          <cell r="A1178" t="str">
            <v>I1177</v>
          </cell>
          <cell r="B1178" t="str">
            <v>CABLE DE ALUMINIO DESNUDO CON ALMA  ACERO GALVANIZADO ACSR Nº 4/0 AWG</v>
          </cell>
          <cell r="C1178" t="str">
            <v>Insumos</v>
          </cell>
          <cell r="D1178" t="str">
            <v>M</v>
          </cell>
          <cell r="E1178">
            <v>7749</v>
          </cell>
          <cell r="F1178">
            <v>6512</v>
          </cell>
        </row>
        <row r="1179">
          <cell r="A1179" t="str">
            <v>I1178</v>
          </cell>
          <cell r="B1179" t="str">
            <v>CABLE DE COBRE DESNUDO Nº 1/0  AWG</v>
          </cell>
          <cell r="C1179" t="str">
            <v>Insumos</v>
          </cell>
          <cell r="D1179" t="str">
            <v>M</v>
          </cell>
          <cell r="E1179">
            <v>28514</v>
          </cell>
          <cell r="F1179">
            <v>23961</v>
          </cell>
        </row>
        <row r="1180">
          <cell r="A1180" t="str">
            <v>I1179</v>
          </cell>
          <cell r="B1180" t="str">
            <v>CABLE DE COBRE DESNUDO Nº 10 AWG</v>
          </cell>
          <cell r="C1180" t="str">
            <v>Insumos</v>
          </cell>
          <cell r="D1180" t="str">
            <v>M</v>
          </cell>
          <cell r="E1180">
            <v>3516</v>
          </cell>
          <cell r="F1180">
            <v>2955</v>
          </cell>
        </row>
        <row r="1181">
          <cell r="A1181" t="str">
            <v>I1180</v>
          </cell>
          <cell r="B1181" t="str">
            <v>CABLE DE COBRE DESNUDO Nº 2  AWG</v>
          </cell>
          <cell r="C1181" t="str">
            <v>Insumos</v>
          </cell>
          <cell r="D1181" t="str">
            <v>M</v>
          </cell>
          <cell r="E1181">
            <v>16113</v>
          </cell>
          <cell r="F1181">
            <v>13540</v>
          </cell>
        </row>
        <row r="1182">
          <cell r="A1182" t="str">
            <v>I1181</v>
          </cell>
          <cell r="B1182" t="str">
            <v>CABLE DE COBRE DESNUDO Nº 2/0  AWG</v>
          </cell>
          <cell r="C1182" t="str">
            <v>Insumos</v>
          </cell>
          <cell r="D1182" t="str">
            <v>M</v>
          </cell>
          <cell r="E1182">
            <v>37449</v>
          </cell>
          <cell r="F1182">
            <v>31470</v>
          </cell>
        </row>
        <row r="1183">
          <cell r="A1183" t="str">
            <v>I1182</v>
          </cell>
          <cell r="B1183" t="str">
            <v xml:space="preserve">CABLE DE COBRE DESNUDO Nº 4 AWG </v>
          </cell>
          <cell r="C1183" t="str">
            <v>Insumos</v>
          </cell>
          <cell r="D1183" t="str">
            <v>M</v>
          </cell>
          <cell r="E1183">
            <v>13276</v>
          </cell>
          <cell r="F1183">
            <v>11156</v>
          </cell>
        </row>
        <row r="1184">
          <cell r="A1184" t="str">
            <v>I1183</v>
          </cell>
          <cell r="B1184" t="str">
            <v xml:space="preserve">CABLE DE COBRE DESNUDO Nº 4/0 AWG </v>
          </cell>
          <cell r="C1184" t="str">
            <v>Insumos</v>
          </cell>
          <cell r="D1184" t="str">
            <v>M</v>
          </cell>
          <cell r="E1184">
            <v>65956</v>
          </cell>
          <cell r="F1184">
            <v>55425</v>
          </cell>
        </row>
        <row r="1185">
          <cell r="A1185" t="str">
            <v>I1184</v>
          </cell>
          <cell r="B1185" t="str">
            <v xml:space="preserve">CABLE DE COBRE DESNUDO Nº 6 AWG  </v>
          </cell>
          <cell r="C1185" t="str">
            <v>Insumos</v>
          </cell>
          <cell r="D1185" t="str">
            <v>M</v>
          </cell>
          <cell r="E1185">
            <v>7274</v>
          </cell>
          <cell r="F1185">
            <v>6113</v>
          </cell>
        </row>
        <row r="1186">
          <cell r="A1186" t="str">
            <v>I1185</v>
          </cell>
          <cell r="B1186" t="str">
            <v xml:space="preserve">CABLE DE COBRE DESNUDO Nº 8 AWG </v>
          </cell>
          <cell r="C1186" t="str">
            <v>Insumos</v>
          </cell>
          <cell r="D1186" t="str">
            <v>M</v>
          </cell>
          <cell r="E1186">
            <v>4497</v>
          </cell>
          <cell r="F1186">
            <v>3779</v>
          </cell>
        </row>
        <row r="1187">
          <cell r="A1187" t="str">
            <v>I1186</v>
          </cell>
          <cell r="B1187" t="str">
            <v>CABLE DE COBRE ENCAUCHETADO 3 X 16 THHN</v>
          </cell>
          <cell r="C1187" t="str">
            <v>Insumos</v>
          </cell>
          <cell r="D1187" t="str">
            <v>M</v>
          </cell>
          <cell r="E1187">
            <v>4697</v>
          </cell>
          <cell r="F1187">
            <v>3947</v>
          </cell>
        </row>
        <row r="1188">
          <cell r="A1188" t="str">
            <v>I1187</v>
          </cell>
          <cell r="B1188" t="str">
            <v>CABLE DE COBRE MONOPOLAR  XLPE MV-90 15KV 90ºC CON NIVEL DE AISLAMIENTO  DE 100% Nº2 AWG</v>
          </cell>
          <cell r="C1188" t="str">
            <v>Insumos</v>
          </cell>
          <cell r="D1188" t="str">
            <v>M</v>
          </cell>
          <cell r="E1188">
            <v>47197</v>
          </cell>
          <cell r="F1188">
            <v>39661</v>
          </cell>
        </row>
        <row r="1189">
          <cell r="A1189" t="str">
            <v>I1188</v>
          </cell>
          <cell r="B1189" t="str">
            <v>CABLE DE COBRE Nº 1/0 THHN  AWG</v>
          </cell>
          <cell r="C1189" t="str">
            <v>Insumos</v>
          </cell>
          <cell r="D1189" t="str">
            <v>M</v>
          </cell>
          <cell r="E1189">
            <v>32525</v>
          </cell>
          <cell r="F1189">
            <v>27332</v>
          </cell>
        </row>
        <row r="1190">
          <cell r="A1190" t="str">
            <v>I1189</v>
          </cell>
          <cell r="B1190" t="str">
            <v xml:space="preserve">CABLE DE COBRE Nº 10 THHN AWG  AMARILLO </v>
          </cell>
          <cell r="C1190" t="str">
            <v>Insumos</v>
          </cell>
          <cell r="D1190" t="str">
            <v>M</v>
          </cell>
          <cell r="E1190">
            <v>2863</v>
          </cell>
          <cell r="F1190">
            <v>2406</v>
          </cell>
        </row>
        <row r="1191">
          <cell r="A1191" t="str">
            <v>I1190</v>
          </cell>
          <cell r="B1191" t="str">
            <v xml:space="preserve">CABLE DE COBRE Nº 2 THHN AWG NEGRO </v>
          </cell>
          <cell r="C1191" t="str">
            <v>Insumos</v>
          </cell>
          <cell r="D1191" t="str">
            <v>M</v>
          </cell>
          <cell r="E1191">
            <v>17595</v>
          </cell>
          <cell r="F1191">
            <v>14786</v>
          </cell>
        </row>
        <row r="1192">
          <cell r="A1192" t="str">
            <v>I1191</v>
          </cell>
          <cell r="B1192" t="str">
            <v>CABLE DE COBRE Nº 2/0 THHN  AWG</v>
          </cell>
          <cell r="C1192" t="str">
            <v>Insumos</v>
          </cell>
          <cell r="D1192" t="str">
            <v>M</v>
          </cell>
          <cell r="E1192">
            <v>37182</v>
          </cell>
          <cell r="F1192">
            <v>31245</v>
          </cell>
        </row>
        <row r="1193">
          <cell r="A1193" t="str">
            <v>I1192</v>
          </cell>
          <cell r="B1193" t="str">
            <v>CABLE DE COBRE Nº 350 THHN MCM</v>
          </cell>
          <cell r="C1193" t="str">
            <v>Insumos</v>
          </cell>
          <cell r="D1193" t="str">
            <v>M</v>
          </cell>
          <cell r="E1193">
            <v>101107</v>
          </cell>
          <cell r="F1193">
            <v>84964</v>
          </cell>
        </row>
        <row r="1194">
          <cell r="A1194" t="str">
            <v>I1193</v>
          </cell>
          <cell r="B1194" t="str">
            <v xml:space="preserve">CABLE DE COBRE Nº 4 THHN AWG NEGRO </v>
          </cell>
          <cell r="C1194" t="str">
            <v>Insumos</v>
          </cell>
          <cell r="D1194" t="str">
            <v>M</v>
          </cell>
          <cell r="E1194">
            <v>10874</v>
          </cell>
          <cell r="F1194">
            <v>9138</v>
          </cell>
        </row>
        <row r="1195">
          <cell r="A1195" t="str">
            <v>I1194</v>
          </cell>
          <cell r="B1195" t="str">
            <v xml:space="preserve">CABLE DE COBRE Nº 4/0 THHN  AWG NEGRO </v>
          </cell>
          <cell r="C1195" t="str">
            <v>Insumos</v>
          </cell>
          <cell r="D1195" t="str">
            <v>M</v>
          </cell>
          <cell r="E1195">
            <v>66467</v>
          </cell>
          <cell r="F1195">
            <v>55855</v>
          </cell>
        </row>
        <row r="1196">
          <cell r="A1196" t="str">
            <v>I1195</v>
          </cell>
          <cell r="B1196" t="str">
            <v xml:space="preserve">CABLE DE COBRE Nº 6 THHN AWG NEGRO </v>
          </cell>
          <cell r="C1196" t="str">
            <v>Insumos</v>
          </cell>
          <cell r="D1196" t="str">
            <v>M</v>
          </cell>
          <cell r="E1196">
            <v>7606</v>
          </cell>
          <cell r="F1196">
            <v>6392</v>
          </cell>
        </row>
        <row r="1197">
          <cell r="A1197" t="str">
            <v>I1196</v>
          </cell>
          <cell r="B1197" t="str">
            <v xml:space="preserve">CABLE DE COBRE Nº 8 THHN AWG  NEGRO </v>
          </cell>
          <cell r="C1197" t="str">
            <v>Insumos</v>
          </cell>
          <cell r="D1197" t="str">
            <v>M</v>
          </cell>
          <cell r="E1197">
            <v>5399</v>
          </cell>
          <cell r="F1197">
            <v>4537</v>
          </cell>
        </row>
        <row r="1198">
          <cell r="A1198" t="str">
            <v>I1197</v>
          </cell>
          <cell r="B1198" t="str">
            <v xml:space="preserve">ALAMBRE DE COBRE Nº 8 THWN </v>
          </cell>
          <cell r="C1198" t="str">
            <v>Insumos</v>
          </cell>
          <cell r="D1198" t="str">
            <v>M</v>
          </cell>
          <cell r="E1198">
            <v>4117</v>
          </cell>
          <cell r="F1198">
            <v>3460</v>
          </cell>
        </row>
        <row r="1199">
          <cell r="A1199" t="str">
            <v>I1198</v>
          </cell>
          <cell r="B1199" t="str">
            <v xml:space="preserve">ALAMBRE DE COBRE Nº 10 THWN </v>
          </cell>
          <cell r="C1199" t="str">
            <v>Insumos</v>
          </cell>
          <cell r="D1199" t="str">
            <v>M</v>
          </cell>
          <cell r="E1199">
            <v>3092</v>
          </cell>
          <cell r="F1199">
            <v>2598</v>
          </cell>
        </row>
        <row r="1200">
          <cell r="A1200" t="str">
            <v>I1199</v>
          </cell>
          <cell r="B1200" t="str">
            <v xml:space="preserve">ALAMBRE DE COBRE Nº 12 THWN </v>
          </cell>
          <cell r="C1200" t="str">
            <v>Insumos</v>
          </cell>
          <cell r="D1200" t="str">
            <v>M</v>
          </cell>
          <cell r="E1200">
            <v>2780</v>
          </cell>
          <cell r="F1200">
            <v>2336</v>
          </cell>
        </row>
        <row r="1201">
          <cell r="A1201" t="str">
            <v>I1200</v>
          </cell>
          <cell r="B1201" t="str">
            <v xml:space="preserve">CABLE DE COBRE Nº 6 THWN </v>
          </cell>
          <cell r="C1201" t="str">
            <v>Insumos</v>
          </cell>
          <cell r="D1201" t="str">
            <v>M</v>
          </cell>
          <cell r="E1201">
            <v>12562</v>
          </cell>
          <cell r="F1201">
            <v>10556</v>
          </cell>
        </row>
        <row r="1202">
          <cell r="A1202" t="str">
            <v>I1201</v>
          </cell>
          <cell r="B1202" t="str">
            <v xml:space="preserve">CABLE DE COBRE Nº 8 THWN </v>
          </cell>
          <cell r="C1202" t="str">
            <v>Insumos</v>
          </cell>
          <cell r="D1202" t="str">
            <v>M</v>
          </cell>
          <cell r="E1202">
            <v>8447</v>
          </cell>
          <cell r="F1202">
            <v>7098</v>
          </cell>
        </row>
        <row r="1203">
          <cell r="A1203" t="str">
            <v>I1202</v>
          </cell>
          <cell r="B1203" t="str">
            <v xml:space="preserve">CABLE DE COBRE Nº 10 THWN </v>
          </cell>
          <cell r="C1203" t="str">
            <v>Insumos</v>
          </cell>
          <cell r="D1203" t="str">
            <v>M</v>
          </cell>
          <cell r="E1203">
            <v>5975</v>
          </cell>
          <cell r="F1203">
            <v>5021</v>
          </cell>
        </row>
        <row r="1204">
          <cell r="A1204" t="str">
            <v>I1203</v>
          </cell>
          <cell r="B1204" t="str">
            <v xml:space="preserve">CABLE DE COBRE Nº 12 THWN </v>
          </cell>
          <cell r="C1204" t="str">
            <v>Insumos</v>
          </cell>
          <cell r="D1204" t="str">
            <v>M</v>
          </cell>
          <cell r="E1204">
            <v>4117</v>
          </cell>
          <cell r="F1204">
            <v>3460</v>
          </cell>
        </row>
        <row r="1205">
          <cell r="A1205" t="str">
            <v>I1204</v>
          </cell>
          <cell r="B1205" t="str">
            <v>CABLE SUPER GX DE 9,53 MM (3/8") GALVANIZADO O CABLE PARA RETENIDA DE 3/8 GALVANIZADO</v>
          </cell>
          <cell r="C1205" t="str">
            <v>Insumos</v>
          </cell>
          <cell r="D1205" t="str">
            <v>M</v>
          </cell>
          <cell r="E1205">
            <v>4452</v>
          </cell>
          <cell r="F1205">
            <v>3741</v>
          </cell>
        </row>
        <row r="1206">
          <cell r="A1206" t="str">
            <v>I1205</v>
          </cell>
          <cell r="B1206" t="str">
            <v xml:space="preserve">CAJA METALICA GALVANIZADA (REF: 2400) </v>
          </cell>
          <cell r="C1206" t="str">
            <v>Insumos</v>
          </cell>
          <cell r="D1206" t="str">
            <v>UND</v>
          </cell>
          <cell r="E1206">
            <v>3181</v>
          </cell>
          <cell r="F1206">
            <v>2673</v>
          </cell>
        </row>
        <row r="1207">
          <cell r="A1207" t="str">
            <v>I1206</v>
          </cell>
          <cell r="B1207" t="str">
            <v xml:space="preserve">CAJA METALICA GALVANIZADA (REF: 5800) </v>
          </cell>
          <cell r="C1207" t="str">
            <v>Insumos</v>
          </cell>
          <cell r="D1207" t="str">
            <v>UND</v>
          </cell>
          <cell r="E1207">
            <v>2442</v>
          </cell>
          <cell r="F1207">
            <v>2052</v>
          </cell>
        </row>
        <row r="1208">
          <cell r="A1208" t="str">
            <v>I1207</v>
          </cell>
          <cell r="B1208" t="str">
            <v>CAJA OCTOGONAL GALVANIZADA (CAJA EMP GALV.OCTAGONAL 4")</v>
          </cell>
          <cell r="C1208" t="str">
            <v>Insumos</v>
          </cell>
          <cell r="D1208" t="str">
            <v>UND</v>
          </cell>
          <cell r="E1208">
            <v>2442</v>
          </cell>
          <cell r="F1208">
            <v>2052</v>
          </cell>
        </row>
        <row r="1209">
          <cell r="A1209" t="str">
            <v>I1208</v>
          </cell>
          <cell r="B1209" t="str">
            <v xml:space="preserve">CAJA TRIFÁSICA TIPO INTEMPERIE PARA ACOMETIDAS DE BT </v>
          </cell>
          <cell r="C1209" t="str">
            <v>Insumos</v>
          </cell>
          <cell r="D1209" t="str">
            <v>M</v>
          </cell>
          <cell r="E1209">
            <v>173615</v>
          </cell>
          <cell r="F1209">
            <v>145895</v>
          </cell>
        </row>
        <row r="1210">
          <cell r="A1210" t="str">
            <v>I1209</v>
          </cell>
          <cell r="B1210" t="str">
            <v xml:space="preserve">CAPACETE ROSCADO EN ALUMINIO PARA TUBERIA IMC GALVANIZADA DE 1" </v>
          </cell>
          <cell r="C1210" t="str">
            <v>Insumos</v>
          </cell>
          <cell r="D1210" t="str">
            <v>UND</v>
          </cell>
          <cell r="E1210">
            <v>5975</v>
          </cell>
          <cell r="F1210">
            <v>5021</v>
          </cell>
        </row>
        <row r="1211">
          <cell r="A1211" t="str">
            <v>I1210</v>
          </cell>
          <cell r="B1211" t="str">
            <v xml:space="preserve">CAPACETE ROSCADO EN ALUMINIO PARA TUBERIA IMC GALVANIZADA DE 2" </v>
          </cell>
          <cell r="C1211" t="str">
            <v>Insumos</v>
          </cell>
          <cell r="D1211" t="str">
            <v>UND</v>
          </cell>
          <cell r="E1211">
            <v>20639</v>
          </cell>
          <cell r="F1211">
            <v>17344</v>
          </cell>
        </row>
        <row r="1212">
          <cell r="A1212" t="str">
            <v>I1211</v>
          </cell>
          <cell r="B1212" t="str">
            <v xml:space="preserve">CAPACETE ROSCADO EN ALUMINIO PARA TUBERIA IMC GALVANIZADA DE 3" </v>
          </cell>
          <cell r="C1212" t="str">
            <v>Insumos</v>
          </cell>
          <cell r="D1212" t="str">
            <v>UND</v>
          </cell>
          <cell r="E1212">
            <v>29047</v>
          </cell>
          <cell r="F1212">
            <v>24409</v>
          </cell>
        </row>
        <row r="1213">
          <cell r="A1213" t="str">
            <v>I1212</v>
          </cell>
          <cell r="B1213" t="str">
            <v xml:space="preserve">CAPACETE ROSCADO EN ALUMINIO PARA TUBERIA IMC GALVANIZADA DE 4" </v>
          </cell>
          <cell r="C1213" t="str">
            <v>Insumos</v>
          </cell>
          <cell r="D1213" t="str">
            <v>UND</v>
          </cell>
          <cell r="E1213">
            <v>30679</v>
          </cell>
          <cell r="F1213">
            <v>25781</v>
          </cell>
        </row>
        <row r="1214">
          <cell r="A1214" t="str">
            <v>I1213</v>
          </cell>
          <cell r="B1214" t="str">
            <v xml:space="preserve">CINTA DE ACERO INOXIDABLE 5/8" </v>
          </cell>
          <cell r="C1214" t="str">
            <v>Insumos</v>
          </cell>
          <cell r="D1214" t="str">
            <v>M</v>
          </cell>
          <cell r="E1214">
            <v>6395</v>
          </cell>
          <cell r="F1214">
            <v>5374</v>
          </cell>
        </row>
        <row r="1215">
          <cell r="A1215" t="str">
            <v>I1214</v>
          </cell>
          <cell r="B1215" t="str">
            <v>CINTA EN ACERO INOXIDABLE 1/2"</v>
          </cell>
          <cell r="C1215" t="str">
            <v>Insumos</v>
          </cell>
          <cell r="D1215" t="str">
            <v>M</v>
          </cell>
          <cell r="E1215">
            <v>4944</v>
          </cell>
          <cell r="F1215">
            <v>4155</v>
          </cell>
        </row>
        <row r="1216">
          <cell r="A1216" t="str">
            <v>I1215</v>
          </cell>
          <cell r="B1216" t="str">
            <v>CLAVIJA CON SEGURO DE GIRO 2P+T 250V/20A. MARCA LEGRAND</v>
          </cell>
          <cell r="C1216" t="str">
            <v>Insumos</v>
          </cell>
          <cell r="D1216" t="str">
            <v>UND</v>
          </cell>
          <cell r="E1216">
            <v>88421</v>
          </cell>
          <cell r="F1216">
            <v>74303</v>
          </cell>
        </row>
        <row r="1217">
          <cell r="A1217" t="str">
            <v>I1216</v>
          </cell>
          <cell r="B1217" t="str">
            <v>CLAVIJA CON SEGURO DE GIRO 2P+T 250V/30A. MARCA LEGRAND</v>
          </cell>
          <cell r="C1217" t="str">
            <v>Insumos</v>
          </cell>
          <cell r="D1217" t="str">
            <v>UND</v>
          </cell>
          <cell r="E1217">
            <v>95374</v>
          </cell>
          <cell r="F1217">
            <v>80146</v>
          </cell>
        </row>
        <row r="1218">
          <cell r="A1218" t="str">
            <v>I1217</v>
          </cell>
          <cell r="B1218" t="str">
            <v>CLAVIJA RECTA PARA TOMA INDUSTRIAL 3P+N+T 250V/16A IP44. MARCA LEGRAND</v>
          </cell>
          <cell r="C1218" t="str">
            <v>Insumos</v>
          </cell>
          <cell r="D1218" t="str">
            <v>UND</v>
          </cell>
          <cell r="E1218">
            <v>81898</v>
          </cell>
          <cell r="F1218">
            <v>68822</v>
          </cell>
        </row>
        <row r="1219">
          <cell r="A1219" t="str">
            <v>I1218</v>
          </cell>
          <cell r="B1219" t="str">
            <v>CLAVIJA RECTA PARA TOMA INDUSTRIAL 3P+N+T 250V/16A IP67. MARCA LEGRAND</v>
          </cell>
          <cell r="C1219" t="str">
            <v>Insumos</v>
          </cell>
          <cell r="D1219" t="str">
            <v>UND</v>
          </cell>
          <cell r="E1219">
            <v>150993</v>
          </cell>
          <cell r="F1219">
            <v>126885</v>
          </cell>
        </row>
        <row r="1220">
          <cell r="A1220" t="str">
            <v>I1219</v>
          </cell>
          <cell r="B1220" t="str">
            <v>CLAVIJA RECTA PARA TOMA INDUSTRIAL 3P+N+T 250V/32A IP44. MARCA LEGRAND</v>
          </cell>
          <cell r="C1220" t="str">
            <v>Insumos</v>
          </cell>
          <cell r="D1220" t="str">
            <v>UND</v>
          </cell>
          <cell r="E1220">
            <v>108188</v>
          </cell>
          <cell r="F1220">
            <v>90914</v>
          </cell>
        </row>
        <row r="1221">
          <cell r="A1221" t="str">
            <v>I1220</v>
          </cell>
          <cell r="B1221" t="str">
            <v>CLAVIJA RECTA PARA TOMA INDUSTRIAL 3P+N+T 250V/32A IP67. MARCA LEGRAND</v>
          </cell>
          <cell r="C1221" t="str">
            <v>Insumos</v>
          </cell>
          <cell r="D1221" t="str">
            <v>UND</v>
          </cell>
          <cell r="E1221">
            <v>192051</v>
          </cell>
          <cell r="F1221">
            <v>161387</v>
          </cell>
        </row>
        <row r="1222">
          <cell r="A1222" t="str">
            <v>I1221</v>
          </cell>
          <cell r="B1222" t="str">
            <v>CLAVIJA RECTA PARA TOMA INDUSTRIAL 3P+N+T 250V/63A IP67. MARCA LEGRAND</v>
          </cell>
          <cell r="C1222" t="str">
            <v>Insumos</v>
          </cell>
          <cell r="D1222" t="str">
            <v>UND</v>
          </cell>
          <cell r="E1222">
            <v>436244</v>
          </cell>
          <cell r="F1222">
            <v>366592</v>
          </cell>
        </row>
        <row r="1223">
          <cell r="A1223" t="str">
            <v>I1222</v>
          </cell>
          <cell r="B1223" t="str">
            <v>CLAVIJA RECTA PARA TOMA INDUSTRIAL 3P+T 250V/16A IP44. MARCA LEGRAND</v>
          </cell>
          <cell r="C1223" t="str">
            <v>Insumos</v>
          </cell>
          <cell r="D1223" t="str">
            <v>UND</v>
          </cell>
          <cell r="E1223">
            <v>56917</v>
          </cell>
          <cell r="F1223">
            <v>47829</v>
          </cell>
        </row>
        <row r="1224">
          <cell r="A1224" t="str">
            <v>I1223</v>
          </cell>
          <cell r="B1224" t="str">
            <v>CLAVIJA RECTA PARA TOMA INDUSTRIAL 3P+T 250V/16A IP67. MARCA LEGRAND</v>
          </cell>
          <cell r="C1224" t="str">
            <v>Insumos</v>
          </cell>
          <cell r="D1224" t="str">
            <v>UND</v>
          </cell>
          <cell r="E1224">
            <v>135132</v>
          </cell>
          <cell r="F1224">
            <v>113556</v>
          </cell>
        </row>
        <row r="1225">
          <cell r="A1225" t="str">
            <v>I1224</v>
          </cell>
          <cell r="B1225" t="str">
            <v>CLAVIJA RECTA PARA TOMA INDUSTRIAL 3P+T 250V/32A IP44. MARCA LEGRAND</v>
          </cell>
          <cell r="C1225" t="str">
            <v>Insumos</v>
          </cell>
          <cell r="D1225" t="str">
            <v>UND</v>
          </cell>
          <cell r="E1225">
            <v>85596</v>
          </cell>
          <cell r="F1225">
            <v>71929</v>
          </cell>
        </row>
        <row r="1226">
          <cell r="A1226" t="str">
            <v>I1225</v>
          </cell>
          <cell r="B1226" t="str">
            <v>CLAVIJA RECTA PARA TOMA INDUSTRIAL 3P+T 250V/32A IP67. MARCA LEGRAND</v>
          </cell>
          <cell r="C1226" t="str">
            <v>Insumos</v>
          </cell>
          <cell r="D1226" t="str">
            <v>UND</v>
          </cell>
          <cell r="E1226">
            <v>174667</v>
          </cell>
          <cell r="F1226">
            <v>146779</v>
          </cell>
        </row>
        <row r="1227">
          <cell r="A1227" t="str">
            <v>I1226</v>
          </cell>
          <cell r="B1227" t="str">
            <v>CLAVIJA RECTA PARA TOMA INDUSTRIAL 3P+T 250V/63A IP67. MARCA LEGRAND</v>
          </cell>
          <cell r="C1227" t="str">
            <v>Insumos</v>
          </cell>
          <cell r="D1227" t="str">
            <v>UND</v>
          </cell>
          <cell r="E1227">
            <v>404310</v>
          </cell>
          <cell r="F1227">
            <v>339756</v>
          </cell>
        </row>
        <row r="1228">
          <cell r="A1228" t="str">
            <v>I1227</v>
          </cell>
          <cell r="B1228" t="str">
            <v>CONDULETA EN T Ó L 3/4" NPT</v>
          </cell>
          <cell r="C1228" t="str">
            <v>Insumos</v>
          </cell>
          <cell r="D1228" t="str">
            <v>UND</v>
          </cell>
          <cell r="E1228">
            <v>14800</v>
          </cell>
          <cell r="F1228">
            <v>12437</v>
          </cell>
        </row>
        <row r="1229">
          <cell r="A1229" t="str">
            <v>I1228</v>
          </cell>
          <cell r="B1229" t="str">
            <v>CONECTOR DE COMPRESIÓN DE RANURAS PARALELAS, TIPO 1</v>
          </cell>
          <cell r="C1229" t="str">
            <v>Insumos</v>
          </cell>
          <cell r="D1229" t="str">
            <v>UND</v>
          </cell>
          <cell r="E1229">
            <v>30902</v>
          </cell>
          <cell r="F1229">
            <v>25968</v>
          </cell>
        </row>
        <row r="1230">
          <cell r="A1230" t="str">
            <v>I1229</v>
          </cell>
          <cell r="B1230" t="str">
            <v>CONECTOR DE TORNILLO CON CHAQUETA AISLANTE</v>
          </cell>
          <cell r="C1230" t="str">
            <v>Insumos</v>
          </cell>
          <cell r="D1230" t="str">
            <v>UND</v>
          </cell>
          <cell r="E1230">
            <v>16233</v>
          </cell>
          <cell r="F1230">
            <v>13641</v>
          </cell>
        </row>
        <row r="1231">
          <cell r="A1231" t="str">
            <v>I1230</v>
          </cell>
          <cell r="B1231" t="str">
            <v>CONECTOR PARA VARILLA 5/8"</v>
          </cell>
          <cell r="C1231" t="str">
            <v>Insumos</v>
          </cell>
          <cell r="D1231" t="str">
            <v>UND</v>
          </cell>
          <cell r="E1231">
            <v>7601</v>
          </cell>
          <cell r="F1231">
            <v>6387</v>
          </cell>
        </row>
        <row r="1232">
          <cell r="A1232" t="str">
            <v>I1231</v>
          </cell>
          <cell r="B1232" t="str">
            <v>CONECTOR TERMINAL DE COMPRESION TIPO VASTAGO, TIPO4</v>
          </cell>
          <cell r="C1232" t="str">
            <v>Insumos</v>
          </cell>
          <cell r="D1232" t="str">
            <v>UND</v>
          </cell>
          <cell r="E1232">
            <v>198523</v>
          </cell>
          <cell r="F1232">
            <v>166826</v>
          </cell>
        </row>
        <row r="1233">
          <cell r="A1233" t="str">
            <v>I1232</v>
          </cell>
          <cell r="B1233" t="str">
            <v>CONECTOR TIPO CUÑA</v>
          </cell>
          <cell r="C1233" t="str">
            <v>Insumos</v>
          </cell>
          <cell r="D1233" t="str">
            <v>UND</v>
          </cell>
          <cell r="E1233">
            <v>15168</v>
          </cell>
          <cell r="F1233">
            <v>12746</v>
          </cell>
        </row>
        <row r="1234">
          <cell r="A1234" t="str">
            <v>I1233</v>
          </cell>
          <cell r="B1234" t="str">
            <v>CONFIGURACIÓN EQUIPO RECONECTADOR -INGENIERO ESPECIALISTA</v>
          </cell>
          <cell r="C1234" t="str">
            <v>Insumos</v>
          </cell>
          <cell r="D1234" t="str">
            <v>UND</v>
          </cell>
          <cell r="E1234">
            <v>2809314</v>
          </cell>
          <cell r="F1234">
            <v>2360768</v>
          </cell>
        </row>
        <row r="1235">
          <cell r="A1235" t="str">
            <v>I1234</v>
          </cell>
          <cell r="B1235" t="str">
            <v>CORTACIRCUITOS 15 KV-100 A</v>
          </cell>
          <cell r="C1235" t="str">
            <v>Insumos</v>
          </cell>
          <cell r="D1235" t="str">
            <v>UND</v>
          </cell>
          <cell r="E1235">
            <v>246222</v>
          </cell>
          <cell r="F1235">
            <v>206909</v>
          </cell>
        </row>
        <row r="1236">
          <cell r="A1236" t="str">
            <v>I1235</v>
          </cell>
          <cell r="B1236" t="str">
            <v>CRUCE PORTACABLE GALVANIZADO EN CALIENTE ANCHO UTIL 10CM. INCLUYE PLATINAS DE UNION</v>
          </cell>
          <cell r="C1236" t="str">
            <v>Insumos</v>
          </cell>
          <cell r="D1236" t="str">
            <v>UND</v>
          </cell>
          <cell r="E1236">
            <v>128871</v>
          </cell>
          <cell r="F1236">
            <v>108295</v>
          </cell>
        </row>
        <row r="1237">
          <cell r="A1237" t="str">
            <v>I1236</v>
          </cell>
          <cell r="B1237" t="str">
            <v>CRUCE PORTACABLE GALVANIZADO EN CALIENTE ANCHO UTIL 20CM. INCLUYE PLATINAS DE UNION</v>
          </cell>
          <cell r="C1237" t="str">
            <v>Insumos</v>
          </cell>
          <cell r="D1237" t="str">
            <v>UND</v>
          </cell>
          <cell r="E1237">
            <v>137118</v>
          </cell>
          <cell r="F1237">
            <v>115225</v>
          </cell>
        </row>
        <row r="1238">
          <cell r="A1238" t="str">
            <v>I1237</v>
          </cell>
          <cell r="B1238" t="str">
            <v>CRUCE PORTACABLE GALVANIZADO EN CALIENTE ANCHO UTIL 30CM. INCLUYE PLATINAS DE UNION</v>
          </cell>
          <cell r="C1238" t="str">
            <v>Insumos</v>
          </cell>
          <cell r="D1238" t="str">
            <v>UND</v>
          </cell>
          <cell r="E1238">
            <v>149553</v>
          </cell>
          <cell r="F1238">
            <v>125675</v>
          </cell>
        </row>
        <row r="1239">
          <cell r="A1239" t="str">
            <v>I1238</v>
          </cell>
          <cell r="B1239" t="str">
            <v>CRUCE PORTACABLE GALVANIZADO EN CALIENTE ANCHO UTIL 40CM. INCLUYE PLATINAS DE UNION</v>
          </cell>
          <cell r="C1239" t="str">
            <v>Insumos</v>
          </cell>
          <cell r="D1239" t="str">
            <v>UND</v>
          </cell>
          <cell r="E1239">
            <v>165165</v>
          </cell>
          <cell r="F1239">
            <v>138794</v>
          </cell>
        </row>
        <row r="1240">
          <cell r="A1240" t="str">
            <v>I1239</v>
          </cell>
          <cell r="B1240" t="str">
            <v>CRUCE PORTACABLE GALVANIZADO EN CALIENTE ANCHO UTIL 50CM. INCLUYE PLATINAS DE UNION</v>
          </cell>
          <cell r="C1240" t="str">
            <v>Insumos</v>
          </cell>
          <cell r="D1240" t="str">
            <v>UND</v>
          </cell>
          <cell r="E1240">
            <v>178519</v>
          </cell>
          <cell r="F1240">
            <v>150016</v>
          </cell>
        </row>
        <row r="1241">
          <cell r="A1241" t="str">
            <v>I1240</v>
          </cell>
          <cell r="B1241" t="str">
            <v>CRUCE PORTACABLE GALVANIZADO EN CALIENTE ANCHO UTIL 60CM. INCLUYE PLATINAS DE UNION</v>
          </cell>
          <cell r="C1241" t="str">
            <v>Insumos</v>
          </cell>
          <cell r="D1241" t="str">
            <v>UND</v>
          </cell>
          <cell r="E1241">
            <v>195130</v>
          </cell>
          <cell r="F1241">
            <v>163975</v>
          </cell>
        </row>
        <row r="1242">
          <cell r="A1242" t="str">
            <v>I1241</v>
          </cell>
          <cell r="B1242" t="str">
            <v>CRUCETA METÁLICA DE ÁNGULO GALVANIZADO DE  2 ½" X 3/16" X 2,0 M</v>
          </cell>
          <cell r="C1242" t="str">
            <v>Insumos</v>
          </cell>
          <cell r="D1242" t="str">
            <v>UND</v>
          </cell>
          <cell r="E1242">
            <v>89239</v>
          </cell>
          <cell r="F1242">
            <v>74991</v>
          </cell>
        </row>
        <row r="1243">
          <cell r="A1243" t="str">
            <v>I1242</v>
          </cell>
          <cell r="B1243" t="str">
            <v>CRUCETA METÁLICA DE ÁNGULO GALVANIZADO DE  2 ½" X 3/16" X 2,5 M</v>
          </cell>
          <cell r="C1243" t="str">
            <v>Insumos</v>
          </cell>
          <cell r="D1243" t="str">
            <v>HR</v>
          </cell>
          <cell r="E1243">
            <v>122527</v>
          </cell>
          <cell r="F1243">
            <v>102964</v>
          </cell>
        </row>
        <row r="1244">
          <cell r="A1244" t="str">
            <v>I1243</v>
          </cell>
          <cell r="B1244" t="str">
            <v>CRUCETA METALICA DE ANGULO GALVANIZADO DE 2 ½" X 1/4 "X  2,5 M</v>
          </cell>
          <cell r="C1244" t="str">
            <v>Insumos</v>
          </cell>
          <cell r="D1244" t="str">
            <v>UND</v>
          </cell>
          <cell r="E1244">
            <v>129660</v>
          </cell>
          <cell r="F1244">
            <v>108958</v>
          </cell>
        </row>
        <row r="1245">
          <cell r="A1245" t="str">
            <v>I1244</v>
          </cell>
          <cell r="B1245" t="str">
            <v>CURVA GRAN RADIO 90° PVC DUCTO  2"</v>
          </cell>
          <cell r="C1245" t="str">
            <v>Insumos</v>
          </cell>
          <cell r="D1245" t="str">
            <v>UND</v>
          </cell>
          <cell r="E1245">
            <v>16286</v>
          </cell>
          <cell r="F1245">
            <v>13686</v>
          </cell>
        </row>
        <row r="1246">
          <cell r="A1246" t="str">
            <v>I1245</v>
          </cell>
          <cell r="B1246" t="str">
            <v>CURVA GRAN RADIO 90° PVC DUCTO  3"</v>
          </cell>
          <cell r="C1246" t="str">
            <v>Insumos</v>
          </cell>
          <cell r="D1246" t="str">
            <v>UND</v>
          </cell>
          <cell r="E1246">
            <v>35248</v>
          </cell>
          <cell r="F1246">
            <v>29620</v>
          </cell>
        </row>
        <row r="1247">
          <cell r="A1247" t="str">
            <v>I1246</v>
          </cell>
          <cell r="B1247" t="str">
            <v>CURVA GRAN RADIO 90° PVC DUCTO  4"</v>
          </cell>
          <cell r="C1247" t="str">
            <v>Insumos</v>
          </cell>
          <cell r="D1247" t="str">
            <v>UND</v>
          </cell>
          <cell r="E1247">
            <v>71788</v>
          </cell>
          <cell r="F1247">
            <v>60326</v>
          </cell>
        </row>
        <row r="1248">
          <cell r="A1248" t="str">
            <v>I1247</v>
          </cell>
          <cell r="B1248" t="str">
            <v>CURVA PORTACABLE GALVANIZADA EN CALIENTE ANCHO UTIL 10CM. INCLUYE PLATINAS DE UNION</v>
          </cell>
          <cell r="C1248" t="str">
            <v>Insumos</v>
          </cell>
          <cell r="D1248" t="str">
            <v>UND</v>
          </cell>
          <cell r="E1248">
            <v>69910</v>
          </cell>
          <cell r="F1248">
            <v>58748</v>
          </cell>
        </row>
        <row r="1249">
          <cell r="A1249" t="str">
            <v>I1248</v>
          </cell>
          <cell r="B1249" t="str">
            <v>CURVA PORTACABLE GALVANIZADA EN CALIENTE ANCHO UTIL 20CM. INCLUYE PLATINAS DE UNION</v>
          </cell>
          <cell r="C1249" t="str">
            <v>Insumos</v>
          </cell>
          <cell r="D1249" t="str">
            <v>UND</v>
          </cell>
          <cell r="E1249">
            <v>79454</v>
          </cell>
          <cell r="F1249">
            <v>66768</v>
          </cell>
        </row>
        <row r="1250">
          <cell r="A1250" t="str">
            <v>I1249</v>
          </cell>
          <cell r="B1250" t="str">
            <v>CURVA PORTACABLE GALVANIZADA EN CALIENTE ANCHO UTIL 30CM. INCLUYE PLATINAS DE UNION</v>
          </cell>
          <cell r="C1250" t="str">
            <v>Insumos</v>
          </cell>
          <cell r="D1250" t="str">
            <v>UND</v>
          </cell>
          <cell r="E1250">
            <v>89339</v>
          </cell>
          <cell r="F1250">
            <v>75075</v>
          </cell>
        </row>
        <row r="1251">
          <cell r="A1251" t="str">
            <v>I1250</v>
          </cell>
          <cell r="B1251" t="str">
            <v>CURVA PORTACABLE GALVANIZADA EN CALIENTE ANCHO UTIL 40CM. INCLUYE PLATINAS DE UNION</v>
          </cell>
          <cell r="C1251" t="str">
            <v>Insumos</v>
          </cell>
          <cell r="D1251" t="str">
            <v>UND</v>
          </cell>
          <cell r="E1251">
            <v>100676</v>
          </cell>
          <cell r="F1251">
            <v>84602</v>
          </cell>
        </row>
        <row r="1252">
          <cell r="A1252" t="str">
            <v>I1251</v>
          </cell>
          <cell r="B1252" t="str">
            <v>CURVA PORTACABLE GALVANIZADA EN CALIENTE ANCHO UTIL 50CM. INCLUYE PLATINAS DE UNION</v>
          </cell>
          <cell r="C1252" t="str">
            <v>Insumos</v>
          </cell>
          <cell r="D1252" t="str">
            <v>UND</v>
          </cell>
          <cell r="E1252">
            <v>116129</v>
          </cell>
          <cell r="F1252">
            <v>97587</v>
          </cell>
        </row>
        <row r="1253">
          <cell r="A1253" t="str">
            <v>I1252</v>
          </cell>
          <cell r="B1253" t="str">
            <v>CURVA PORTACABLE GALVANIZADA EN CALIENTE ANCHO UTIL 60CM. INCLUYE PLATINAS DE UNION</v>
          </cell>
          <cell r="C1253" t="str">
            <v>Insumos</v>
          </cell>
          <cell r="D1253" t="str">
            <v>UND</v>
          </cell>
          <cell r="E1253">
            <v>134666</v>
          </cell>
          <cell r="F1253">
            <v>113165</v>
          </cell>
        </row>
        <row r="1254">
          <cell r="A1254" t="str">
            <v>I1253</v>
          </cell>
          <cell r="B1254" t="str">
            <v>CURVA PVC 90° CONDUIT C X E  1"</v>
          </cell>
          <cell r="C1254" t="str">
            <v>Insumos</v>
          </cell>
          <cell r="D1254" t="str">
            <v>UND</v>
          </cell>
          <cell r="E1254">
            <v>2882</v>
          </cell>
          <cell r="F1254">
            <v>2422</v>
          </cell>
        </row>
        <row r="1255">
          <cell r="A1255" t="str">
            <v>I1254</v>
          </cell>
          <cell r="B1255" t="str">
            <v>DESCARGADOR DE SOBRETENSION DE LINEA 10KV- 10KA- POLIMERICO, OXIDO DE ZINC</v>
          </cell>
          <cell r="C1255" t="str">
            <v>Insumos</v>
          </cell>
          <cell r="D1255" t="str">
            <v>UND</v>
          </cell>
          <cell r="E1255">
            <v>148655</v>
          </cell>
          <cell r="F1255">
            <v>124920</v>
          </cell>
        </row>
        <row r="1256">
          <cell r="A1256" t="str">
            <v>I1255</v>
          </cell>
          <cell r="B1256" t="str">
            <v>DIAGONAL RECTA DE ÁNGULO DE HIERRO GALVANIZADO DE 38X38X5 MM (1 ½" X 1 ½" X 3/16") 68 CM</v>
          </cell>
          <cell r="C1256" t="str">
            <v>Insumos</v>
          </cell>
          <cell r="D1256" t="str">
            <v>UND</v>
          </cell>
          <cell r="E1256">
            <v>19658</v>
          </cell>
          <cell r="F1256">
            <v>16519</v>
          </cell>
        </row>
        <row r="1257">
          <cell r="A1257" t="str">
            <v>I1256</v>
          </cell>
          <cell r="B1257" t="str">
            <v>ENCHUFE 1F+N+T 15A/250V</v>
          </cell>
          <cell r="C1257" t="str">
            <v>Insumos</v>
          </cell>
          <cell r="D1257" t="str">
            <v>UND</v>
          </cell>
          <cell r="E1257">
            <v>4680</v>
          </cell>
          <cell r="F1257">
            <v>3933</v>
          </cell>
        </row>
        <row r="1258">
          <cell r="A1258" t="str">
            <v>I1257</v>
          </cell>
          <cell r="B1258" t="str">
            <v>ESPARRAGO 5/8" X 10". INCLUYE 2 TUERCAS, 2 ARANDELAS.</v>
          </cell>
          <cell r="C1258" t="str">
            <v>Insumos</v>
          </cell>
          <cell r="D1258" t="str">
            <v>UND</v>
          </cell>
          <cell r="E1258">
            <v>6693</v>
          </cell>
          <cell r="F1258">
            <v>5624</v>
          </cell>
        </row>
        <row r="1259">
          <cell r="A1259" t="str">
            <v>I1258</v>
          </cell>
          <cell r="B1259" t="str">
            <v>ESPARRAGO 5/8" X 18". INCLUYE 2 TUERCAS, 2 ARANDELAS.</v>
          </cell>
          <cell r="C1259" t="str">
            <v>Insumos</v>
          </cell>
          <cell r="D1259" t="str">
            <v>UND</v>
          </cell>
          <cell r="E1259">
            <v>9482</v>
          </cell>
          <cell r="F1259">
            <v>7968</v>
          </cell>
        </row>
        <row r="1260">
          <cell r="A1260" t="str">
            <v>I1259</v>
          </cell>
          <cell r="B1260" t="str">
            <v>ESPARRAGO 5/8" X 20". INCLUYE 2 TUERCAS, 2 ARANDELAS.</v>
          </cell>
          <cell r="C1260" t="str">
            <v>Insumos</v>
          </cell>
          <cell r="D1260" t="str">
            <v>UND</v>
          </cell>
          <cell r="E1260">
            <v>10459</v>
          </cell>
          <cell r="F1260">
            <v>8789</v>
          </cell>
        </row>
        <row r="1261">
          <cell r="A1261" t="str">
            <v>I1260</v>
          </cell>
          <cell r="B1261" t="str">
            <v>ESPARRAGO 5/8" X 24". INCLUYE 2 TUERCAS, 2 ARANDELAS.</v>
          </cell>
          <cell r="C1261" t="str">
            <v>Insumos</v>
          </cell>
          <cell r="D1261" t="str">
            <v>UND</v>
          </cell>
          <cell r="E1261">
            <v>12489</v>
          </cell>
          <cell r="F1261">
            <v>10495</v>
          </cell>
        </row>
        <row r="1262">
          <cell r="A1262" t="str">
            <v>I1261</v>
          </cell>
          <cell r="B1262" t="str">
            <v>ESPARRAGO GALVANIZADO 3/8"X50CM. INCLUYE 4 TUERCAS</v>
          </cell>
          <cell r="C1262" t="str">
            <v>Insumos</v>
          </cell>
          <cell r="D1262" t="str">
            <v>UND</v>
          </cell>
          <cell r="E1262">
            <v>7085</v>
          </cell>
          <cell r="F1262">
            <v>5954</v>
          </cell>
        </row>
        <row r="1263">
          <cell r="A1263" t="str">
            <v>I1262</v>
          </cell>
          <cell r="B1263" t="str">
            <v>ESPIGO DE ACERO GALVANIZADO PARA CRUCETA METÁLICA</v>
          </cell>
          <cell r="C1263" t="str">
            <v>Insumos</v>
          </cell>
          <cell r="D1263" t="str">
            <v>UND</v>
          </cell>
          <cell r="E1263">
            <v>10316</v>
          </cell>
          <cell r="F1263">
            <v>8669</v>
          </cell>
        </row>
        <row r="1264">
          <cell r="A1264" t="str">
            <v>I1263</v>
          </cell>
          <cell r="B1264" t="str">
            <v>ESTRIBO 2 AWG CON CONECTOR CUÑA 4/0 AWG</v>
          </cell>
          <cell r="C1264" t="str">
            <v>Insumos</v>
          </cell>
          <cell r="D1264" t="str">
            <v>UND</v>
          </cell>
          <cell r="E1264">
            <v>48396</v>
          </cell>
          <cell r="F1264">
            <v>40669</v>
          </cell>
        </row>
        <row r="1265">
          <cell r="A1265" t="str">
            <v>I1264</v>
          </cell>
          <cell r="B1265" t="str">
            <v>GRAPA DE OPERAR EN CALIENTE</v>
          </cell>
          <cell r="C1265" t="str">
            <v>Insumos</v>
          </cell>
          <cell r="D1265" t="str">
            <v>UND</v>
          </cell>
          <cell r="E1265">
            <v>47194</v>
          </cell>
          <cell r="F1265">
            <v>39659</v>
          </cell>
        </row>
        <row r="1266">
          <cell r="A1266" t="str">
            <v>I1265</v>
          </cell>
          <cell r="B1266" t="str">
            <v>GRAPA DE RETENCION PARA CABLE DE GUARDA</v>
          </cell>
          <cell r="C1266" t="str">
            <v>Insumos</v>
          </cell>
          <cell r="D1266" t="str">
            <v>UND</v>
          </cell>
          <cell r="E1266">
            <v>61799</v>
          </cell>
          <cell r="F1266">
            <v>51932</v>
          </cell>
        </row>
        <row r="1267">
          <cell r="A1267" t="str">
            <v>I1266</v>
          </cell>
          <cell r="B1267" t="str">
            <v xml:space="preserve">GRAPA DE RETENSIÓN PARA CABLE TRENZADO DE B.T. </v>
          </cell>
          <cell r="C1267" t="str">
            <v>Insumos</v>
          </cell>
          <cell r="D1267" t="str">
            <v>UND</v>
          </cell>
          <cell r="E1267">
            <v>30631</v>
          </cell>
          <cell r="F1267">
            <v>25740</v>
          </cell>
        </row>
        <row r="1268">
          <cell r="A1268" t="str">
            <v>I1267</v>
          </cell>
          <cell r="B1268" t="str">
            <v xml:space="preserve">GRAPA DE SUSPENSIÓN PARA CABLE TRENZADO DE B.T. </v>
          </cell>
          <cell r="C1268" t="str">
            <v>Insumos</v>
          </cell>
          <cell r="D1268" t="str">
            <v>UND</v>
          </cell>
          <cell r="E1268">
            <v>18727</v>
          </cell>
          <cell r="F1268">
            <v>15737</v>
          </cell>
        </row>
        <row r="1269">
          <cell r="A1269" t="str">
            <v>I1268</v>
          </cell>
          <cell r="B1269" t="str">
            <v xml:space="preserve">GRAPA PRENSADORA DE TRES TORNILLOS </v>
          </cell>
          <cell r="C1269" t="str">
            <v>Insumos</v>
          </cell>
          <cell r="D1269" t="str">
            <v>UND</v>
          </cell>
          <cell r="E1269">
            <v>13737</v>
          </cell>
          <cell r="F1269">
            <v>11544</v>
          </cell>
        </row>
        <row r="1270">
          <cell r="A1270" t="str">
            <v>I1269</v>
          </cell>
          <cell r="B1270" t="str">
            <v>GRAPA TERMINAL TIPO RECTO 3/0 ¿ 266,8</v>
          </cell>
          <cell r="C1270" t="str">
            <v>Insumos</v>
          </cell>
          <cell r="D1270" t="str">
            <v>UND</v>
          </cell>
          <cell r="E1270">
            <v>43885</v>
          </cell>
          <cell r="F1270">
            <v>36878</v>
          </cell>
        </row>
        <row r="1271">
          <cell r="A1271" t="str">
            <v>I1270</v>
          </cell>
          <cell r="B1271" t="str">
            <v>GRAPA TIPO GRILLETE</v>
          </cell>
          <cell r="C1271" t="str">
            <v>Insumos</v>
          </cell>
          <cell r="D1271" t="str">
            <v>UND</v>
          </cell>
          <cell r="E1271">
            <v>29965</v>
          </cell>
          <cell r="F1271">
            <v>25181</v>
          </cell>
        </row>
        <row r="1272">
          <cell r="A1272" t="str">
            <v>I1271</v>
          </cell>
          <cell r="B1272" t="str">
            <v>GUARDACABO PARA RETENDIDAS</v>
          </cell>
          <cell r="C1272" t="str">
            <v>Insumos</v>
          </cell>
          <cell r="D1272" t="str">
            <v>UND</v>
          </cell>
          <cell r="E1272">
            <v>2714</v>
          </cell>
          <cell r="F1272">
            <v>2281</v>
          </cell>
        </row>
        <row r="1273">
          <cell r="A1273" t="str">
            <v>I1272</v>
          </cell>
          <cell r="B1273" t="str">
            <v>HEBILLA DE ACERO INOXIDABLE 1/2"</v>
          </cell>
          <cell r="C1273" t="str">
            <v>Insumos</v>
          </cell>
          <cell r="D1273" t="str">
            <v>UND</v>
          </cell>
          <cell r="E1273">
            <v>1090</v>
          </cell>
          <cell r="F1273">
            <v>916</v>
          </cell>
        </row>
        <row r="1274">
          <cell r="A1274" t="str">
            <v>I1273</v>
          </cell>
          <cell r="B1274" t="str">
            <v>HEBILLA DE ACERO INOXIDABLE 5/8"</v>
          </cell>
          <cell r="C1274" t="str">
            <v>Insumos</v>
          </cell>
          <cell r="D1274" t="str">
            <v>UND</v>
          </cell>
          <cell r="E1274">
            <v>1389</v>
          </cell>
          <cell r="F1274">
            <v>1167</v>
          </cell>
        </row>
        <row r="1275">
          <cell r="A1275" t="str">
            <v>I1274</v>
          </cell>
          <cell r="B1275" t="str">
            <v>HERRAJE PARA TEMPLETE CUERDA DE GUITARRA</v>
          </cell>
          <cell r="C1275" t="str">
            <v>Insumos</v>
          </cell>
          <cell r="D1275" t="str">
            <v>UND</v>
          </cell>
          <cell r="E1275">
            <v>57243</v>
          </cell>
          <cell r="F1275">
            <v>48103</v>
          </cell>
        </row>
        <row r="1276">
          <cell r="A1276" t="str">
            <v>I1275</v>
          </cell>
          <cell r="B1276" t="str">
            <v>INTERRUPTOR ATORNILLABLE DE 1  X  20A - 240V - 10KA</v>
          </cell>
          <cell r="C1276" t="str">
            <v>Insumos</v>
          </cell>
          <cell r="D1276" t="str">
            <v>UND</v>
          </cell>
          <cell r="E1276">
            <v>22848</v>
          </cell>
          <cell r="F1276">
            <v>19200</v>
          </cell>
        </row>
        <row r="1277">
          <cell r="A1277" t="str">
            <v>I1276</v>
          </cell>
          <cell r="B1277" t="str">
            <v>INTERRUPTOR ATORNILLABLE DE 1 X 30A - 240V - 10KA</v>
          </cell>
          <cell r="C1277" t="str">
            <v>Insumos</v>
          </cell>
          <cell r="D1277" t="str">
            <v>UND</v>
          </cell>
          <cell r="E1277">
            <v>22848</v>
          </cell>
          <cell r="F1277">
            <v>19200</v>
          </cell>
        </row>
        <row r="1278">
          <cell r="A1278" t="str">
            <v>I1277</v>
          </cell>
          <cell r="B1278" t="str">
            <v>INTERRUPTOR ATORNILLABLE DE 1 X 40A - 240V - 10KA</v>
          </cell>
          <cell r="C1278" t="str">
            <v>Insumos</v>
          </cell>
          <cell r="D1278" t="str">
            <v>UND</v>
          </cell>
          <cell r="E1278">
            <v>29867</v>
          </cell>
          <cell r="F1278">
            <v>25098</v>
          </cell>
        </row>
        <row r="1279">
          <cell r="A1279" t="str">
            <v>I1278</v>
          </cell>
          <cell r="B1279" t="str">
            <v>INTERRUPTOR ATORNILLABLE DE 1 X 50A - 240V - 10KA</v>
          </cell>
          <cell r="C1279" t="str">
            <v>Insumos</v>
          </cell>
          <cell r="D1279" t="str">
            <v>UND</v>
          </cell>
          <cell r="E1279">
            <v>29867</v>
          </cell>
          <cell r="F1279">
            <v>25098</v>
          </cell>
        </row>
        <row r="1280">
          <cell r="A1280" t="str">
            <v>I1279</v>
          </cell>
          <cell r="B1280" t="str">
            <v>INTERRUPTOR ATORNILLABLE DE 1 X 60A - 240V - 10KA</v>
          </cell>
          <cell r="C1280" t="str">
            <v>Insumos</v>
          </cell>
          <cell r="D1280" t="str">
            <v>UND</v>
          </cell>
          <cell r="E1280">
            <v>32815</v>
          </cell>
          <cell r="F1280">
            <v>27576</v>
          </cell>
        </row>
        <row r="1281">
          <cell r="A1281" t="str">
            <v>I1280</v>
          </cell>
          <cell r="B1281" t="str">
            <v>INTERRUPTOR ATORNILLABLE DE 2 X 20A - 240V - 10KA</v>
          </cell>
          <cell r="C1281" t="str">
            <v>Insumos</v>
          </cell>
          <cell r="D1281" t="str">
            <v>UND</v>
          </cell>
          <cell r="E1281">
            <v>53833</v>
          </cell>
          <cell r="F1281">
            <v>45238</v>
          </cell>
        </row>
        <row r="1282">
          <cell r="A1282" t="str">
            <v>I1281</v>
          </cell>
          <cell r="B1282" t="str">
            <v>INTERRUPTOR ATORNILLABLE DE 2 X 30A - 240V - 10KA</v>
          </cell>
          <cell r="C1282" t="str">
            <v>Insumos</v>
          </cell>
          <cell r="D1282" t="str">
            <v>UND</v>
          </cell>
          <cell r="E1282">
            <v>53833</v>
          </cell>
          <cell r="F1282">
            <v>45238</v>
          </cell>
        </row>
        <row r="1283">
          <cell r="A1283" t="str">
            <v>I1282</v>
          </cell>
          <cell r="B1283" t="str">
            <v>INTERRUPTOR ATORNILLABLE DE 2 X 40A - 240V - 10KA</v>
          </cell>
          <cell r="C1283" t="str">
            <v>Insumos</v>
          </cell>
          <cell r="D1283" t="str">
            <v>UND</v>
          </cell>
          <cell r="E1283">
            <v>65755</v>
          </cell>
          <cell r="F1283">
            <v>55256</v>
          </cell>
        </row>
        <row r="1284">
          <cell r="A1284" t="str">
            <v>I1283</v>
          </cell>
          <cell r="B1284" t="str">
            <v>INTERRUPTOR ATORNILLABLE DE 2 X 50A - 240V - 10KA</v>
          </cell>
          <cell r="C1284" t="str">
            <v>Insumos</v>
          </cell>
          <cell r="D1284" t="str">
            <v>UND</v>
          </cell>
          <cell r="E1284">
            <v>68062</v>
          </cell>
          <cell r="F1284">
            <v>57195</v>
          </cell>
        </row>
        <row r="1285">
          <cell r="A1285" t="str">
            <v>I1284</v>
          </cell>
          <cell r="B1285" t="str">
            <v>INTERRUPTOR ATORNILLABLE DE 2 X 60A - 240V - 10KA</v>
          </cell>
          <cell r="C1285" t="str">
            <v>Insumos</v>
          </cell>
          <cell r="D1285" t="str">
            <v>UND</v>
          </cell>
          <cell r="E1285">
            <v>74598</v>
          </cell>
          <cell r="F1285">
            <v>62687</v>
          </cell>
        </row>
        <row r="1286">
          <cell r="A1286" t="str">
            <v>I1285</v>
          </cell>
          <cell r="B1286" t="str">
            <v>INTERRUPTOR ATORNILLABLE DE 3 X 20A - 240V - 10KA</v>
          </cell>
          <cell r="C1286" t="str">
            <v>Insumos</v>
          </cell>
          <cell r="D1286" t="str">
            <v>UND</v>
          </cell>
          <cell r="E1286">
            <v>115744</v>
          </cell>
          <cell r="F1286">
            <v>97264</v>
          </cell>
        </row>
        <row r="1287">
          <cell r="A1287" t="str">
            <v>I1286</v>
          </cell>
          <cell r="B1287" t="str">
            <v>INTERRUPTOR ATORNILLABLE DE 3 X 30A - 240V - 10KA</v>
          </cell>
          <cell r="C1287" t="str">
            <v>Insumos</v>
          </cell>
          <cell r="D1287" t="str">
            <v>UND</v>
          </cell>
          <cell r="E1287">
            <v>77198</v>
          </cell>
          <cell r="F1287">
            <v>64872</v>
          </cell>
        </row>
        <row r="1288">
          <cell r="A1288" t="str">
            <v>I1287</v>
          </cell>
          <cell r="B1288" t="str">
            <v>INTERRUPTOR ATORNILLABLE DE 3 X 40A - 240V - 10KA</v>
          </cell>
          <cell r="C1288" t="str">
            <v>Insumos</v>
          </cell>
          <cell r="D1288" t="str">
            <v>UND</v>
          </cell>
          <cell r="E1288">
            <v>77198</v>
          </cell>
          <cell r="F1288">
            <v>64872</v>
          </cell>
        </row>
        <row r="1289">
          <cell r="A1289" t="str">
            <v>I1288</v>
          </cell>
          <cell r="B1289" t="str">
            <v>INTERRUPTOR ATORNILLABLE DE 3 X 50A - 240V - 10KA</v>
          </cell>
          <cell r="C1289" t="str">
            <v>Insumos</v>
          </cell>
          <cell r="D1289" t="str">
            <v>UND</v>
          </cell>
          <cell r="E1289">
            <v>74568</v>
          </cell>
          <cell r="F1289">
            <v>62662</v>
          </cell>
        </row>
        <row r="1290">
          <cell r="A1290" t="str">
            <v>I1289</v>
          </cell>
          <cell r="B1290" t="str">
            <v>INTERRUPTOR ATORNILLABLE DE 3 X 60A - 240V - 10KA</v>
          </cell>
          <cell r="C1290" t="str">
            <v>Insumos</v>
          </cell>
          <cell r="D1290" t="str">
            <v>UND</v>
          </cell>
          <cell r="E1290">
            <v>74568</v>
          </cell>
          <cell r="F1290">
            <v>62662</v>
          </cell>
        </row>
        <row r="1291">
          <cell r="A1291" t="str">
            <v>I1290</v>
          </cell>
          <cell r="B1291" t="str">
            <v>INTERRUPTOR DOBLE</v>
          </cell>
          <cell r="C1291" t="str">
            <v>Insumos</v>
          </cell>
          <cell r="D1291" t="str">
            <v>UND</v>
          </cell>
          <cell r="E1291">
            <v>7453</v>
          </cell>
          <cell r="F1291">
            <v>6263</v>
          </cell>
        </row>
        <row r="1292">
          <cell r="A1292" t="str">
            <v>I1291</v>
          </cell>
          <cell r="B1292" t="str">
            <v xml:space="preserve">INTERRUPTOR DOBLE CONMUTABLE </v>
          </cell>
          <cell r="C1292" t="str">
            <v>Insumos</v>
          </cell>
          <cell r="D1292" t="str">
            <v>UND</v>
          </cell>
          <cell r="E1292">
            <v>8700</v>
          </cell>
          <cell r="F1292">
            <v>7311</v>
          </cell>
        </row>
        <row r="1293">
          <cell r="A1293" t="str">
            <v>I1292</v>
          </cell>
          <cell r="B1293" t="str">
            <v>INTERRUPTOR ENCHUFABLE DE 1  X  20A -  10KA</v>
          </cell>
          <cell r="C1293" t="str">
            <v>Insumos</v>
          </cell>
          <cell r="D1293" t="str">
            <v>UND</v>
          </cell>
          <cell r="E1293">
            <v>12403</v>
          </cell>
          <cell r="F1293">
            <v>10423</v>
          </cell>
        </row>
        <row r="1294">
          <cell r="A1294" t="str">
            <v>I1293</v>
          </cell>
          <cell r="B1294" t="str">
            <v>INTERRUPTOR ENCHUFABLE DE 1 X 30A - 240V - 10KA</v>
          </cell>
          <cell r="C1294" t="str">
            <v>Insumos</v>
          </cell>
          <cell r="D1294" t="str">
            <v>UND</v>
          </cell>
          <cell r="E1294">
            <v>10230</v>
          </cell>
          <cell r="F1294">
            <v>8597</v>
          </cell>
        </row>
        <row r="1295">
          <cell r="A1295" t="str">
            <v>I1294</v>
          </cell>
          <cell r="B1295" t="str">
            <v>INTERRUPTOR ENCHUFABLE DE 1 X 40A - 240V - 10KA</v>
          </cell>
          <cell r="C1295" t="str">
            <v>Insumos</v>
          </cell>
          <cell r="D1295" t="str">
            <v>UND</v>
          </cell>
          <cell r="E1295">
            <v>10230</v>
          </cell>
          <cell r="F1295">
            <v>8597</v>
          </cell>
        </row>
        <row r="1296">
          <cell r="A1296" t="str">
            <v>I1295</v>
          </cell>
          <cell r="B1296" t="str">
            <v>INTERRUPTOR ENCHUFABLE DE 1 X 50A - 240V - 10KA</v>
          </cell>
          <cell r="C1296" t="str">
            <v>Insumos</v>
          </cell>
          <cell r="D1296" t="str">
            <v>UND</v>
          </cell>
          <cell r="E1296">
            <v>10484</v>
          </cell>
          <cell r="F1296">
            <v>8810</v>
          </cell>
        </row>
        <row r="1297">
          <cell r="A1297" t="str">
            <v>I1296</v>
          </cell>
          <cell r="B1297" t="str">
            <v>INTERRUPTOR ENCHUFABLE DE 1 X 60A - 240V - 10KA</v>
          </cell>
          <cell r="C1297" t="str">
            <v>Insumos</v>
          </cell>
          <cell r="D1297" t="str">
            <v>UND</v>
          </cell>
          <cell r="E1297">
            <v>13793</v>
          </cell>
          <cell r="F1297">
            <v>11591</v>
          </cell>
        </row>
        <row r="1298">
          <cell r="A1298" t="str">
            <v>I1297</v>
          </cell>
          <cell r="B1298" t="str">
            <v>INTERRUPTOR ENCHUFABLE DE 2 X 20A - 240V - 10KA</v>
          </cell>
          <cell r="C1298" t="str">
            <v>Insumos</v>
          </cell>
          <cell r="D1298" t="str">
            <v>UND</v>
          </cell>
          <cell r="E1298">
            <v>27484</v>
          </cell>
          <cell r="F1298">
            <v>23096</v>
          </cell>
        </row>
        <row r="1299">
          <cell r="A1299" t="str">
            <v>I1298</v>
          </cell>
          <cell r="B1299" t="str">
            <v>INTERRUPTOR ENCHUFABLE DE 2 X 30A - 240V - 10KA</v>
          </cell>
          <cell r="C1299" t="str">
            <v>Insumos</v>
          </cell>
          <cell r="D1299" t="str">
            <v>UND</v>
          </cell>
          <cell r="E1299">
            <v>27512</v>
          </cell>
          <cell r="F1299">
            <v>23119</v>
          </cell>
        </row>
        <row r="1300">
          <cell r="A1300" t="str">
            <v>I1299</v>
          </cell>
          <cell r="B1300" t="str">
            <v>INTERRUPTOR ENCHUFABLE DE 2 X 40A - 240V - 10KA</v>
          </cell>
          <cell r="C1300" t="str">
            <v>Insumos</v>
          </cell>
          <cell r="D1300" t="str">
            <v>UND</v>
          </cell>
          <cell r="E1300">
            <v>32447</v>
          </cell>
          <cell r="F1300">
            <v>27266</v>
          </cell>
        </row>
        <row r="1301">
          <cell r="A1301" t="str">
            <v>I1300</v>
          </cell>
          <cell r="B1301" t="str">
            <v>INTERRUPTOR ENCHUFABLE DE 2 X 50A - 240V - 10KA</v>
          </cell>
          <cell r="C1301" t="str">
            <v>Insumos</v>
          </cell>
          <cell r="D1301" t="str">
            <v>UND</v>
          </cell>
          <cell r="E1301">
            <v>32447</v>
          </cell>
          <cell r="F1301">
            <v>27266</v>
          </cell>
        </row>
        <row r="1302">
          <cell r="A1302" t="str">
            <v>I1301</v>
          </cell>
          <cell r="B1302" t="str">
            <v>INTERRUPTOR ENCHUFABLE DE 2 X 60A - 240V - 10KA</v>
          </cell>
          <cell r="C1302" t="str">
            <v>Insumos</v>
          </cell>
          <cell r="D1302" t="str">
            <v>UND</v>
          </cell>
          <cell r="E1302">
            <v>32447</v>
          </cell>
          <cell r="F1302">
            <v>27266</v>
          </cell>
        </row>
        <row r="1303">
          <cell r="A1303" t="str">
            <v>I1302</v>
          </cell>
          <cell r="B1303" t="str">
            <v>INTERRUPTOR ENCHUFABLE DE 3 X 20A - 240V - 10KA</v>
          </cell>
          <cell r="C1303" t="str">
            <v>Insumos</v>
          </cell>
          <cell r="D1303" t="str">
            <v>UND</v>
          </cell>
          <cell r="E1303">
            <v>70544</v>
          </cell>
          <cell r="F1303">
            <v>59281</v>
          </cell>
        </row>
        <row r="1304">
          <cell r="A1304" t="str">
            <v>I1303</v>
          </cell>
          <cell r="B1304" t="str">
            <v>INTERRUPTOR ENCHUFABLE DE 3 X 30A - 240V - 10KA</v>
          </cell>
          <cell r="C1304" t="str">
            <v>Insumos</v>
          </cell>
          <cell r="D1304" t="str">
            <v>UND</v>
          </cell>
          <cell r="E1304">
            <v>70584</v>
          </cell>
          <cell r="F1304">
            <v>59314</v>
          </cell>
        </row>
        <row r="1305">
          <cell r="A1305" t="str">
            <v>I1304</v>
          </cell>
          <cell r="B1305" t="str">
            <v>INTERRUPTOR ENCHUFABLE DE 3 X 40A - 240V - 10KA</v>
          </cell>
          <cell r="C1305" t="str">
            <v>Insumos</v>
          </cell>
          <cell r="D1305" t="str">
            <v>UND</v>
          </cell>
          <cell r="E1305">
            <v>73734</v>
          </cell>
          <cell r="F1305">
            <v>61961</v>
          </cell>
        </row>
        <row r="1306">
          <cell r="A1306" t="str">
            <v>I1305</v>
          </cell>
          <cell r="B1306" t="str">
            <v>INTERRUPTOR ENCHUFABLE DE 3 X 50A - 240V - 10KA</v>
          </cell>
          <cell r="C1306" t="str">
            <v>Insumos</v>
          </cell>
          <cell r="D1306" t="str">
            <v>UND</v>
          </cell>
          <cell r="E1306">
            <v>73734</v>
          </cell>
          <cell r="F1306">
            <v>61961</v>
          </cell>
        </row>
        <row r="1307">
          <cell r="A1307" t="str">
            <v>I1306</v>
          </cell>
          <cell r="B1307" t="str">
            <v>INTERRUPTOR ENCHUFABLE DE 3 X 60A - 240V - 10KA</v>
          </cell>
          <cell r="C1307" t="str">
            <v>Insumos</v>
          </cell>
          <cell r="D1307" t="str">
            <v>UND</v>
          </cell>
          <cell r="E1307">
            <v>84727</v>
          </cell>
          <cell r="F1307">
            <v>71199</v>
          </cell>
        </row>
        <row r="1308">
          <cell r="A1308" t="str">
            <v>I1307</v>
          </cell>
          <cell r="B1308" t="str">
            <v>INTERRUPTOR INDUSTRIAL GRADUABLE EN CAJA 3  X  (70 A 100A) , 50KA. CALIDAD LEGRAND, MERLIN GERIN, MITSUBISHI, SIEMENS, SQUAR D,  ABB O SUPERIOR DE MARCA RECONOCIDA Y HOMOLOGADA POR EL CIDET</v>
          </cell>
          <cell r="C1308" t="str">
            <v>Insumos</v>
          </cell>
          <cell r="D1308" t="str">
            <v>UND</v>
          </cell>
          <cell r="E1308">
            <v>376180</v>
          </cell>
          <cell r="F1308">
            <v>316118</v>
          </cell>
        </row>
        <row r="1309">
          <cell r="A1309" t="str">
            <v>I1308</v>
          </cell>
          <cell r="B1309" t="str">
            <v>INTERRUPTOR INDUSTRIAL GRADUABLE EN CAJA 3  X  (87 A 125A), 25KA. CALIDAD LEGRAND, MERLIN GERIN, MITSUBISHI, SIEMENS, SQUAR D, ABB O SUPERIOR DE MARCA RECONOCIDA Y HOMOLOGADA POR EL CIDET</v>
          </cell>
          <cell r="C1309" t="str">
            <v>Insumos</v>
          </cell>
          <cell r="D1309" t="str">
            <v>UND</v>
          </cell>
          <cell r="E1309">
            <v>469179</v>
          </cell>
          <cell r="F1309">
            <v>394268</v>
          </cell>
        </row>
        <row r="1310">
          <cell r="A1310" t="str">
            <v>I1309</v>
          </cell>
          <cell r="B1310" t="str">
            <v>INTERRUPTOR INDUSTRIAL GRADUABLE EN CAJA 3  X  (112 A 160A), 50KA. CALIDAD LEGRAND, MERLIN GERIN, MITSUBISHI, SIEMENS, SQUAR D, ABB O SUPERIOR DE MARCA RECONOCIDA Y HOMOLOGADA POR EL CIDET</v>
          </cell>
          <cell r="C1310" t="str">
            <v>Insumos</v>
          </cell>
          <cell r="D1310" t="str">
            <v>UND</v>
          </cell>
          <cell r="E1310">
            <v>563912</v>
          </cell>
          <cell r="F1310">
            <v>473876</v>
          </cell>
        </row>
        <row r="1311">
          <cell r="A1311" t="str">
            <v>I1310</v>
          </cell>
          <cell r="B1311" t="str">
            <v>INTERRUPTOR INDUSTRIAL GRADUABLE EN CAJA 3  X  (140 A 200 A), 50KA. CALIDAD LEGRAND, MERLIN GERIN, MITSUBISHI, SIEMENS, SQUAR D, ABB O SUPERIOR DE MARCA RECONOCIDA Y HOMOLOGADA POR EL CIDET</v>
          </cell>
          <cell r="C1311" t="str">
            <v>Insumos</v>
          </cell>
          <cell r="D1311" t="str">
            <v>UND</v>
          </cell>
          <cell r="E1311">
            <v>674527</v>
          </cell>
          <cell r="F1311">
            <v>566829</v>
          </cell>
        </row>
        <row r="1312">
          <cell r="A1312" t="str">
            <v>I1311</v>
          </cell>
          <cell r="B1312" t="str">
            <v>INTERRUPTOR INDUSTRIAL GRADUABLE EN CAJA 3  X  (22.4 A 32A), 25KA. CALIDAD LEGRAND, MERLIN GERIN, MITSUBISHI, SIEMENS, SQUAR D, ABB O SUPERIOR DE MARCA RECONOCIDA Y HOMOLOGADA POR EL CIDET</v>
          </cell>
          <cell r="C1312" t="str">
            <v>Insumos</v>
          </cell>
          <cell r="D1312" t="str">
            <v>UND</v>
          </cell>
          <cell r="E1312">
            <v>192394</v>
          </cell>
          <cell r="F1312">
            <v>161676</v>
          </cell>
        </row>
        <row r="1313">
          <cell r="A1313" t="str">
            <v>I1312</v>
          </cell>
          <cell r="B1313" t="str">
            <v>INTERRUPTOR INDUSTRIAL GRADUABLE EN CAJA 3  X  (35 A 50A), 25KA. CALIDAD LEGRAND, MERLIN GERIN, MITSUBISHI, SIEMENS, SQUAR D, ABB O SUPERIOR DE MARCA RECONOCIDA Y HOMOLOGADA POR EL CIDET</v>
          </cell>
          <cell r="C1313" t="str">
            <v>Insumos</v>
          </cell>
          <cell r="D1313" t="str">
            <v>UND</v>
          </cell>
          <cell r="E1313">
            <v>190016</v>
          </cell>
          <cell r="F1313">
            <v>159677</v>
          </cell>
        </row>
        <row r="1314">
          <cell r="A1314" t="str">
            <v>I1313</v>
          </cell>
          <cell r="B1314" t="str">
            <v>INTERRUPTOR INDUSTRIAL GRADUABLE EN CAJA 3  X  (35 A 50A), 25KA. CALIDAD LEGRAND, MERLIN GERIN, MITSUBISHI, SIEMENS, SQUAR D, O SUPERIOR DE MARCA RECONOCIDA Y HOMOLOGADA POR EL CIDET</v>
          </cell>
          <cell r="C1314" t="str">
            <v>Insumos</v>
          </cell>
          <cell r="D1314" t="str">
            <v>UND</v>
          </cell>
          <cell r="E1314">
            <v>190016</v>
          </cell>
          <cell r="F1314">
            <v>159677</v>
          </cell>
        </row>
        <row r="1315">
          <cell r="A1315" t="str">
            <v>I1314</v>
          </cell>
          <cell r="B1315" t="str">
            <v>INTERRUPTOR INDUSTRIAL GRADUABLE EN CAJA 3  X  (44.1 A 63A), 25KA. CALIDAD LEGRAND, MERLIN GERIN, MITSUBISHI, SIEMENS, SQUAR D, ABB O SUPERIOR DE MARCA RECONOCIDA Y HOMOLOGADA POR EL CIDET</v>
          </cell>
          <cell r="C1315" t="str">
            <v>Insumos</v>
          </cell>
          <cell r="D1315" t="str">
            <v>UND</v>
          </cell>
          <cell r="E1315">
            <v>190016</v>
          </cell>
          <cell r="F1315">
            <v>159677</v>
          </cell>
        </row>
        <row r="1316">
          <cell r="A1316" t="str">
            <v>I1315</v>
          </cell>
          <cell r="B1316" t="str">
            <v>INTERRUPTOR INDUSTRIAL GRADUABLE EN CAJA 3  X  (56 A 80A) , 25 KA. CALIDAD LEGRAND, MERLIN GERIN, MITSUBISHI, SIEMENS, SQUAR D, ABB  SUPERIOR DE MARCA RECONOCIDA Y HOMOLOGADA POR EL CIDET</v>
          </cell>
          <cell r="C1316" t="str">
            <v>Insumos</v>
          </cell>
          <cell r="D1316" t="str">
            <v>UND</v>
          </cell>
          <cell r="E1316">
            <v>190016</v>
          </cell>
          <cell r="F1316">
            <v>159677</v>
          </cell>
        </row>
        <row r="1317">
          <cell r="A1317" t="str">
            <v>I1316</v>
          </cell>
          <cell r="B1317" t="str">
            <v>INTERRUPTOR INDUSTRIAL GRADUABLE EN CAJA 3 X (140 A 200A), 50KA. CALIDAD LEGRAND, MERLIN GERIN, MITSUBISHI, SIEMENS, SQUAR D, ABB O SUPERIOR DE MARCA RECONOCIDA Y HOMOLOGADA POR EL CIDET</v>
          </cell>
          <cell r="C1317" t="str">
            <v>Insumos</v>
          </cell>
          <cell r="D1317" t="str">
            <v>UND</v>
          </cell>
          <cell r="E1317">
            <v>577632</v>
          </cell>
          <cell r="F1317">
            <v>485405</v>
          </cell>
        </row>
        <row r="1318">
          <cell r="A1318" t="str">
            <v>I1317</v>
          </cell>
          <cell r="B1318" t="str">
            <v>INTERRUPTOR INDUSTRIAL GRADUABLE EN CAJA 3 X (175 A 250A), 50KA. CALIDAD LEGRAND, MERLIN GERIN, MITSUBISHI, SIEMENS, SQUAR D, ABB O SUPERIOR DE MARCA RECONOCIDA Y HOMOLOGADA POR EL CIDET</v>
          </cell>
          <cell r="C1318" t="str">
            <v>Insumos</v>
          </cell>
          <cell r="D1318" t="str">
            <v>UND</v>
          </cell>
          <cell r="E1318">
            <v>865539</v>
          </cell>
          <cell r="F1318">
            <v>727344</v>
          </cell>
        </row>
        <row r="1319">
          <cell r="A1319" t="str">
            <v>I1318</v>
          </cell>
          <cell r="B1319" t="str">
            <v>INTERRUPTOR INDUSTRIAL GRADUABLE EN CAJA 3 X (128 A 320A), 85KA. CALIDAD LEGRAND, MERLIN GERIN, MITSUBISHI, SIEMENS, SQUAR D, O SUPERIOR DE MARCA RECONOCIDA Y HOMOLOGADA POR EL CIDET</v>
          </cell>
          <cell r="C1319" t="str">
            <v>Insumos</v>
          </cell>
          <cell r="D1319" t="str">
            <v>UND</v>
          </cell>
          <cell r="E1319">
            <v>1710125</v>
          </cell>
          <cell r="F1319">
            <v>1437080</v>
          </cell>
        </row>
        <row r="1320">
          <cell r="A1320" t="str">
            <v>I1319</v>
          </cell>
          <cell r="B1320" t="str">
            <v>INTERRUPTOR INDUSTRIAL GRADUABLE EN CAJA 3 X (280 A 400A), 70KA. CALIDAD LEGRAND, MERLIN GERIN, MITSUBISHI, SIEMENS, SQUAR D, ABB  O SUPERIOR DE MARCA RECONOCIDA Y HOMOLOGADA POR EL CIDET</v>
          </cell>
          <cell r="C1320" t="str">
            <v>Insumos</v>
          </cell>
          <cell r="D1320" t="str">
            <v>UND</v>
          </cell>
          <cell r="E1320">
            <v>1204451</v>
          </cell>
          <cell r="F1320">
            <v>1012144</v>
          </cell>
        </row>
        <row r="1321">
          <cell r="A1321" t="str">
            <v>I1320</v>
          </cell>
          <cell r="B1321" t="str">
            <v>INTERRUPTOR INDUSTRIAL EN CAJA 3 X 400A, 50KA. CALIDAD LEGRAND, MERLIN GERIN, MITSUBISHI, SIEMENS, SQUAR D, O SUPERIOR DE MARCA RECONOCIDA Y HOMOLOGADA POR EL CIDET</v>
          </cell>
          <cell r="C1321" t="str">
            <v>Insumos</v>
          </cell>
          <cell r="D1321" t="str">
            <v>UND</v>
          </cell>
          <cell r="E1321">
            <v>1099546</v>
          </cell>
          <cell r="F1321">
            <v>923988</v>
          </cell>
        </row>
        <row r="1322">
          <cell r="A1322" t="str">
            <v>I1321</v>
          </cell>
          <cell r="B1322" t="str">
            <v>INTERRUPTOR INDUSTRIAL EN CAJA MOLDEADA 3  X  20A, 25KA. CALIDAD LEGRAND, MERLIN GERIN, MITSUBISHI, SIEMENS, SQUAR D, O SUPERIOR DE MARCA RECONOCIDA Y HOMOLOGADA POR EL CIDET</v>
          </cell>
          <cell r="C1322" t="str">
            <v>Insumos</v>
          </cell>
          <cell r="D1322" t="str">
            <v>UND</v>
          </cell>
          <cell r="E1322">
            <v>190016</v>
          </cell>
          <cell r="F1322">
            <v>159677</v>
          </cell>
        </row>
        <row r="1323">
          <cell r="A1323" t="str">
            <v>I1322</v>
          </cell>
          <cell r="B1323" t="str">
            <v>INTERRUPTOR INDUSTRIAL REGULABLE  160-250A  3 X 250A, 70KA. CALIDAD LEGRAND, MERLIN GERIN, MITSUBISHI, SIEMENS, SQUAR D, O SUPERIOR DE MARCA RECONOCIDA Y HOMOLOGADA POR EL CIDET</v>
          </cell>
          <cell r="C1323" t="str">
            <v>Insumos</v>
          </cell>
          <cell r="D1323" t="str">
            <v>UND</v>
          </cell>
          <cell r="E1323">
            <v>1494226</v>
          </cell>
          <cell r="F1323">
            <v>1255652</v>
          </cell>
        </row>
        <row r="1324">
          <cell r="A1324" t="str">
            <v>I1323</v>
          </cell>
          <cell r="B1324" t="str">
            <v>INTERRUPTOR INDUSTRIAL REGULABLE  28-40A 3 X 28A, 25KA. CALIDAD LEGRAND, MERLIN GERIN, MITSUBISHI, SIEMENS, SQUAR D, O SUPERIOR DE MARCA RECONOCIDA Y HOMOLOGADA POR EL CIDET</v>
          </cell>
          <cell r="C1324" t="str">
            <v>Insumos</v>
          </cell>
          <cell r="D1324" t="str">
            <v>UND</v>
          </cell>
          <cell r="E1324">
            <v>333473</v>
          </cell>
          <cell r="F1324">
            <v>280229</v>
          </cell>
        </row>
        <row r="1325">
          <cell r="A1325" t="str">
            <v>I1324</v>
          </cell>
          <cell r="B1325" t="str">
            <v>INTERRUPTOR INDUSTRIAL REGULABLE  320-400A  3 X 400A, 85KA. CALIDAD LEGRAND, MERLIN GERIN, MITSUBISHI, SIEMENS, SQUAR D, O SUPERIOR DE MARCA RECONOCIDA Y HOMOLOGADA POR EL CIDET</v>
          </cell>
          <cell r="C1325" t="str">
            <v>Insumos</v>
          </cell>
          <cell r="D1325" t="str">
            <v>UND</v>
          </cell>
          <cell r="E1325">
            <v>2827923</v>
          </cell>
          <cell r="F1325">
            <v>2376406</v>
          </cell>
        </row>
        <row r="1326">
          <cell r="A1326" t="str">
            <v>I1325</v>
          </cell>
          <cell r="B1326" t="str">
            <v>INTERRUPTOR INDUSTRIAL REGULABLE  44-63A  3 X 63A, 40KA. CALIDAD LEGRAND, MERLIN GERIN, MITSUBISHI, SIEMENS, SQUAR D, O SUPERIOR DE MARCA RECONOCIDA Y HOMOLOGADA POR EL CIDET</v>
          </cell>
          <cell r="C1326" t="str">
            <v>Insumos</v>
          </cell>
          <cell r="D1326" t="str">
            <v>UND</v>
          </cell>
          <cell r="E1326">
            <v>333473</v>
          </cell>
          <cell r="F1326">
            <v>280229</v>
          </cell>
        </row>
        <row r="1327">
          <cell r="A1327" t="str">
            <v>I1326</v>
          </cell>
          <cell r="B1327" t="str">
            <v>INTERRUPTOR INDUSTRIAL REGULABLE  500-630A  3 X 630A, 170KA. CALIDAD LEGRAND, MERLIN GERIN, MITSUBISHI, SIEMENS, SQUAR D, O SUPERIOR DE MARCA RECONOCIDA Y HOMOLOGADA POR EL CIDET</v>
          </cell>
          <cell r="C1327" t="str">
            <v>Insumos</v>
          </cell>
          <cell r="D1327" t="str">
            <v>UND</v>
          </cell>
          <cell r="E1327">
            <v>4880780</v>
          </cell>
          <cell r="F1327">
            <v>4101496</v>
          </cell>
        </row>
        <row r="1328">
          <cell r="A1328" t="str">
            <v>I1327</v>
          </cell>
          <cell r="B1328" t="str">
            <v>INTERRUPTOR INDUSTRIAL REGULABLE  70-100A 3 X 100A, 25KA. CALIDAD LEGRAND, MERLIN GERIN, MITSUBISHI, SIEMENS, SQUAR D, O SUPERIOR DE MARCA RECONOCIDA Y HOMOLOGADA POR EL CIDET</v>
          </cell>
          <cell r="C1328" t="str">
            <v>Insumos</v>
          </cell>
          <cell r="D1328" t="str">
            <v>UND</v>
          </cell>
          <cell r="E1328">
            <v>369256</v>
          </cell>
          <cell r="F1328">
            <v>310299</v>
          </cell>
        </row>
        <row r="1329">
          <cell r="A1329" t="str">
            <v>I1328</v>
          </cell>
          <cell r="B1329" t="str">
            <v>INTERRUPTOR INDUSTRIAL REGULABLE  87-125A 3 X 125A, 25KA. CALIDAD LEGRAND, MERLIN GERIN, MITSUBISHI, SIEMENS, SQUAR D, O SUPERIOR DE MARCA RECONOCIDA Y HOMOLOGADA POR EL CIDET</v>
          </cell>
          <cell r="C1329" t="str">
            <v>Insumos</v>
          </cell>
          <cell r="D1329" t="str">
            <v>UND</v>
          </cell>
          <cell r="E1329">
            <v>825910</v>
          </cell>
          <cell r="F1329">
            <v>694042</v>
          </cell>
        </row>
        <row r="1330">
          <cell r="A1330" t="str">
            <v>I1329</v>
          </cell>
          <cell r="B1330" t="str">
            <v>INTERRUPTOR INDUSTRIAL TIPO ABIERTO REGULABLE  1000-2500A  3 X 2500A, 65KA/240V. CALIDAD LEGRAND, MERLIN GERIN, MITSUBISHI, SIEMENS, SQUAR D, O SUPERIOR DE MARCA RECONOCIDA Y HOMOLOGADA POR EL CIDET</v>
          </cell>
          <cell r="C1330" t="str">
            <v>Insumos</v>
          </cell>
          <cell r="D1330" t="str">
            <v>UND</v>
          </cell>
          <cell r="E1330">
            <v>29101656</v>
          </cell>
          <cell r="F1330">
            <v>24455173</v>
          </cell>
        </row>
        <row r="1331">
          <cell r="A1331" t="str">
            <v>I1330</v>
          </cell>
          <cell r="B1331" t="str">
            <v>INTERRUPTOR INDUSTRIAL TIPO ABIERTO REGULABLE  1280-3200A  3 X 3200A, 65KA/240V. CALIDAD LEGRAND, MERLIN GERIN, MITSUBISHI, SIEMENS, SQUAR D, O SUPERIOR DE MARCA RECONOCIDA Y HOMOLOGADA POR EL CIDET</v>
          </cell>
          <cell r="C1331" t="str">
            <v>Insumos</v>
          </cell>
          <cell r="D1331" t="str">
            <v>UND</v>
          </cell>
          <cell r="E1331">
            <v>86152405</v>
          </cell>
          <cell r="F1331">
            <v>72396979</v>
          </cell>
        </row>
        <row r="1332">
          <cell r="A1332" t="str">
            <v>I1331</v>
          </cell>
          <cell r="B1332" t="str">
            <v>INTERRUPTOR INDUSTRIAL TIPO ABIERTO REGULABLE  640-1600A  3 X 1600A, 65KA/240V. CALIDAD LEGRAND, MERLIN GERIN, MITSUBISHI, SIEMENS, SQUAR D, O SUPERIOR DE MARCA RECONOCIDA Y HOMOLOGADA POR EL CIDET</v>
          </cell>
          <cell r="C1332" t="str">
            <v>Insumos</v>
          </cell>
          <cell r="D1332" t="str">
            <v>UND</v>
          </cell>
          <cell r="E1332">
            <v>18055976</v>
          </cell>
          <cell r="F1332">
            <v>15173089</v>
          </cell>
        </row>
        <row r="1333">
          <cell r="A1333" t="str">
            <v>I1332</v>
          </cell>
          <cell r="B1333" t="str">
            <v>INTERRUPTOR INDUSTRIAL TIPO ABIERTO REGULABLE  800-2000A  3 X 2000A, 65KA/240V. CALIDAD LEGRAND, MERLIN GERIN, MITSUBISHI, SIEMENS, SQUAR D, O SUPERIOR DE MARCA RECONOCIDA Y HOMOLOGADA POR EL CIDET</v>
          </cell>
          <cell r="C1333" t="str">
            <v>Insumos</v>
          </cell>
          <cell r="D1333" t="str">
            <v>UND</v>
          </cell>
          <cell r="E1333">
            <v>54313471</v>
          </cell>
          <cell r="F1333">
            <v>45641572</v>
          </cell>
        </row>
        <row r="1334">
          <cell r="A1334" t="str">
            <v>I1333</v>
          </cell>
          <cell r="B1334" t="str">
            <v xml:space="preserve">INTERRUPTOR SENCILLO </v>
          </cell>
          <cell r="C1334" t="str">
            <v>Insumos</v>
          </cell>
          <cell r="D1334" t="str">
            <v>HR</v>
          </cell>
          <cell r="E1334">
            <v>5307</v>
          </cell>
          <cell r="F1334">
            <v>4460</v>
          </cell>
        </row>
        <row r="1335">
          <cell r="A1335" t="str">
            <v>I1334</v>
          </cell>
          <cell r="B1335" t="str">
            <v xml:space="preserve">INTERRUPTOR SENCILLO CONMUTABLE </v>
          </cell>
          <cell r="C1335" t="str">
            <v>Insumos</v>
          </cell>
          <cell r="D1335" t="str">
            <v>UND</v>
          </cell>
          <cell r="E1335">
            <v>5987</v>
          </cell>
          <cell r="F1335">
            <v>5031</v>
          </cell>
        </row>
        <row r="1336">
          <cell r="A1336" t="str">
            <v>I1335</v>
          </cell>
          <cell r="B1336" t="str">
            <v xml:space="preserve">INTERRUPTOR TRIPLE </v>
          </cell>
          <cell r="C1336" t="str">
            <v>Insumos</v>
          </cell>
          <cell r="D1336" t="str">
            <v>UND</v>
          </cell>
          <cell r="E1336">
            <v>10508</v>
          </cell>
          <cell r="F1336">
            <v>8830</v>
          </cell>
        </row>
        <row r="1337">
          <cell r="A1337" t="str">
            <v>I1336</v>
          </cell>
          <cell r="B1337" t="str">
            <v xml:space="preserve">INTERRUPTOR TRIPLE CONMUTABLE </v>
          </cell>
          <cell r="C1337" t="str">
            <v>Insumos</v>
          </cell>
          <cell r="D1337" t="str">
            <v>M2</v>
          </cell>
          <cell r="E1337">
            <v>11748</v>
          </cell>
          <cell r="F1337">
            <v>9872</v>
          </cell>
        </row>
        <row r="1338">
          <cell r="A1338" t="str">
            <v>I1337</v>
          </cell>
          <cell r="B1338" t="str">
            <v>LAMPARA HERMETICA POLICARBONATO IP65, 2X32W. BALASTO ELECTRONICO 2X32T8. INCLUYE 2 TUBOS FLUORESCENTE 32W T8</v>
          </cell>
          <cell r="C1338" t="str">
            <v>Insumos</v>
          </cell>
          <cell r="D1338" t="str">
            <v>UND</v>
          </cell>
          <cell r="E1338">
            <v>206389</v>
          </cell>
          <cell r="F1338">
            <v>173436</v>
          </cell>
        </row>
        <row r="1339">
          <cell r="A1339" t="str">
            <v>I1338</v>
          </cell>
          <cell r="B1339" t="str">
            <v xml:space="preserve">LAMPARA PARALUX 2X32W. BL CM BALASTO ELECTRONICO 2X32T8. INCLUYE 2 TUBOS FLUORESCENTE 32W SOCKET T8 120 V OSR SEGURIDAD 2249 -9HS </v>
          </cell>
          <cell r="C1339" t="str">
            <v>Insumos</v>
          </cell>
          <cell r="D1339" t="str">
            <v>UND</v>
          </cell>
          <cell r="E1339">
            <v>220509</v>
          </cell>
          <cell r="F1339">
            <v>185302</v>
          </cell>
        </row>
        <row r="1340">
          <cell r="A1340" t="str">
            <v>I1339</v>
          </cell>
          <cell r="B1340" t="str">
            <v>LAMPARA PARALUX 4X17W. BALASTO ELECTRONICO 4X17T8. INCLUYE 4 TUBOS FLUORESCENTE 17W T8</v>
          </cell>
          <cell r="C1340" t="str">
            <v>Insumos</v>
          </cell>
          <cell r="D1340" t="str">
            <v>UND</v>
          </cell>
          <cell r="E1340">
            <v>260703</v>
          </cell>
          <cell r="F1340">
            <v>219078</v>
          </cell>
        </row>
        <row r="1341">
          <cell r="A1341" t="str">
            <v>I1340</v>
          </cell>
          <cell r="B1341" t="str">
            <v>LAMPARA SOBREPONER REF. FROST DE HIGH LIGHTS, 2X32W. BALASTO ELECTRONICO 2X32T8. INCLUYE 2 TUBOS FLUORESCENTE 32W T8</v>
          </cell>
          <cell r="C1341" t="str">
            <v>Insumos</v>
          </cell>
          <cell r="D1341" t="str">
            <v>UND</v>
          </cell>
          <cell r="E1341">
            <v>468216</v>
          </cell>
          <cell r="F1341">
            <v>393459</v>
          </cell>
        </row>
        <row r="1342">
          <cell r="A1342" t="str">
            <v>I1341</v>
          </cell>
          <cell r="B1342" t="str">
            <v>LUMINARIA 150 W SODIO R 208/240V BALASTO REACTOR 208/240V.  TIPO PE-PC -ROY ALPHA O SIMILAR EN REFERENCIA SCHREDER. COMPLETA: BOMBILLA, ARRANCADOR, CHASIS, ETC</v>
          </cell>
          <cell r="C1342" t="str">
            <v>Insumos</v>
          </cell>
          <cell r="D1342" t="str">
            <v>UND</v>
          </cell>
          <cell r="E1342">
            <v>642775</v>
          </cell>
          <cell r="F1342">
            <v>540147</v>
          </cell>
        </row>
        <row r="1343">
          <cell r="A1343" t="str">
            <v>I1342</v>
          </cell>
          <cell r="B1343" t="str">
            <v>LUMINARIA 70 W SODIO R 208/240V BALASTO REACTOR 208/240V.  TIPO PE-PC -ROY ALPHA O SIMILAR EN REFERENCIA SCHREDER. COMPLETA: BOMBILLA, ARRANCADOR, CHASIS, ETC</v>
          </cell>
          <cell r="C1343" t="str">
            <v>Insumos</v>
          </cell>
          <cell r="D1343" t="str">
            <v>UND</v>
          </cell>
          <cell r="E1343">
            <v>263804</v>
          </cell>
          <cell r="F1343">
            <v>221684</v>
          </cell>
        </row>
        <row r="1344">
          <cell r="A1344" t="str">
            <v>I1343</v>
          </cell>
          <cell r="B1344" t="str">
            <v>LUMINARIA DESCOLGAR REF. APOLO DE HIGH LIGHTS, MH70W.  INCLUYE BOMBILLERIA</v>
          </cell>
          <cell r="C1344" t="str">
            <v>Insumos</v>
          </cell>
          <cell r="D1344" t="str">
            <v>UND</v>
          </cell>
          <cell r="E1344">
            <v>995348</v>
          </cell>
          <cell r="F1344">
            <v>836427</v>
          </cell>
        </row>
        <row r="1345">
          <cell r="A1345" t="str">
            <v>I1344</v>
          </cell>
          <cell r="B1345" t="str">
            <v xml:space="preserve">LUMINARIA WALLPACK SODIO 70 W TIPO QUIMBAYA DE ROY ALPHA </v>
          </cell>
          <cell r="C1345" t="str">
            <v>Insumos</v>
          </cell>
          <cell r="D1345" t="str">
            <v>UND</v>
          </cell>
          <cell r="E1345">
            <v>690051</v>
          </cell>
          <cell r="F1345">
            <v>579875</v>
          </cell>
        </row>
        <row r="1346">
          <cell r="A1346" t="str">
            <v>I1345</v>
          </cell>
          <cell r="B1346" t="str">
            <v>LUMINARIA LINEAL LED SERIE SAFESITE DE 60 CM, 3500 LM, EXPLOSION PROFF CLASE 1 DIV 1 GRUPOS C Y D. REF LSC3C4D3GEX DE DAYLIGHT</v>
          </cell>
          <cell r="C1346" t="str">
            <v>Insumos</v>
          </cell>
          <cell r="D1346" t="str">
            <v>UND</v>
          </cell>
          <cell r="E1346">
            <v>2686192</v>
          </cell>
          <cell r="F1346">
            <v>2257304</v>
          </cell>
        </row>
        <row r="1347">
          <cell r="A1347" t="str">
            <v>I1346</v>
          </cell>
          <cell r="B1347" t="str">
            <v>MENSULA GALVANIZADA EN CALIENTE PARA  BANDEJA DE 10CM</v>
          </cell>
          <cell r="C1347" t="str">
            <v>Insumos</v>
          </cell>
          <cell r="D1347" t="str">
            <v>UND</v>
          </cell>
          <cell r="E1347">
            <v>19680</v>
          </cell>
          <cell r="F1347">
            <v>16538</v>
          </cell>
        </row>
        <row r="1348">
          <cell r="A1348" t="str">
            <v>I1347</v>
          </cell>
          <cell r="B1348" t="str">
            <v>MENSULA GALVANIZADA EN CALIENTE PARA  BANDEJA DE 20CM</v>
          </cell>
          <cell r="C1348" t="str">
            <v>Insumos</v>
          </cell>
          <cell r="D1348" t="str">
            <v>UND</v>
          </cell>
          <cell r="E1348">
            <v>24653</v>
          </cell>
          <cell r="F1348">
            <v>20717</v>
          </cell>
        </row>
        <row r="1349">
          <cell r="A1349" t="str">
            <v>I1348</v>
          </cell>
          <cell r="B1349" t="str">
            <v>MENSULA GALVANIZADA EN CALIENTE PARA  BANDEJA DE 30CM</v>
          </cell>
          <cell r="C1349" t="str">
            <v>Insumos</v>
          </cell>
          <cell r="D1349" t="str">
            <v>UND</v>
          </cell>
          <cell r="E1349">
            <v>29508</v>
          </cell>
          <cell r="F1349">
            <v>24797</v>
          </cell>
        </row>
        <row r="1350">
          <cell r="A1350" t="str">
            <v>I1349</v>
          </cell>
          <cell r="B1350" t="str">
            <v>MENSULA GALVANIZADA EN CALIENTE PARA  BANDEJA DE 40CM</v>
          </cell>
          <cell r="C1350" t="str">
            <v>Insumos</v>
          </cell>
          <cell r="D1350" t="str">
            <v>UND</v>
          </cell>
          <cell r="E1350">
            <v>34610</v>
          </cell>
          <cell r="F1350">
            <v>29084</v>
          </cell>
        </row>
        <row r="1351">
          <cell r="A1351" t="str">
            <v>I1350</v>
          </cell>
          <cell r="B1351" t="str">
            <v>MENSULA GALVANIZADA EN CALIENTE PARA  BANDEJA DE 50CM</v>
          </cell>
          <cell r="C1351" t="str">
            <v>Insumos</v>
          </cell>
          <cell r="D1351" t="str">
            <v>UND</v>
          </cell>
          <cell r="E1351">
            <v>39769</v>
          </cell>
          <cell r="F1351">
            <v>33419</v>
          </cell>
        </row>
        <row r="1352">
          <cell r="A1352" t="str">
            <v>I1351</v>
          </cell>
          <cell r="B1352" t="str">
            <v>MENSULA GALVANIZADA EN CALIENTE PARA  BANDEJA DE 60CM</v>
          </cell>
          <cell r="C1352" t="str">
            <v>Insumos</v>
          </cell>
          <cell r="D1352" t="str">
            <v>UND</v>
          </cell>
          <cell r="E1352">
            <v>44762</v>
          </cell>
          <cell r="F1352">
            <v>37615</v>
          </cell>
        </row>
        <row r="1353">
          <cell r="A1353" t="str">
            <v>I1352</v>
          </cell>
          <cell r="B1353" t="str">
            <v>PERCHA TIPO PESADO DE 1 PUESTO</v>
          </cell>
          <cell r="C1353" t="str">
            <v>Insumos</v>
          </cell>
          <cell r="D1353" t="str">
            <v>UND</v>
          </cell>
          <cell r="E1353">
            <v>13465</v>
          </cell>
          <cell r="F1353">
            <v>11315</v>
          </cell>
        </row>
        <row r="1354">
          <cell r="A1354" t="str">
            <v>I1353</v>
          </cell>
          <cell r="B1354" t="str">
            <v>PERFIL LISO SENCILLO GALVANIZADO EN CALIENTE TIPO MECANO</v>
          </cell>
          <cell r="C1354" t="str">
            <v>Insumos</v>
          </cell>
          <cell r="D1354" t="str">
            <v>M</v>
          </cell>
          <cell r="E1354">
            <v>51184</v>
          </cell>
          <cell r="F1354">
            <v>43012</v>
          </cell>
        </row>
        <row r="1355">
          <cell r="A1355" t="str">
            <v>I1354</v>
          </cell>
          <cell r="B1355" t="str">
            <v>PERNO DE OJO 5/8" X 10"</v>
          </cell>
          <cell r="C1355" t="str">
            <v>Insumos</v>
          </cell>
          <cell r="D1355" t="str">
            <v>UND</v>
          </cell>
          <cell r="E1355">
            <v>8607</v>
          </cell>
          <cell r="F1355">
            <v>7233</v>
          </cell>
        </row>
        <row r="1356">
          <cell r="A1356" t="str">
            <v>I1355</v>
          </cell>
          <cell r="B1356" t="str">
            <v>PERNO DE OJO 5/8" X 12"</v>
          </cell>
          <cell r="C1356" t="str">
            <v>Insumos</v>
          </cell>
          <cell r="D1356" t="str">
            <v>UND</v>
          </cell>
          <cell r="E1356">
            <v>10526</v>
          </cell>
          <cell r="F1356">
            <v>8845</v>
          </cell>
        </row>
        <row r="1357">
          <cell r="A1357" t="str">
            <v>I1356</v>
          </cell>
          <cell r="B1357" t="str">
            <v>PERNO DE OJO 5/8" X 8"</v>
          </cell>
          <cell r="C1357" t="str">
            <v>Insumos</v>
          </cell>
          <cell r="D1357" t="str">
            <v>UND</v>
          </cell>
          <cell r="E1357">
            <v>9991</v>
          </cell>
          <cell r="F1357">
            <v>8396</v>
          </cell>
        </row>
        <row r="1358">
          <cell r="A1358" t="str">
            <v>I1357</v>
          </cell>
          <cell r="B1358" t="str">
            <v>PERNO DE OJO CERRADO 5/8" X 20"</v>
          </cell>
          <cell r="C1358" t="str">
            <v>Insumos</v>
          </cell>
          <cell r="D1358" t="str">
            <v>UND</v>
          </cell>
          <cell r="E1358">
            <v>9499</v>
          </cell>
          <cell r="F1358">
            <v>7982</v>
          </cell>
        </row>
        <row r="1359">
          <cell r="A1359" t="str">
            <v>I1358</v>
          </cell>
          <cell r="B1359" t="str">
            <v>PERNO DE OJO CERRADO 5/8" X 6"</v>
          </cell>
          <cell r="C1359" t="str">
            <v>Insumos</v>
          </cell>
          <cell r="D1359" t="str">
            <v>UND</v>
          </cell>
          <cell r="E1359">
            <v>8329</v>
          </cell>
          <cell r="F1359">
            <v>6999</v>
          </cell>
        </row>
        <row r="1360">
          <cell r="A1360" t="str">
            <v>I1359</v>
          </cell>
          <cell r="B1360" t="str">
            <v>PERNO EN "U" DE 12 MM (1/2") PARA CABLE DE GUARDA</v>
          </cell>
          <cell r="C1360" t="str">
            <v>Insumos</v>
          </cell>
          <cell r="D1360" t="str">
            <v>UND</v>
          </cell>
          <cell r="E1360">
            <v>4126</v>
          </cell>
          <cell r="F1360">
            <v>3467</v>
          </cell>
        </row>
        <row r="1361">
          <cell r="A1361" t="str">
            <v>I1360</v>
          </cell>
          <cell r="B1361" t="str">
            <v>PERNO EXPANSION HEMBRA 3/8"</v>
          </cell>
          <cell r="C1361" t="str">
            <v>Insumos</v>
          </cell>
          <cell r="D1361" t="str">
            <v>UND</v>
          </cell>
          <cell r="E1361">
            <v>8310</v>
          </cell>
          <cell r="F1361">
            <v>6983</v>
          </cell>
        </row>
        <row r="1362">
          <cell r="A1362" t="str">
            <v>I1361</v>
          </cell>
          <cell r="B1362" t="str">
            <v>PERNO O TORNILLO DE CARRIAJE 5/8" X 1 ½¿ + TUERCA</v>
          </cell>
          <cell r="C1362" t="str">
            <v>Insumos</v>
          </cell>
          <cell r="D1362" t="str">
            <v>UND</v>
          </cell>
          <cell r="E1362">
            <v>1984</v>
          </cell>
          <cell r="F1362">
            <v>1667</v>
          </cell>
        </row>
        <row r="1363">
          <cell r="A1363" t="str">
            <v>I1362</v>
          </cell>
          <cell r="B1363" t="str">
            <v>PERNOS DE MAQUINA 1/2" X 1 ½¿</v>
          </cell>
          <cell r="C1363" t="str">
            <v>Insumos</v>
          </cell>
          <cell r="D1363" t="str">
            <v>UND</v>
          </cell>
          <cell r="E1363">
            <v>1189</v>
          </cell>
          <cell r="F1363">
            <v>999</v>
          </cell>
        </row>
        <row r="1364">
          <cell r="A1364" t="str">
            <v>I1363</v>
          </cell>
          <cell r="B1364" t="str">
            <v>PERNOS DE MAQUINA 5/8" X 8"</v>
          </cell>
          <cell r="C1364" t="str">
            <v>Insumos</v>
          </cell>
          <cell r="D1364" t="str">
            <v>UND</v>
          </cell>
          <cell r="E1364">
            <v>4874</v>
          </cell>
          <cell r="F1364">
            <v>4096</v>
          </cell>
        </row>
        <row r="1365">
          <cell r="A1365" t="str">
            <v>I1364</v>
          </cell>
          <cell r="B1365" t="str">
            <v>PLAFON LOZA BLANCO</v>
          </cell>
          <cell r="C1365" t="str">
            <v>Insumos</v>
          </cell>
          <cell r="D1365" t="str">
            <v>UND</v>
          </cell>
          <cell r="E1365">
            <v>2422</v>
          </cell>
          <cell r="F1365">
            <v>2035</v>
          </cell>
        </row>
        <row r="1366">
          <cell r="A1366" t="str">
            <v>I1365</v>
          </cell>
          <cell r="B1366" t="str">
            <v>PORTA AISLADOR CRUCETA METÁLICA</v>
          </cell>
          <cell r="C1366" t="str">
            <v>Insumos</v>
          </cell>
          <cell r="D1366" t="str">
            <v>UND</v>
          </cell>
          <cell r="E1366">
            <v>0</v>
          </cell>
          <cell r="F1366">
            <v>0</v>
          </cell>
        </row>
        <row r="1367">
          <cell r="A1367" t="str">
            <v>I1366</v>
          </cell>
          <cell r="B1367" t="str">
            <v>POSTE DE CONCRETO 10 METROS - 510 KG - HOMOLOGADO</v>
          </cell>
          <cell r="C1367" t="str">
            <v>Insumos</v>
          </cell>
          <cell r="D1367" t="str">
            <v>UND</v>
          </cell>
          <cell r="E1367">
            <v>637889</v>
          </cell>
          <cell r="F1367">
            <v>536041</v>
          </cell>
        </row>
        <row r="1368">
          <cell r="A1368" t="str">
            <v>I1367</v>
          </cell>
          <cell r="B1368" t="str">
            <v>POSTE DE CONCRETO 10 METROS -1050 KG - HOMOLOGADO</v>
          </cell>
          <cell r="C1368" t="str">
            <v>Insumos</v>
          </cell>
          <cell r="D1368" t="str">
            <v>UND</v>
          </cell>
          <cell r="E1368">
            <v>873825</v>
          </cell>
          <cell r="F1368">
            <v>734307</v>
          </cell>
        </row>
        <row r="1369">
          <cell r="A1369" t="str">
            <v>I1368</v>
          </cell>
          <cell r="B1369" t="str">
            <v>POSTE DE CONCRETO 10 METROS -750 KG - HOMOLOGADO</v>
          </cell>
          <cell r="C1369" t="str">
            <v>Insumos</v>
          </cell>
          <cell r="D1369" t="str">
            <v>UND</v>
          </cell>
          <cell r="E1369">
            <v>761798</v>
          </cell>
          <cell r="F1369">
            <v>640166</v>
          </cell>
        </row>
        <row r="1370">
          <cell r="A1370" t="str">
            <v>I1369</v>
          </cell>
          <cell r="B1370" t="str">
            <v>POSTE DE CONCRETO 12 METROS - 1050 KG - HOMOLOGADO</v>
          </cell>
          <cell r="C1370" t="str">
            <v>Insumos</v>
          </cell>
          <cell r="D1370" t="str">
            <v>UND</v>
          </cell>
          <cell r="E1370">
            <v>1310799</v>
          </cell>
          <cell r="F1370">
            <v>1101512</v>
          </cell>
        </row>
        <row r="1371">
          <cell r="A1371" t="str">
            <v>I1370</v>
          </cell>
          <cell r="B1371" t="str">
            <v>POSTE DE CONCRETO 12 METROS - 510 KG - HOMOLOGADO</v>
          </cell>
          <cell r="C1371" t="str">
            <v>Insumos</v>
          </cell>
          <cell r="D1371" t="str">
            <v>UND</v>
          </cell>
          <cell r="E1371">
            <v>873825</v>
          </cell>
          <cell r="F1371">
            <v>734307</v>
          </cell>
        </row>
        <row r="1372">
          <cell r="A1372" t="str">
            <v>I1371</v>
          </cell>
          <cell r="B1372" t="str">
            <v>POSTE DE CONCRETO 12 METROS - 750 KG - HOMOLOGADO</v>
          </cell>
          <cell r="C1372" t="str">
            <v>Insumos</v>
          </cell>
          <cell r="D1372" t="str">
            <v>UND</v>
          </cell>
          <cell r="E1372">
            <v>997084</v>
          </cell>
          <cell r="F1372">
            <v>837886</v>
          </cell>
        </row>
        <row r="1373">
          <cell r="A1373" t="str">
            <v>I1372</v>
          </cell>
          <cell r="B1373" t="str">
            <v>POSTE DE CONCRETO 8 METROS - 510 KG - HOMOLOGADO</v>
          </cell>
          <cell r="C1373" t="str">
            <v>Insumos</v>
          </cell>
          <cell r="D1373" t="str">
            <v>UND</v>
          </cell>
          <cell r="E1373">
            <v>419189</v>
          </cell>
          <cell r="F1373">
            <v>352260</v>
          </cell>
        </row>
        <row r="1374">
          <cell r="A1374" t="str">
            <v>I1373</v>
          </cell>
          <cell r="B1374" t="str">
            <v>POSTE DE CONCRETO 8 METROS - 750 KG - HOMOLOGADO</v>
          </cell>
          <cell r="C1374" t="str">
            <v>Insumos</v>
          </cell>
          <cell r="D1374" t="str">
            <v>UND</v>
          </cell>
          <cell r="E1374">
            <v>611678</v>
          </cell>
          <cell r="F1374">
            <v>514015</v>
          </cell>
        </row>
        <row r="1375">
          <cell r="A1375" t="str">
            <v>I1374</v>
          </cell>
          <cell r="B1375" t="str">
            <v>POSTE DE CONCRETO 8 METROS -1050 KG - HOMOLOGADO</v>
          </cell>
          <cell r="C1375" t="str">
            <v>Insumos</v>
          </cell>
          <cell r="D1375" t="str">
            <v>UND</v>
          </cell>
          <cell r="E1375">
            <v>694578</v>
          </cell>
          <cell r="F1375">
            <v>583679</v>
          </cell>
        </row>
        <row r="1376">
          <cell r="A1376" t="str">
            <v>I1375</v>
          </cell>
          <cell r="B1376" t="str">
            <v>PRENSA ESTOPA ALUMINIO 3/4" NPT</v>
          </cell>
          <cell r="C1376" t="str">
            <v>Insumos</v>
          </cell>
          <cell r="D1376" t="str">
            <v>UND</v>
          </cell>
          <cell r="E1376">
            <v>8426</v>
          </cell>
          <cell r="F1376">
            <v>7081</v>
          </cell>
        </row>
        <row r="1377">
          <cell r="A1377" t="str">
            <v>I1376</v>
          </cell>
          <cell r="B1377" t="str">
            <v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v>
          </cell>
          <cell r="C1377" t="str">
            <v>Insumos</v>
          </cell>
          <cell r="D1377" t="str">
            <v>UND</v>
          </cell>
          <cell r="E1377">
            <v>97389679</v>
          </cell>
          <cell r="F1377">
            <v>81840066</v>
          </cell>
        </row>
        <row r="1378">
          <cell r="A1378" t="str">
            <v>I1377</v>
          </cell>
          <cell r="B1378" t="str">
            <v>REFLECTOR DE 1000 VATIOS - SODIO ALTA PRESION - 208/220 VOLTIOS-SODIO ALTA PRESION-CUADRADO-CERRADO - ESTRIBOS - COMPLETO: CHASIS, BOMBILLA, ARRANCADOR, ETC. ACCESORIOS DE FIJACION E INSTALACION  -REFERENCIA RCG ROY ALPHA</v>
          </cell>
          <cell r="C1378" t="str">
            <v>Insumos</v>
          </cell>
          <cell r="D1378" t="str">
            <v>UND</v>
          </cell>
          <cell r="E1378">
            <v>1722819</v>
          </cell>
          <cell r="F1378">
            <v>1447747</v>
          </cell>
        </row>
        <row r="1379">
          <cell r="A1379" t="str">
            <v>I1378</v>
          </cell>
          <cell r="B1379" t="str">
            <v>REFLECTOR DE 250 VATIOS - SODIO ALTA PRESION - 208/240 VOLTIOS-SODIO ALTA PRESION-CUADRADO-CERRADO - ESTRIBOS - COMPLETO: CHASIS, BOMBILLA, ARRANCADOR, ETC. ACCESORIOS DE FIJACION E INSTALACION  -REFERENCIA RRA ROY ALPHA</v>
          </cell>
          <cell r="C1379" t="str">
            <v>Insumos</v>
          </cell>
          <cell r="D1379" t="str">
            <v>UND</v>
          </cell>
          <cell r="E1379">
            <v>643190</v>
          </cell>
          <cell r="F1379">
            <v>540496</v>
          </cell>
        </row>
        <row r="1380">
          <cell r="A1380" t="str">
            <v>I1379</v>
          </cell>
          <cell r="B1380" t="str">
            <v>REFLECTOR DE 400 VATIOS - SODIO ALTA PRESION - 208/240 VOLTIOS-SODIO ALTA PRESION-CUADRADO-CERRADO - ESTRIBOS - COMPLETO: CHASIS, BOMBILLA, ARRANCADOR, ETC. ACCESORIOS DE FIJACION E INSTALACION  -REFERENCIA RRA ROY ALPHA</v>
          </cell>
          <cell r="C1380" t="str">
            <v>Insumos</v>
          </cell>
          <cell r="D1380" t="str">
            <v>UND</v>
          </cell>
          <cell r="E1380">
            <v>717778</v>
          </cell>
          <cell r="F1380">
            <v>603175</v>
          </cell>
        </row>
        <row r="1381">
          <cell r="A1381" t="str">
            <v>I1380</v>
          </cell>
          <cell r="B1381" t="str">
            <v>SECCIONADOR MONOPOLAR 400 A ¿ 15 KV</v>
          </cell>
          <cell r="C1381" t="str">
            <v>Insumos</v>
          </cell>
          <cell r="D1381" t="str">
            <v>UND</v>
          </cell>
          <cell r="E1381">
            <v>393305</v>
          </cell>
          <cell r="F1381">
            <v>330508</v>
          </cell>
        </row>
        <row r="1382">
          <cell r="A1382" t="str">
            <v>I1381</v>
          </cell>
          <cell r="B1382" t="str">
            <v>SOLDADURA EXOTERMICA TIPO CADWELD  DE 115 GRAMOS O SIMILAR</v>
          </cell>
          <cell r="C1382" t="str">
            <v>Insumos</v>
          </cell>
          <cell r="D1382" t="str">
            <v>UND</v>
          </cell>
          <cell r="E1382">
            <v>22051</v>
          </cell>
          <cell r="F1382">
            <v>18530</v>
          </cell>
        </row>
        <row r="1383">
          <cell r="A1383" t="str">
            <v>I1382</v>
          </cell>
          <cell r="B1383" t="str">
            <v>SUELO ARTIFICIAL CEMENTO CONDUCTOR CELEC</v>
          </cell>
          <cell r="C1383" t="str">
            <v>Insumos</v>
          </cell>
          <cell r="D1383" t="str">
            <v>KG</v>
          </cell>
          <cell r="E1383">
            <v>10862</v>
          </cell>
          <cell r="F1383">
            <v>9128</v>
          </cell>
        </row>
        <row r="1384">
          <cell r="A1384" t="str">
            <v>I1383</v>
          </cell>
          <cell r="B1384" t="str">
            <v>SUJETADOR DE TAPA PARA BANDEJA PORTACABLE SEMIPESADA</v>
          </cell>
          <cell r="C1384" t="str">
            <v>Insumos</v>
          </cell>
          <cell r="D1384" t="str">
            <v>UND</v>
          </cell>
          <cell r="E1384">
            <v>1446</v>
          </cell>
          <cell r="F1384">
            <v>1215</v>
          </cell>
        </row>
        <row r="1385">
          <cell r="A1385" t="str">
            <v>I1384</v>
          </cell>
          <cell r="B1385" t="str">
            <v>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v>
          </cell>
          <cell r="C1385" t="str">
            <v>Insumos</v>
          </cell>
          <cell r="D1385" t="str">
            <v>UND</v>
          </cell>
          <cell r="E1385">
            <v>5618636</v>
          </cell>
          <cell r="F1385">
            <v>4721543</v>
          </cell>
        </row>
        <row r="1386">
          <cell r="A1386" t="str">
            <v>I1385</v>
          </cell>
          <cell r="B1386" t="str">
            <v>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v>
          </cell>
          <cell r="C1386" t="str">
            <v>Insumos</v>
          </cell>
          <cell r="D1386" t="str">
            <v>UND</v>
          </cell>
          <cell r="E1386">
            <v>32026220</v>
          </cell>
          <cell r="F1386">
            <v>26912790</v>
          </cell>
        </row>
        <row r="1387">
          <cell r="A1387" t="str">
            <v>I1386</v>
          </cell>
          <cell r="B1387" t="str">
            <v>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v>
          </cell>
          <cell r="C1387" t="str">
            <v>Insumos</v>
          </cell>
          <cell r="D1387" t="str">
            <v>UND</v>
          </cell>
          <cell r="E1387">
            <v>14046585</v>
          </cell>
          <cell r="F1387">
            <v>11803853</v>
          </cell>
        </row>
        <row r="1388">
          <cell r="A1388" t="str">
            <v>I1387</v>
          </cell>
          <cell r="B1388" t="str">
            <v>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v>
          </cell>
          <cell r="C1388" t="str">
            <v>Insumos</v>
          </cell>
          <cell r="D1388" t="str">
            <v>UND</v>
          </cell>
          <cell r="E1388">
            <v>10300830</v>
          </cell>
          <cell r="F1388">
            <v>8656160</v>
          </cell>
        </row>
        <row r="1389">
          <cell r="A1389" t="str">
            <v>I1388</v>
          </cell>
          <cell r="B1389" t="str">
            <v>TABLERO DE 12 CIRCUITOS 1F3H,  BARRAJE 75A, BARRA NEUTRO Y BARRA TIERRA  CALIDAD LEGRAND, SIEMENS, SQARED O SUPERIOR DE MARCA RECONOCIDA Y HOMOLOGADA POR EL CIDET</v>
          </cell>
          <cell r="C1389" t="str">
            <v>Insumos</v>
          </cell>
          <cell r="D1389" t="str">
            <v>UND</v>
          </cell>
          <cell r="E1389">
            <v>100368</v>
          </cell>
          <cell r="F1389">
            <v>84343</v>
          </cell>
        </row>
        <row r="1390">
          <cell r="A1390" t="str">
            <v>I1389</v>
          </cell>
          <cell r="B1390" t="str">
            <v>TABLERO DE 12 CIRCUITOS 2F4H, CON PUERTA , ESPACIO PARA TOTALIZADOR, BARRAJE, BARRA NEUTRO Y BARRA TIERRA  CALIDAD LEGRAND, SIEMENS, SQARED O SUPERIOR DE MARCA RECONOCIDA Y HOMOLOGADA POR EL CIDET</v>
          </cell>
          <cell r="C1390" t="str">
            <v>Insumos</v>
          </cell>
          <cell r="D1390" t="str">
            <v>UND</v>
          </cell>
          <cell r="E1390">
            <v>302648</v>
          </cell>
          <cell r="F1390">
            <v>254326</v>
          </cell>
        </row>
        <row r="1391">
          <cell r="A1391" t="str">
            <v>I1390</v>
          </cell>
          <cell r="B1391" t="str">
            <v>TABLERO DE 12 CIRCUITOS 3F5H, CON PUERTA Y ESPACIO PARA TOTALIZADOR, CON  BARRA NEUTRO Y BARRA TIERRA  CALIDAD LEGRAND, SIEMENS, SQARED O SUPERIOR DE MARCA RECONOCIDA Y HOMOLOGADA POR EL CIDET</v>
          </cell>
          <cell r="C1391" t="str">
            <v>Insumos</v>
          </cell>
          <cell r="D1391" t="str">
            <v>UND</v>
          </cell>
          <cell r="E1391">
            <v>449139</v>
          </cell>
          <cell r="F1391">
            <v>377428</v>
          </cell>
        </row>
        <row r="1392">
          <cell r="A1392" t="str">
            <v>I1391</v>
          </cell>
          <cell r="B1392" t="str">
            <v>TABLERO DE 12 CIRCUITOS 3F5H, CON PUERTA, BARRAJE, BARRA NEUTRO Y BARRA TIERRA  CALIDAD LEGRAND, SIEMENS, SQARED O SUPERIOR DE MARCA RECONOCIDA Y HOMOLOGADA POR EL CIDET</v>
          </cell>
          <cell r="C1392" t="str">
            <v>Insumos</v>
          </cell>
          <cell r="D1392" t="str">
            <v>UND</v>
          </cell>
          <cell r="E1392">
            <v>210194</v>
          </cell>
          <cell r="F1392">
            <v>176634</v>
          </cell>
        </row>
        <row r="1393">
          <cell r="A1393" t="str">
            <v>I1392</v>
          </cell>
          <cell r="B1393" t="str">
            <v>TABLERO DE 18 CIRCUITOS 2F4H, CON PUERTA - CON BARRAJE, BARRA NEUTRO Y BARRA TIERRA  CALIDAD LEGRAND, SIEMENS, SQARED O SUPERIOR DE MARCA RECONOCIDA Y HOMOLOGADA POR EL CIDET</v>
          </cell>
          <cell r="C1393" t="str">
            <v>Insumos</v>
          </cell>
          <cell r="D1393" t="str">
            <v>UND</v>
          </cell>
          <cell r="E1393">
            <v>258920</v>
          </cell>
          <cell r="F1393">
            <v>217580</v>
          </cell>
        </row>
        <row r="1394">
          <cell r="A1394" t="str">
            <v>I1393</v>
          </cell>
          <cell r="B1394" t="str">
            <v>TABLERO DE 18 CIRCUITOS 3F5H, CON PUERTA - CON BARRAJE, BARRA NEUTRO Y BARRA TIERRA  CALIDAD LEGRAND, SIEMENS, SQARED O SUPERIOR DE MARCA RECONOCIDA Y HOMOLOGADA POR EL CIDET</v>
          </cell>
          <cell r="C1394" t="str">
            <v>Insumos</v>
          </cell>
          <cell r="D1394" t="str">
            <v>UND</v>
          </cell>
          <cell r="E1394">
            <v>324168</v>
          </cell>
          <cell r="F1394">
            <v>272410</v>
          </cell>
        </row>
        <row r="1395">
          <cell r="A1395" t="str">
            <v>I1394</v>
          </cell>
          <cell r="B1395" t="str">
            <v>TABLERO DE 18 CIRCUITOS 3F5H, CON PUERTA Y ESPACIO PARA TOTALIZADOR, BARRAJE , BARRA NEUTRO Y BARRA TIERRA  CALIDAD LEGRAND, SIEMENS, SQARED O SUPERIOR DE MARCA RECONOCIDA Y HOMOLOGADA POR EL CIDET</v>
          </cell>
          <cell r="C1395" t="str">
            <v>Insumos</v>
          </cell>
          <cell r="D1395" t="str">
            <v>UND</v>
          </cell>
          <cell r="E1395">
            <v>568733</v>
          </cell>
          <cell r="F1395">
            <v>477927</v>
          </cell>
        </row>
        <row r="1396">
          <cell r="A1396" t="str">
            <v>I1395</v>
          </cell>
          <cell r="B1396" t="str">
            <v>TABLERO DE 24 CIRCUITOS 3F5H, CON PUERTA Y ESPACIO PARA TOTALIZADOR,  BARRA NEUTRO Y BARRA TIERRA  CALIDAD LEGRAND, SIEMENS, SQARED O SUPERIOR DE MARCA RECONOCIDA Y HOMOLOGADA POR EL CIDET</v>
          </cell>
          <cell r="C1396" t="str">
            <v>Insumos</v>
          </cell>
          <cell r="D1396" t="str">
            <v>UND</v>
          </cell>
          <cell r="E1396">
            <v>619493</v>
          </cell>
          <cell r="F1396">
            <v>520582</v>
          </cell>
        </row>
        <row r="1397">
          <cell r="A1397" t="str">
            <v>I1396</v>
          </cell>
          <cell r="B1397" t="str">
            <v>TABLERO DE 24 CIRCUITOS 3F5H, CON PUERTA,BARRAJE , BARRA NEUTRO Y BARRA TIERRA  CALIDAD LEGRAND, SIEMENS, SQARED O SUPERIOR DE MARCA RECONOCIDA Y HOMOLOGADA POR EL CIDET</v>
          </cell>
          <cell r="C1397" t="str">
            <v>Insumos</v>
          </cell>
          <cell r="D1397" t="str">
            <v>UND</v>
          </cell>
          <cell r="E1397">
            <v>383638</v>
          </cell>
          <cell r="F1397">
            <v>322385</v>
          </cell>
        </row>
        <row r="1398">
          <cell r="A1398" t="str">
            <v>I1397</v>
          </cell>
          <cell r="B1398" t="str">
            <v>TABLERO DE 30 CIRCUITOS 3F5H, CON PUERTA Y ESPACIO PARA TOTALIZADOR, BARRAJE , BARRA NEUTRO Y BARRA TIERRA  CALIDAD LEGRAND, SIEMENS, SQARED O SUPERIOR DE MARCA RECONOCIDA Y HOMOLOGADA POR EL CIDET</v>
          </cell>
          <cell r="C1398" t="str">
            <v>Insumos</v>
          </cell>
          <cell r="D1398" t="str">
            <v>UND</v>
          </cell>
          <cell r="E1398">
            <v>742286</v>
          </cell>
          <cell r="F1398">
            <v>623770</v>
          </cell>
        </row>
        <row r="1399">
          <cell r="A1399" t="str">
            <v>I1398</v>
          </cell>
          <cell r="B1399" t="str">
            <v>TABLERO DE 30 CIRCUITOS 3F5H, CON PUERTA, BARRAJE , BARRA NEUTRO Y BARRA TIERRA  CALIDAD LEGRAND, SIEMENS, SQARED O SUPERIOR DE MARCA RECONOCIDA Y HOMOLOGADA POR EL CIDET</v>
          </cell>
          <cell r="C1399" t="str">
            <v>Insumos</v>
          </cell>
          <cell r="D1399" t="str">
            <v>UND</v>
          </cell>
          <cell r="E1399">
            <v>511948</v>
          </cell>
          <cell r="F1399">
            <v>430208</v>
          </cell>
        </row>
        <row r="1400">
          <cell r="A1400" t="str">
            <v>I1399</v>
          </cell>
          <cell r="B1400" t="str">
            <v>TABLERO DE 36 CIRCUITOS 3F5H, CON PUERTA Y ESPACIO PARA TOTALIZADOR, BARRAJE , BARRA NEUTRO Y BARRA TIERRA  CALIDAD LEGRAND, SIEMENS, SQARED O SUPERIOR DE MARCA RECONOCIDA Y HOMOLOGADA POR EL CIDET</v>
          </cell>
          <cell r="C1400" t="str">
            <v>Insumos</v>
          </cell>
          <cell r="D1400" t="str">
            <v>UND</v>
          </cell>
          <cell r="E1400">
            <v>768692</v>
          </cell>
          <cell r="F1400">
            <v>645960</v>
          </cell>
        </row>
        <row r="1401">
          <cell r="A1401" t="str">
            <v>I1400</v>
          </cell>
          <cell r="B1401" t="str">
            <v>TABLERO DE 36 CIRCUITOS 3F5H, CON PUERTA, BARRAJE , BARRA NEUTRO Y BARRA TIERRA  CALIDAD LEGRAND, SIEMENS, SQARED O SUPERIOR DE MARCA RECONOCIDA Y HOMOLOGADA POR EL CIDET</v>
          </cell>
          <cell r="C1401" t="str">
            <v>Insumos</v>
          </cell>
          <cell r="D1401" t="str">
            <v>UND</v>
          </cell>
          <cell r="E1401">
            <v>540017</v>
          </cell>
          <cell r="F1401">
            <v>453796</v>
          </cell>
        </row>
        <row r="1402">
          <cell r="A1402" t="str">
            <v>I1401</v>
          </cell>
          <cell r="B1402" t="str">
            <v>TABLERO DE 42 CIRCUITOS 3F5H, CON PUERTA Y ESPACIO PARA TOTALIZADOR, BARRAJE , BARRA NEUTRO Y BARRA TIERRA  CALIDAD LEGRAND, SIEMENS, SQARED O SUPERIOR DE MARCA RECONOCIDA Y HOMOLOGADA POR EL CIDET</v>
          </cell>
          <cell r="C1402" t="str">
            <v>Insumos</v>
          </cell>
          <cell r="D1402" t="str">
            <v>UND</v>
          </cell>
          <cell r="E1402">
            <v>836883</v>
          </cell>
          <cell r="F1402">
            <v>703263</v>
          </cell>
        </row>
        <row r="1403">
          <cell r="A1403" t="str">
            <v>I1402</v>
          </cell>
          <cell r="B1403" t="str">
            <v>TABLERO DE 42 CIRCUITOS 3F5H, CON PUERTA, BARRAJE , BARRA NEUTRO Y BARRA TIERRA  CALIDAD LEGRAND, SIEMENS, SQARED O SUPERIOR DE MARCA RECONOCIDA Y HOMOLOGADA POR EL CIDET</v>
          </cell>
          <cell r="C1403" t="str">
            <v>Insumos</v>
          </cell>
          <cell r="D1403" t="str">
            <v>UND</v>
          </cell>
          <cell r="E1403">
            <v>623461</v>
          </cell>
          <cell r="F1403">
            <v>523917</v>
          </cell>
        </row>
        <row r="1404">
          <cell r="A1404" t="str">
            <v>I1403</v>
          </cell>
          <cell r="B1404" t="str">
            <v>TABLERO DE 6 CIRCUITOS 1F3H,  BARRAJE 75A, BARRA NEUTRO Y BARRA TIERRA  CALIDAD LEGRAND, SIEMENS, SQARED O SUPERIOR DE MARCA RECONOCIDA Y HOMOLOGADA POR EL CIDET</v>
          </cell>
          <cell r="C1404" t="str">
            <v>Insumos</v>
          </cell>
          <cell r="D1404" t="str">
            <v>UND</v>
          </cell>
          <cell r="E1404">
            <v>60829</v>
          </cell>
          <cell r="F1404">
            <v>51117</v>
          </cell>
        </row>
        <row r="1405">
          <cell r="A1405" t="str">
            <v>I1404</v>
          </cell>
          <cell r="B1405" t="str">
            <v>TABLERO DE 8 CIRCUITOS 1F3H,  BARRAJE 75A, BARRA NEUTRO Y BARRA TIERRA  CALIDAD LEGRAND, SIEMENS, SQARED O SUPERIOR DE MARCA RECONOCIDA Y HOMOLOGADA POR EL CIDET</v>
          </cell>
          <cell r="C1405" t="str">
            <v>Insumos</v>
          </cell>
          <cell r="D1405" t="str">
            <v>UND</v>
          </cell>
          <cell r="E1405">
            <v>79078</v>
          </cell>
          <cell r="F1405">
            <v>66452</v>
          </cell>
        </row>
        <row r="1406">
          <cell r="A1406" t="str">
            <v>I1405</v>
          </cell>
          <cell r="B1406" t="str">
            <v>TABLERO DE 10 CIRCUITOS 1F3H,  BARRAJE 75A, BARRA NEUTRO Y BARRA TIERRA  CALIDAD LEGRAND, SIEMENS, SQARED O SUPERIOR DE MARCA RECONOCIDA Y HOMOLOGADA POR EL CIDET</v>
          </cell>
          <cell r="C1406" t="str">
            <v>Insumos</v>
          </cell>
          <cell r="D1406" t="str">
            <v>UND</v>
          </cell>
          <cell r="E1406">
            <v>92696</v>
          </cell>
          <cell r="F1406">
            <v>77896</v>
          </cell>
        </row>
        <row r="1407">
          <cell r="A1407" t="str">
            <v>I1406</v>
          </cell>
          <cell r="B1407" t="str">
            <v>TABLERO DE 8 CIRCUITOS 2F4H, CON PUERTA - CON BARRA NEUTRO Y BARRA TIERRA  CALIDAD LEGRAND, SIEMENS, SQARED O SUPERIOR DE MARCA RECONOCIDA Y HOMOLOGADA POR EL CIDET</v>
          </cell>
          <cell r="C1407" t="str">
            <v>Insumos</v>
          </cell>
          <cell r="D1407" t="str">
            <v>UND</v>
          </cell>
          <cell r="E1407">
            <v>163082</v>
          </cell>
          <cell r="F1407">
            <v>137044</v>
          </cell>
        </row>
        <row r="1408">
          <cell r="A1408" t="str">
            <v>I1407</v>
          </cell>
          <cell r="B1408" t="str">
            <v>TABLERO DE 6 CIRCUITOS 2F4H, CON PUERTA, BARRA NEUTRO Y BARRA TIERRA  CALIDAD LEGRAND, SIEMENS, SQARED O SUPERIOR DE MARCA RECONOCIDA Y HOMOLOGADA POR EL CIDET</v>
          </cell>
          <cell r="C1408" t="str">
            <v>Insumos</v>
          </cell>
          <cell r="D1408" t="str">
            <v>UND</v>
          </cell>
          <cell r="E1408">
            <v>135956</v>
          </cell>
          <cell r="F1408">
            <v>114249</v>
          </cell>
        </row>
        <row r="1409">
          <cell r="A1409" t="str">
            <v>I1408</v>
          </cell>
          <cell r="B1409" t="str">
            <v>TABLERO RIEL 4 CIRCUITOS</v>
          </cell>
          <cell r="C1409" t="str">
            <v>Insumos</v>
          </cell>
          <cell r="D1409" t="str">
            <v>UND</v>
          </cell>
          <cell r="E1409">
            <v>31430</v>
          </cell>
          <cell r="F1409">
            <v>26412</v>
          </cell>
        </row>
        <row r="1410">
          <cell r="A1410" t="str">
            <v>I1409</v>
          </cell>
          <cell r="B1410" t="str">
            <v>TAPA CIEGA CON IMPACTO GALVANIZADA CUADRADA 4X4"</v>
          </cell>
          <cell r="C1410" t="str">
            <v>Insumos</v>
          </cell>
          <cell r="D1410" t="str">
            <v>UND</v>
          </cell>
          <cell r="E1410">
            <v>1108</v>
          </cell>
          <cell r="F1410">
            <v>931</v>
          </cell>
        </row>
        <row r="1411">
          <cell r="A1411" t="str">
            <v>I1410</v>
          </cell>
          <cell r="B1411" t="str">
            <v xml:space="preserve">TAPA PARA BANDEJA PORTACABLE GALVANIZADA EN CALIENTE DE ANCHO UTIL 10CM; LONG 1,2M. </v>
          </cell>
          <cell r="C1411" t="str">
            <v>Insumos</v>
          </cell>
          <cell r="D1411" t="str">
            <v>M</v>
          </cell>
          <cell r="E1411">
            <v>19001</v>
          </cell>
          <cell r="F1411">
            <v>15967</v>
          </cell>
        </row>
        <row r="1412">
          <cell r="A1412" t="str">
            <v>I1411</v>
          </cell>
          <cell r="B1412" t="str">
            <v xml:space="preserve">TAPA PARA BANDEJA PORTACABLE GALVANIZADA EN CALIENTE DE ANCHO UTIL 20CM; LONG 1,2M. </v>
          </cell>
          <cell r="C1412" t="str">
            <v>Insumos</v>
          </cell>
          <cell r="D1412" t="str">
            <v>M</v>
          </cell>
          <cell r="E1412">
            <v>29592</v>
          </cell>
          <cell r="F1412">
            <v>24867</v>
          </cell>
        </row>
        <row r="1413">
          <cell r="A1413" t="str">
            <v>I1412</v>
          </cell>
          <cell r="B1413" t="str">
            <v xml:space="preserve">TAPA PARA BANDEJA PORTACABLE GALVANIZADA EN CALIENTE DE ANCHO UTIL 30CM; LONG 1,2M. </v>
          </cell>
          <cell r="C1413" t="str">
            <v>Insumos</v>
          </cell>
          <cell r="D1413" t="str">
            <v>M</v>
          </cell>
          <cell r="E1413">
            <v>42658</v>
          </cell>
          <cell r="F1413">
            <v>35847</v>
          </cell>
        </row>
        <row r="1414">
          <cell r="A1414" t="str">
            <v>I1413</v>
          </cell>
          <cell r="B1414" t="str">
            <v xml:space="preserve">TAPA PARA BANDEJA PORTACABLE GALVANIZADA EN CALIENTE DE ANCHO UTIL 40CM; LONG 1,2M. </v>
          </cell>
          <cell r="C1414" t="str">
            <v>Insumos</v>
          </cell>
          <cell r="D1414" t="str">
            <v>M</v>
          </cell>
          <cell r="E1414">
            <v>55534</v>
          </cell>
          <cell r="F1414">
            <v>46667</v>
          </cell>
        </row>
        <row r="1415">
          <cell r="A1415" t="str">
            <v>I1414</v>
          </cell>
          <cell r="B1415" t="str">
            <v xml:space="preserve">TAPA PARA BANDEJA PORTACABLE GALVANIZADA EN CALIENTE DE ANCHO UTIL 50CM; LONG 1,2M. </v>
          </cell>
          <cell r="C1415" t="str">
            <v>Insumos</v>
          </cell>
          <cell r="D1415" t="str">
            <v>M</v>
          </cell>
          <cell r="E1415">
            <v>68381</v>
          </cell>
          <cell r="F1415">
            <v>57463</v>
          </cell>
        </row>
        <row r="1416">
          <cell r="A1416" t="str">
            <v>I1415</v>
          </cell>
          <cell r="B1416" t="str">
            <v xml:space="preserve">TAPA PARA BANDEJA PORTACABLE GALVANIZADA EN CALIENTE DE ANCHO UTIL 60CM; LONG 1,2M. </v>
          </cell>
          <cell r="C1416" t="str">
            <v>Insumos</v>
          </cell>
          <cell r="D1416" t="str">
            <v>M</v>
          </cell>
          <cell r="E1416">
            <v>81220</v>
          </cell>
          <cell r="F1416">
            <v>68252</v>
          </cell>
        </row>
        <row r="1417">
          <cell r="A1417" t="str">
            <v>I1416</v>
          </cell>
          <cell r="B1417" t="str">
            <v>TE PORTACABLE GALVANIZADA EN CALIENTE ANCHO UTIL 10CM. INCLUYE PLATINAS DE UNION</v>
          </cell>
          <cell r="C1417" t="str">
            <v>Insumos</v>
          </cell>
          <cell r="D1417" t="str">
            <v>UND</v>
          </cell>
          <cell r="E1417">
            <v>94736</v>
          </cell>
          <cell r="F1417">
            <v>79610</v>
          </cell>
        </row>
        <row r="1418">
          <cell r="A1418" t="str">
            <v>I1417</v>
          </cell>
          <cell r="B1418" t="str">
            <v>TE PORTACABLE GALVANIZADA EN CALIENTE ANCHO UTIL 20CM. INCLUYE PLATINAS DE UNION</v>
          </cell>
          <cell r="C1418" t="str">
            <v>Insumos</v>
          </cell>
          <cell r="D1418" t="str">
            <v>UND</v>
          </cell>
          <cell r="E1418">
            <v>104362</v>
          </cell>
          <cell r="F1418">
            <v>87699</v>
          </cell>
        </row>
        <row r="1419">
          <cell r="A1419" t="str">
            <v>I1418</v>
          </cell>
          <cell r="B1419" t="str">
            <v>TE PORTACABLE GALVANIZADA EN CALIENTE ANCHO UTIL 30CM. INCLUYE PLATINAS DE UNION</v>
          </cell>
          <cell r="C1419" t="str">
            <v>Insumos</v>
          </cell>
          <cell r="D1419" t="str">
            <v>UND</v>
          </cell>
          <cell r="E1419">
            <v>114190</v>
          </cell>
          <cell r="F1419">
            <v>95958</v>
          </cell>
        </row>
        <row r="1420">
          <cell r="A1420" t="str">
            <v>I1419</v>
          </cell>
          <cell r="B1420" t="str">
            <v>TE PORTACABLE GALVANIZADA EN CALIENTE ANCHO UTIL 40CM. INCLUYE PLATINAS DE UNION</v>
          </cell>
          <cell r="C1420" t="str">
            <v>Insumos</v>
          </cell>
          <cell r="D1420" t="str">
            <v>UND</v>
          </cell>
          <cell r="E1420">
            <v>128322</v>
          </cell>
          <cell r="F1420">
            <v>107834</v>
          </cell>
        </row>
        <row r="1421">
          <cell r="A1421" t="str">
            <v>I1420</v>
          </cell>
          <cell r="B1421" t="str">
            <v>TE PORTACABLE GALVANIZADA EN CALIENTE ANCHO UTIL 50CM. INCLUYE PLATINAS DE UNION</v>
          </cell>
          <cell r="C1421" t="str">
            <v>Insumos</v>
          </cell>
          <cell r="D1421" t="str">
            <v>UND</v>
          </cell>
          <cell r="E1421">
            <v>140639</v>
          </cell>
          <cell r="F1421">
            <v>118184</v>
          </cell>
        </row>
        <row r="1422">
          <cell r="A1422" t="str">
            <v>I1421</v>
          </cell>
          <cell r="B1422" t="str">
            <v>TE PORTACABLE GALVANIZADA EN CALIENTE ANCHO UTIL 60CM. INCLUYE PLATINAS DE UNION</v>
          </cell>
          <cell r="C1422" t="str">
            <v>Insumos</v>
          </cell>
          <cell r="D1422" t="str">
            <v>UND</v>
          </cell>
          <cell r="E1422">
            <v>159051</v>
          </cell>
          <cell r="F1422">
            <v>133656</v>
          </cell>
        </row>
        <row r="1423">
          <cell r="A1423" t="str">
            <v>I1422</v>
          </cell>
          <cell r="B1423" t="str">
            <v>TENSOR</v>
          </cell>
          <cell r="C1423" t="str">
            <v>Insumos</v>
          </cell>
          <cell r="D1423" t="str">
            <v>UND</v>
          </cell>
          <cell r="E1423">
            <v>2764</v>
          </cell>
          <cell r="F1423">
            <v>2323</v>
          </cell>
        </row>
        <row r="1424">
          <cell r="A1424" t="str">
            <v>I1423</v>
          </cell>
          <cell r="B1424" t="str">
            <v>TENSOR DE ACOMETIDAS</v>
          </cell>
          <cell r="C1424" t="str">
            <v>Insumos</v>
          </cell>
          <cell r="D1424" t="str">
            <v>UND</v>
          </cell>
          <cell r="E1424">
            <v>5755</v>
          </cell>
          <cell r="F1424">
            <v>4836</v>
          </cell>
        </row>
        <row r="1425">
          <cell r="A1425" t="str">
            <v>I1424</v>
          </cell>
          <cell r="B1425" t="str">
            <v>TERMINAL CAMPANA PVC DUCTO 2"</v>
          </cell>
          <cell r="C1425" t="str">
            <v>Insumos</v>
          </cell>
          <cell r="D1425" t="str">
            <v>UND</v>
          </cell>
          <cell r="E1425">
            <v>4930</v>
          </cell>
          <cell r="F1425">
            <v>4143</v>
          </cell>
        </row>
        <row r="1426">
          <cell r="A1426" t="str">
            <v>I1425</v>
          </cell>
          <cell r="B1426" t="str">
            <v>TERMINAL CAMPANA PVC DUCTO 3"</v>
          </cell>
          <cell r="C1426" t="str">
            <v>Insumos</v>
          </cell>
          <cell r="D1426" t="str">
            <v>UND</v>
          </cell>
          <cell r="E1426">
            <v>4930</v>
          </cell>
          <cell r="F1426">
            <v>4143</v>
          </cell>
        </row>
        <row r="1427">
          <cell r="A1427" t="str">
            <v>I1426</v>
          </cell>
          <cell r="B1427" t="str">
            <v>TERMINAL CAMPANA PVC DUCTO 4"</v>
          </cell>
          <cell r="C1427" t="str">
            <v>Insumos</v>
          </cell>
          <cell r="D1427" t="str">
            <v>UND</v>
          </cell>
          <cell r="E1427">
            <v>9287</v>
          </cell>
          <cell r="F1427">
            <v>7804</v>
          </cell>
        </row>
        <row r="1428">
          <cell r="A1428" t="str">
            <v>I1427</v>
          </cell>
          <cell r="B1428" t="str">
            <v>TERMINAL PVC CONDUIT  1"</v>
          </cell>
          <cell r="C1428" t="str">
            <v>Insumos</v>
          </cell>
          <cell r="D1428" t="str">
            <v>UND</v>
          </cell>
          <cell r="E1428">
            <v>628</v>
          </cell>
          <cell r="F1428">
            <v>528</v>
          </cell>
        </row>
        <row r="1429">
          <cell r="A1429" t="str">
            <v>I1428</v>
          </cell>
          <cell r="B1429" t="str">
            <v>TERMINALES PREMOLDEADAS PARA 15 KV - USO EXTERIOR PARA CALIBRES DE CABLES ENTRE 2 - 3/0 - JUEGO X 3 UNIDADES</v>
          </cell>
          <cell r="C1429" t="str">
            <v>Insumos</v>
          </cell>
          <cell r="D1429" t="str">
            <v>UND</v>
          </cell>
          <cell r="E1429">
            <v>638541</v>
          </cell>
          <cell r="F1429">
            <v>536589</v>
          </cell>
        </row>
        <row r="1430">
          <cell r="A1430" t="str">
            <v>I1429</v>
          </cell>
          <cell r="B1430" t="str">
            <v>TERMINALES PREMOLDEADAS PARA 15 KV - USO INTERIOR PARA CALIBRES DE CABLES ENTRE 2 - 3/0 - JUEGO X 3 UNIDADES</v>
          </cell>
          <cell r="C1430" t="str">
            <v>Insumos</v>
          </cell>
          <cell r="D1430" t="str">
            <v>UND</v>
          </cell>
          <cell r="E1430">
            <v>440772</v>
          </cell>
          <cell r="F1430">
            <v>370397</v>
          </cell>
        </row>
        <row r="1431">
          <cell r="A1431" t="str">
            <v>I1430</v>
          </cell>
          <cell r="B1431" t="str">
            <v>TOMA CORRIENTE DOBLE CON  PROTECCION FALLA A TIERRA GFCI</v>
          </cell>
          <cell r="C1431" t="str">
            <v>Insumos</v>
          </cell>
          <cell r="D1431" t="str">
            <v>UND</v>
          </cell>
          <cell r="E1431">
            <v>52722</v>
          </cell>
          <cell r="F1431">
            <v>44304</v>
          </cell>
        </row>
        <row r="1432">
          <cell r="A1432" t="str">
            <v>I1431</v>
          </cell>
          <cell r="B1432" t="str">
            <v>TOMACORRIENTE DOBLE CON POLO A TIERRA  NEMA 5-15-R</v>
          </cell>
          <cell r="C1432" t="str">
            <v>Insumos</v>
          </cell>
          <cell r="D1432" t="str">
            <v>UND</v>
          </cell>
          <cell r="E1432">
            <v>14046</v>
          </cell>
          <cell r="F1432">
            <v>11803</v>
          </cell>
        </row>
        <row r="1433">
          <cell r="A1433" t="str">
            <v>I1432</v>
          </cell>
          <cell r="B1433" t="str">
            <v>TOMA INDUSTRIAL DE SOBREPONER 3P+N+T 250V/16A IP44. MARCA LEGRAND</v>
          </cell>
          <cell r="C1433" t="str">
            <v>Insumos</v>
          </cell>
          <cell r="D1433" t="str">
            <v>UND</v>
          </cell>
          <cell r="E1433">
            <v>113408</v>
          </cell>
          <cell r="F1433">
            <v>95301</v>
          </cell>
        </row>
        <row r="1434">
          <cell r="A1434" t="str">
            <v>I1433</v>
          </cell>
          <cell r="B1434" t="str">
            <v>TOMA INDUSTRIAL DE SOBREPONER 3P+N+T 250V/16A IP67. MARCA LEGRAND</v>
          </cell>
          <cell r="C1434" t="str">
            <v>Insumos</v>
          </cell>
          <cell r="D1434" t="str">
            <v>UND</v>
          </cell>
          <cell r="E1434">
            <v>290901</v>
          </cell>
          <cell r="F1434">
            <v>244455</v>
          </cell>
        </row>
        <row r="1435">
          <cell r="A1435" t="str">
            <v>I1434</v>
          </cell>
          <cell r="B1435" t="str">
            <v>TOMA INDUSTRIAL DE SOBREPONER 3P+N+T 250V/32A IP44. MARCA LEGRAND</v>
          </cell>
          <cell r="C1435" t="str">
            <v>Insumos</v>
          </cell>
          <cell r="D1435" t="str">
            <v>UND</v>
          </cell>
          <cell r="E1435">
            <v>577021</v>
          </cell>
          <cell r="F1435">
            <v>484892</v>
          </cell>
        </row>
        <row r="1436">
          <cell r="A1436" t="str">
            <v>I1435</v>
          </cell>
          <cell r="B1436" t="str">
            <v>TOMA INDUSTRIAL DE SOBREPONER 3P+N+T 250V/32A IP67. MARCA LEGRAND</v>
          </cell>
          <cell r="C1436" t="str">
            <v>Insumos</v>
          </cell>
          <cell r="D1436" t="str">
            <v>UND</v>
          </cell>
          <cell r="E1436">
            <v>296765</v>
          </cell>
          <cell r="F1436">
            <v>249382</v>
          </cell>
        </row>
        <row r="1437">
          <cell r="A1437" t="str">
            <v>I1436</v>
          </cell>
          <cell r="B1437" t="str">
            <v>TOMA INDUSTRIAL DE SOBREPONER 3P+N+T 250V/63A IP67. MARCA LEGRAND</v>
          </cell>
          <cell r="C1437" t="str">
            <v>Insumos</v>
          </cell>
          <cell r="D1437" t="str">
            <v>UND</v>
          </cell>
          <cell r="E1437">
            <v>624168</v>
          </cell>
          <cell r="F1437">
            <v>524511</v>
          </cell>
        </row>
        <row r="1438">
          <cell r="A1438" t="str">
            <v>I1437</v>
          </cell>
          <cell r="B1438" t="str">
            <v>TOMA INDUSTRIAL DE SOBREPONER 3P+T 250V/16A IP44. MARCA LEGRAND</v>
          </cell>
          <cell r="C1438" t="str">
            <v>Insumos</v>
          </cell>
          <cell r="D1438" t="str">
            <v>UND</v>
          </cell>
          <cell r="E1438">
            <v>91678</v>
          </cell>
          <cell r="F1438">
            <v>77040</v>
          </cell>
        </row>
        <row r="1439">
          <cell r="A1439" t="str">
            <v>I1438</v>
          </cell>
          <cell r="B1439" t="str">
            <v>TOMA INDUSTRIAL DE SOBREPONER 3P+T 250V/16A IP67. MARCA LEGRAND</v>
          </cell>
          <cell r="C1439" t="str">
            <v>Insumos</v>
          </cell>
          <cell r="D1439" t="str">
            <v>UND</v>
          </cell>
          <cell r="E1439">
            <v>263526</v>
          </cell>
          <cell r="F1439">
            <v>221450</v>
          </cell>
        </row>
        <row r="1440">
          <cell r="A1440" t="str">
            <v>I1439</v>
          </cell>
          <cell r="B1440" t="str">
            <v>TOMA INDUSTRIAL DE SOBREPONER 3P+T 250V/32A IP44. MARCA LEGRAND</v>
          </cell>
          <cell r="C1440" t="str">
            <v>Insumos</v>
          </cell>
          <cell r="D1440" t="str">
            <v>UND</v>
          </cell>
          <cell r="E1440">
            <v>108188</v>
          </cell>
          <cell r="F1440">
            <v>90914</v>
          </cell>
        </row>
        <row r="1441">
          <cell r="A1441" t="str">
            <v>I1440</v>
          </cell>
          <cell r="B1441" t="str">
            <v>TOMA INDUSTRIAL DE SOBREPONER 3P+T 250V/32A IP67. MARCA LEGRAND</v>
          </cell>
          <cell r="C1441" t="str">
            <v>Insumos</v>
          </cell>
          <cell r="D1441" t="str">
            <v>UND</v>
          </cell>
          <cell r="E1441">
            <v>269608</v>
          </cell>
          <cell r="F1441">
            <v>226561</v>
          </cell>
        </row>
        <row r="1442">
          <cell r="A1442" t="str">
            <v>I1441</v>
          </cell>
          <cell r="B1442" t="str">
            <v>TOMA INDUSTRIAL DE SOBREPONER 3P+T 250V/63A IP67. MARCA LEGRAND</v>
          </cell>
          <cell r="C1442" t="str">
            <v>Insumos</v>
          </cell>
          <cell r="D1442" t="str">
            <v>UND</v>
          </cell>
          <cell r="E1442">
            <v>597662</v>
          </cell>
          <cell r="F1442">
            <v>502237</v>
          </cell>
        </row>
        <row r="1443">
          <cell r="A1443" t="str">
            <v>I1442</v>
          </cell>
          <cell r="B1443" t="str">
            <v>TOMACORRIENTE DE INCRUSTAR CON SEGURO DE GIRO 2P+T 250V/20A. MARCA LEGRAND</v>
          </cell>
          <cell r="C1443" t="str">
            <v>Insumos</v>
          </cell>
          <cell r="D1443" t="str">
            <v>UND</v>
          </cell>
          <cell r="E1443">
            <v>70390</v>
          </cell>
          <cell r="F1443">
            <v>59151</v>
          </cell>
        </row>
        <row r="1444">
          <cell r="A1444" t="str">
            <v>I1443</v>
          </cell>
          <cell r="B1444" t="str">
            <v>TOMACORRIENTE DE INCRUSTAR CON SEGURO DE GIRO 2P+T 250V/30A. MARCA LEGRAND</v>
          </cell>
          <cell r="C1444" t="str">
            <v>Insumos</v>
          </cell>
          <cell r="D1444" t="str">
            <v>UND</v>
          </cell>
          <cell r="E1444">
            <v>104497</v>
          </cell>
          <cell r="F1444">
            <v>87813</v>
          </cell>
        </row>
        <row r="1445">
          <cell r="A1445" t="str">
            <v>I1444</v>
          </cell>
          <cell r="B1445" t="str">
            <v>TORNILLO DE ACERO GALVANIZADO 1/2"X1 1/2". INCLUYE 2 TUERCAS, 2 ARANDELAS.</v>
          </cell>
          <cell r="C1445" t="str">
            <v>Insumos</v>
          </cell>
          <cell r="D1445" t="str">
            <v>UND</v>
          </cell>
          <cell r="E1445">
            <v>1136</v>
          </cell>
          <cell r="F1445">
            <v>955</v>
          </cell>
        </row>
        <row r="1446">
          <cell r="A1446" t="str">
            <v>I1445</v>
          </cell>
          <cell r="B1446" t="str">
            <v>TORNILLO DE ACERO GALVANIZADO 5/8" X 10". INCLUYE 2 TUERCAS, 2 ARANDELAS.</v>
          </cell>
          <cell r="C1446" t="str">
            <v>Insumos</v>
          </cell>
          <cell r="D1446" t="str">
            <v>UND</v>
          </cell>
          <cell r="E1446">
            <v>6125</v>
          </cell>
          <cell r="F1446">
            <v>5147</v>
          </cell>
        </row>
        <row r="1447">
          <cell r="A1447" t="str">
            <v>I1446</v>
          </cell>
          <cell r="B1447" t="str">
            <v>TORNILLO DE ACERO GALVANIZADO 5/8" X 5". INCLUYE 2 TUERCAS, 2 ARANDELAS.</v>
          </cell>
          <cell r="C1447" t="str">
            <v>Insumos</v>
          </cell>
          <cell r="D1447" t="str">
            <v>UND</v>
          </cell>
          <cell r="E1447">
            <v>4027</v>
          </cell>
          <cell r="F1447">
            <v>3384</v>
          </cell>
        </row>
        <row r="1448">
          <cell r="A1448" t="str">
            <v>I1447</v>
          </cell>
          <cell r="B1448" t="str">
            <v>TORNILLO DE ACERO GALVANIZADO 5/8" X 8". INCLUYE 2 TUERCAS, 2 ARANDELAS.</v>
          </cell>
          <cell r="C1448" t="str">
            <v>Insumos</v>
          </cell>
          <cell r="D1448" t="str">
            <v>UND</v>
          </cell>
          <cell r="E1448">
            <v>5124</v>
          </cell>
          <cell r="F1448">
            <v>4306</v>
          </cell>
        </row>
        <row r="1449">
          <cell r="A1449" t="str">
            <v>I1448</v>
          </cell>
          <cell r="B1449" t="str">
            <v>TORNILLO DE BRONCE PARA BORNA TERMINAL</v>
          </cell>
          <cell r="C1449" t="str">
            <v>Insumos</v>
          </cell>
          <cell r="D1449" t="str">
            <v>UND</v>
          </cell>
          <cell r="E1449">
            <v>22473</v>
          </cell>
          <cell r="F1449">
            <v>18885</v>
          </cell>
        </row>
        <row r="1450">
          <cell r="A1450" t="str">
            <v>I1449</v>
          </cell>
          <cell r="B1450" t="str">
            <v xml:space="preserve">TRANSFORMADOR DE DISTRIBUCION  TRIFASICO AUTOPROTEGIDO 112,5 KVA-DYN5, 60 HZ, 13.2 KV-208/120 VOLTIOS ACEITE- INTEMPERIE- HOMOLOGADO -ACCESORIOS DE SUJECION -PROTOCOLO DE PRUEBAS. (DPS PRIMARIOS) </v>
          </cell>
          <cell r="C1450" t="str">
            <v>Insumos</v>
          </cell>
          <cell r="D1450" t="str">
            <v>M</v>
          </cell>
          <cell r="E1450">
            <v>19009713</v>
          </cell>
          <cell r="F1450">
            <v>15974549</v>
          </cell>
        </row>
        <row r="1451">
          <cell r="A1451" t="str">
            <v>I1450</v>
          </cell>
          <cell r="B1451" t="str">
            <v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v>
          </cell>
          <cell r="C1451" t="str">
            <v>Insumos</v>
          </cell>
          <cell r="D1451" t="str">
            <v>UND</v>
          </cell>
          <cell r="E1451">
            <v>9341913</v>
          </cell>
          <cell r="F1451">
            <v>7850347</v>
          </cell>
        </row>
        <row r="1452">
          <cell r="A1452" t="str">
            <v>I1451</v>
          </cell>
          <cell r="B1452" t="str">
            <v xml:space="preserve">TRANSFORMADOR DE DISTRIBUCION  TRIFASICO AUTOPROTEGIDO 150 KVA-DYN5, 60 HZ, 13.2 KV-208/120 VOLTIOS ACEITE- INTEMPERIE- HOMOLOGADO -ACCESORIOS DE SUJECION -PROTOCOLO DE PRUEBAS. (DPS PRIMARIOS) </v>
          </cell>
          <cell r="C1452" t="str">
            <v>Insumos</v>
          </cell>
          <cell r="D1452" t="str">
            <v>M</v>
          </cell>
          <cell r="E1452">
            <v>23072363</v>
          </cell>
          <cell r="F1452">
            <v>19388540</v>
          </cell>
        </row>
        <row r="1453">
          <cell r="A1453" t="str">
            <v>I1452</v>
          </cell>
          <cell r="B1453" t="str">
            <v xml:space="preserve">TRANSFORMADOR DE DISTRIBUCION  TRIFASICO AUTOPROTEGIDO 225 KVA-DYN5, 60 HZ, 13.2 KV-220/127 VOLTIOS ACEITE- INTEMPERIE- HOMOLOGADO -ACCESORIOS DE SUJECION -PROTOCOLO DE PRUEBAS. (DPS PRIMARIOS) </v>
          </cell>
          <cell r="C1453" t="str">
            <v>Insumos</v>
          </cell>
          <cell r="D1453" t="str">
            <v>M</v>
          </cell>
          <cell r="E1453">
            <v>21986091</v>
          </cell>
          <cell r="F1453">
            <v>18475707</v>
          </cell>
        </row>
        <row r="1454">
          <cell r="A1454" t="str">
            <v>I1453</v>
          </cell>
          <cell r="B1454" t="str">
            <v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v>
          </cell>
          <cell r="C1454" t="str">
            <v>Insumos</v>
          </cell>
          <cell r="D1454" t="str">
            <v>M</v>
          </cell>
          <cell r="E1454">
            <v>6810907</v>
          </cell>
          <cell r="F1454">
            <v>5723451</v>
          </cell>
        </row>
        <row r="1455">
          <cell r="A1455" t="str">
            <v>I1454</v>
          </cell>
          <cell r="B1455" t="str">
            <v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v>
          </cell>
          <cell r="C1455" t="str">
            <v>Insumos</v>
          </cell>
          <cell r="D1455" t="str">
            <v>M</v>
          </cell>
          <cell r="E1455">
            <v>8244783</v>
          </cell>
          <cell r="F1455">
            <v>6928389</v>
          </cell>
        </row>
        <row r="1456">
          <cell r="A1456" t="str">
            <v>I1455</v>
          </cell>
          <cell r="B1456" t="str">
            <v xml:space="preserve">TRANSFORMADOR DE DISTRIBUCION  TRIFASICO AUTOPROTEGIDO 75 KVA-DYN5, 60 HZ, 13.2 KV-208/120 VOLTIOS ACEITE- INTEMPERIE- HOMOLOGADO -ACCESORIOS DE SUJECION -PROTOCOLO DE PRUEBAS. (DPS PRIMARIOS) </v>
          </cell>
          <cell r="C1456" t="str">
            <v>Insumos</v>
          </cell>
          <cell r="D1456" t="str">
            <v>M</v>
          </cell>
          <cell r="E1456">
            <v>10634580</v>
          </cell>
          <cell r="F1456">
            <v>8936622</v>
          </cell>
        </row>
        <row r="1457">
          <cell r="A1457" t="str">
            <v>I1456</v>
          </cell>
          <cell r="B1457" t="str">
            <v>TUBO CONDUIT GALVANIZADA EMT 1 1/2"</v>
          </cell>
          <cell r="C1457" t="str">
            <v>Insumos</v>
          </cell>
          <cell r="D1457" t="str">
            <v>M</v>
          </cell>
          <cell r="E1457">
            <v>21009</v>
          </cell>
          <cell r="F1457">
            <v>17655</v>
          </cell>
        </row>
        <row r="1458">
          <cell r="A1458" t="str">
            <v>I1457</v>
          </cell>
          <cell r="B1458" t="str">
            <v>TUBO CONDUIT GALVANIZADA EMT 1"</v>
          </cell>
          <cell r="C1458" t="str">
            <v>Insumos</v>
          </cell>
          <cell r="D1458" t="str">
            <v>M</v>
          </cell>
          <cell r="E1458">
            <v>12190</v>
          </cell>
          <cell r="F1458">
            <v>10244</v>
          </cell>
        </row>
        <row r="1459">
          <cell r="A1459" t="str">
            <v>I1458</v>
          </cell>
          <cell r="B1459" t="str">
            <v>TUBO CONDUIT GALVANIZADA EMT 1/2"</v>
          </cell>
          <cell r="C1459" t="str">
            <v>Insumos</v>
          </cell>
          <cell r="D1459" t="str">
            <v>M</v>
          </cell>
          <cell r="E1459">
            <v>5086</v>
          </cell>
          <cell r="F1459">
            <v>4274</v>
          </cell>
        </row>
        <row r="1460">
          <cell r="A1460" t="str">
            <v>I1459</v>
          </cell>
          <cell r="B1460" t="str">
            <v xml:space="preserve">TUBO CONDUIT GALVANIZADA EMT 2" </v>
          </cell>
          <cell r="C1460" t="str">
            <v>Insumos</v>
          </cell>
          <cell r="D1460" t="str">
            <v>M</v>
          </cell>
          <cell r="E1460">
            <v>26698</v>
          </cell>
          <cell r="F1460">
            <v>22435</v>
          </cell>
        </row>
        <row r="1461">
          <cell r="A1461" t="str">
            <v>I1460</v>
          </cell>
          <cell r="B1461" t="str">
            <v xml:space="preserve">TUBO CONDUIT GALVANIZADA EMT 3" </v>
          </cell>
          <cell r="C1461" t="str">
            <v>Insumos</v>
          </cell>
          <cell r="D1461" t="str">
            <v>M</v>
          </cell>
          <cell r="E1461">
            <v>52975</v>
          </cell>
          <cell r="F1461">
            <v>44517</v>
          </cell>
        </row>
        <row r="1462">
          <cell r="A1462" t="str">
            <v>I1461</v>
          </cell>
          <cell r="B1462" t="str">
            <v xml:space="preserve">TUBO CONDUIT GALVANIZADA EMT 3/4" </v>
          </cell>
          <cell r="C1462" t="str">
            <v>Insumos</v>
          </cell>
          <cell r="D1462" t="str">
            <v>M</v>
          </cell>
          <cell r="E1462">
            <v>8310</v>
          </cell>
          <cell r="F1462">
            <v>6983</v>
          </cell>
        </row>
        <row r="1463">
          <cell r="A1463" t="str">
            <v>I1462</v>
          </cell>
          <cell r="B1463" t="str">
            <v xml:space="preserve">TUBO CONDUIT IMC 1 1/2" </v>
          </cell>
          <cell r="C1463" t="str">
            <v>Insumos</v>
          </cell>
          <cell r="D1463" t="str">
            <v>M</v>
          </cell>
          <cell r="E1463">
            <v>43594</v>
          </cell>
          <cell r="F1463">
            <v>36634</v>
          </cell>
        </row>
        <row r="1464">
          <cell r="A1464" t="str">
            <v>I1463</v>
          </cell>
          <cell r="B1464" t="str">
            <v xml:space="preserve">TUBO CONDUIT IMC 1" </v>
          </cell>
          <cell r="C1464" t="str">
            <v>Insumos</v>
          </cell>
          <cell r="D1464" t="str">
            <v>M</v>
          </cell>
          <cell r="E1464">
            <v>26733</v>
          </cell>
          <cell r="F1464">
            <v>22465</v>
          </cell>
        </row>
        <row r="1465">
          <cell r="A1465" t="str">
            <v>I1464</v>
          </cell>
          <cell r="B1465" t="str">
            <v xml:space="preserve">TUBO CONDUIT IMC 1/2" </v>
          </cell>
          <cell r="C1465" t="str">
            <v>Insumos</v>
          </cell>
          <cell r="D1465" t="str">
            <v>M</v>
          </cell>
          <cell r="E1465">
            <v>15065</v>
          </cell>
          <cell r="F1465">
            <v>12660</v>
          </cell>
        </row>
        <row r="1466">
          <cell r="A1466" t="str">
            <v>I1465</v>
          </cell>
          <cell r="B1466" t="str">
            <v xml:space="preserve">TUBO CONDUIT IMC 2" </v>
          </cell>
          <cell r="C1466" t="str">
            <v>Insumos</v>
          </cell>
          <cell r="D1466" t="str">
            <v>M</v>
          </cell>
          <cell r="E1466">
            <v>54033</v>
          </cell>
          <cell r="F1466">
            <v>45406</v>
          </cell>
        </row>
        <row r="1467">
          <cell r="A1467" t="str">
            <v>I1466</v>
          </cell>
          <cell r="B1467" t="str">
            <v xml:space="preserve">TUBO CONDUIT IMC 3" </v>
          </cell>
          <cell r="C1467" t="str">
            <v>Insumos</v>
          </cell>
          <cell r="D1467" t="str">
            <v>M</v>
          </cell>
          <cell r="E1467">
            <v>127167</v>
          </cell>
          <cell r="F1467">
            <v>106863</v>
          </cell>
        </row>
        <row r="1468">
          <cell r="A1468" t="str">
            <v>I1467</v>
          </cell>
          <cell r="B1468" t="str">
            <v>TUBO CONDUIT IMC 3/4"</v>
          </cell>
          <cell r="C1468" t="str">
            <v>Insumos</v>
          </cell>
          <cell r="D1468" t="str">
            <v>M</v>
          </cell>
          <cell r="E1468">
            <v>18541</v>
          </cell>
          <cell r="F1468">
            <v>15581</v>
          </cell>
        </row>
        <row r="1469">
          <cell r="A1469" t="str">
            <v>I1468</v>
          </cell>
          <cell r="B1469" t="str">
            <v xml:space="preserve">TUBO CONDUIT IMC 4" </v>
          </cell>
          <cell r="C1469" t="str">
            <v>Insumos</v>
          </cell>
          <cell r="D1469" t="str">
            <v>M</v>
          </cell>
          <cell r="E1469">
            <v>167020</v>
          </cell>
          <cell r="F1469">
            <v>140353</v>
          </cell>
        </row>
        <row r="1470">
          <cell r="A1470" t="str">
            <v>I1469</v>
          </cell>
          <cell r="B1470" t="str">
            <v>TUBO CONDUIT PVC 1 1/2"</v>
          </cell>
          <cell r="C1470" t="str">
            <v>Insumos</v>
          </cell>
          <cell r="D1470" t="str">
            <v>M</v>
          </cell>
          <cell r="E1470">
            <v>4355</v>
          </cell>
          <cell r="F1470">
            <v>3660</v>
          </cell>
        </row>
        <row r="1471">
          <cell r="A1471" t="str">
            <v>I1470</v>
          </cell>
          <cell r="B1471" t="str">
            <v>TUBO CONDUIT PVC 1"</v>
          </cell>
          <cell r="C1471" t="str">
            <v>Insumos</v>
          </cell>
          <cell r="D1471" t="str">
            <v>M</v>
          </cell>
          <cell r="E1471">
            <v>2210</v>
          </cell>
          <cell r="F1471">
            <v>1857</v>
          </cell>
        </row>
        <row r="1472">
          <cell r="A1472" t="str">
            <v>I1471</v>
          </cell>
          <cell r="B1472" t="str">
            <v>TUBO CONDUIT PVC 1/2"</v>
          </cell>
          <cell r="C1472" t="str">
            <v>Insumos</v>
          </cell>
          <cell r="D1472" t="str">
            <v>M</v>
          </cell>
          <cell r="E1472">
            <v>1215</v>
          </cell>
          <cell r="F1472">
            <v>1021</v>
          </cell>
        </row>
        <row r="1473">
          <cell r="A1473" t="str">
            <v>I1472</v>
          </cell>
          <cell r="B1473" t="str">
            <v>TUBO CONDUIT PVC 2"</v>
          </cell>
          <cell r="C1473" t="str">
            <v>Insumos</v>
          </cell>
          <cell r="D1473" t="str">
            <v>M</v>
          </cell>
          <cell r="E1473">
            <v>6896</v>
          </cell>
          <cell r="F1473">
            <v>5795</v>
          </cell>
        </row>
        <row r="1474">
          <cell r="A1474" t="str">
            <v>I1473</v>
          </cell>
          <cell r="B1474" t="str">
            <v>TUBO CONDUIT PVC 3/4"</v>
          </cell>
          <cell r="C1474" t="str">
            <v>Insumos</v>
          </cell>
          <cell r="D1474" t="str">
            <v>M</v>
          </cell>
          <cell r="E1474">
            <v>1593</v>
          </cell>
          <cell r="F1474">
            <v>1339</v>
          </cell>
        </row>
        <row r="1475">
          <cell r="A1475" t="str">
            <v>I1474</v>
          </cell>
          <cell r="B1475" t="str">
            <v>TUBO PVC DOBLE PARED TDP 3"</v>
          </cell>
          <cell r="C1475" t="str">
            <v>Insumos</v>
          </cell>
          <cell r="D1475" t="str">
            <v>M</v>
          </cell>
          <cell r="E1475">
            <v>6631</v>
          </cell>
          <cell r="F1475">
            <v>5572</v>
          </cell>
        </row>
        <row r="1476">
          <cell r="A1476" t="str">
            <v>I1475</v>
          </cell>
          <cell r="B1476" t="str">
            <v>TUBO PVC DOBLE PARED TDP 4"</v>
          </cell>
          <cell r="C1476" t="str">
            <v>Insumos</v>
          </cell>
          <cell r="D1476" t="str">
            <v>M</v>
          </cell>
          <cell r="E1476">
            <v>9195</v>
          </cell>
          <cell r="F1476">
            <v>7727</v>
          </cell>
        </row>
        <row r="1477">
          <cell r="A1477" t="str">
            <v>I1476</v>
          </cell>
          <cell r="B1477" t="str">
            <v>TUBO PVC PESADO DB 2"</v>
          </cell>
          <cell r="C1477" t="str">
            <v>Insumos</v>
          </cell>
          <cell r="D1477" t="str">
            <v>M</v>
          </cell>
          <cell r="E1477">
            <v>5524</v>
          </cell>
          <cell r="F1477">
            <v>4642</v>
          </cell>
        </row>
        <row r="1478">
          <cell r="A1478" t="str">
            <v>I1477</v>
          </cell>
          <cell r="B1478" t="str">
            <v>TUBO PVC PESADO DB 3"</v>
          </cell>
          <cell r="C1478" t="str">
            <v>Insumos</v>
          </cell>
          <cell r="D1478" t="str">
            <v>M</v>
          </cell>
          <cell r="E1478">
            <v>11950</v>
          </cell>
          <cell r="F1478">
            <v>10042</v>
          </cell>
        </row>
        <row r="1479">
          <cell r="A1479" t="str">
            <v>I1478</v>
          </cell>
          <cell r="B1479" t="str">
            <v>TUERCA MORDAZA. INCLUYE TORNILLO</v>
          </cell>
          <cell r="C1479" t="str">
            <v>Insumos</v>
          </cell>
          <cell r="D1479" t="str">
            <v>UND</v>
          </cell>
          <cell r="E1479">
            <v>4664</v>
          </cell>
          <cell r="F1479">
            <v>3919</v>
          </cell>
        </row>
        <row r="1480">
          <cell r="A1480" t="str">
            <v>I1479</v>
          </cell>
          <cell r="B1480" t="str">
            <v>TUERCA OJO ALARGADO 5/8"</v>
          </cell>
          <cell r="C1480" t="str">
            <v>Insumos</v>
          </cell>
          <cell r="D1480" t="str">
            <v>UND</v>
          </cell>
          <cell r="E1480">
            <v>7559</v>
          </cell>
          <cell r="F1480">
            <v>6352</v>
          </cell>
        </row>
        <row r="1481">
          <cell r="A1481" t="str">
            <v>I1480</v>
          </cell>
          <cell r="B1481" t="str">
            <v>UNION PVC CONDUIT  1"</v>
          </cell>
          <cell r="C1481" t="str">
            <v>Insumos</v>
          </cell>
          <cell r="D1481" t="str">
            <v>UND</v>
          </cell>
          <cell r="E1481">
            <v>1338</v>
          </cell>
          <cell r="F1481">
            <v>1124</v>
          </cell>
        </row>
        <row r="1482">
          <cell r="A1482" t="str">
            <v>I1481</v>
          </cell>
          <cell r="B1482" t="str">
            <v>UNION PVC DUCTO 2"</v>
          </cell>
          <cell r="C1482" t="str">
            <v>Insumos</v>
          </cell>
          <cell r="D1482" t="str">
            <v>UND</v>
          </cell>
          <cell r="E1482">
            <v>3915</v>
          </cell>
          <cell r="F1482">
            <v>3290</v>
          </cell>
        </row>
        <row r="1483">
          <cell r="A1483" t="str">
            <v>I1482</v>
          </cell>
          <cell r="B1483" t="str">
            <v>UNION PVC DUCTO 3"</v>
          </cell>
          <cell r="C1483" t="str">
            <v>Insumos</v>
          </cell>
          <cell r="D1483" t="str">
            <v>UND</v>
          </cell>
          <cell r="E1483">
            <v>7194</v>
          </cell>
          <cell r="F1483">
            <v>6045</v>
          </cell>
        </row>
        <row r="1484">
          <cell r="A1484" t="str">
            <v>I1483</v>
          </cell>
          <cell r="B1484" t="str">
            <v>UNION PVC DUCTO 4"</v>
          </cell>
          <cell r="C1484" t="str">
            <v>Insumos</v>
          </cell>
          <cell r="D1484" t="str">
            <v>UND</v>
          </cell>
          <cell r="E1484">
            <v>10704</v>
          </cell>
          <cell r="F1484">
            <v>8995</v>
          </cell>
        </row>
        <row r="1485">
          <cell r="A1485" t="str">
            <v>I1484</v>
          </cell>
          <cell r="B1485" t="str">
            <v>VARILLA COPPERWELD DE  5/8 X 2,40</v>
          </cell>
          <cell r="C1485" t="str">
            <v>Insumos</v>
          </cell>
          <cell r="D1485" t="str">
            <v>UND</v>
          </cell>
          <cell r="E1485">
            <v>183616</v>
          </cell>
          <cell r="F1485">
            <v>154299</v>
          </cell>
        </row>
        <row r="1486">
          <cell r="A1486" t="str">
            <v>I1485</v>
          </cell>
          <cell r="B1486" t="str">
            <v>VARILLA DE ANCLAJE DE 3/4 X 180 CM</v>
          </cell>
          <cell r="C1486" t="str">
            <v>Insumos</v>
          </cell>
          <cell r="D1486" t="str">
            <v>UND</v>
          </cell>
          <cell r="E1486">
            <v>49271</v>
          </cell>
          <cell r="F1486">
            <v>41404</v>
          </cell>
        </row>
        <row r="1487">
          <cell r="A1487" t="str">
            <v>I1486</v>
          </cell>
          <cell r="B1487" t="str">
            <v>VENTILADOR DE MURO</v>
          </cell>
          <cell r="C1487" t="str">
            <v>Insumos</v>
          </cell>
          <cell r="D1487" t="str">
            <v>UND</v>
          </cell>
          <cell r="E1487">
            <v>97388</v>
          </cell>
          <cell r="F1487">
            <v>81839</v>
          </cell>
        </row>
        <row r="1488">
          <cell r="A1488" t="str">
            <v>I1487</v>
          </cell>
          <cell r="B1488" t="str">
            <v>VENTILADOR DE TECHO 3 A 5 ASPAS, KDK</v>
          </cell>
          <cell r="C1488" t="str">
            <v>Insumos</v>
          </cell>
          <cell r="D1488" t="str">
            <v>UND</v>
          </cell>
          <cell r="E1488">
            <v>295915</v>
          </cell>
          <cell r="F1488">
            <v>248668</v>
          </cell>
        </row>
        <row r="1489">
          <cell r="A1489" t="str">
            <v>I1488</v>
          </cell>
          <cell r="B1489" t="str">
            <v xml:space="preserve">VIGUETA DE ANCLAJE </v>
          </cell>
          <cell r="C1489" t="str">
            <v>Insumos</v>
          </cell>
          <cell r="D1489" t="str">
            <v>UND</v>
          </cell>
          <cell r="E1489">
            <v>22973</v>
          </cell>
          <cell r="F1489">
            <v>19305</v>
          </cell>
        </row>
        <row r="1490">
          <cell r="A1490" t="str">
            <v>I1489</v>
          </cell>
          <cell r="B1490" t="str">
            <v>CINTA AISLANTE 3M</v>
          </cell>
          <cell r="C1490" t="str">
            <v>Insumos</v>
          </cell>
          <cell r="D1490" t="str">
            <v>ROLLO</v>
          </cell>
          <cell r="E1490">
            <v>5428</v>
          </cell>
          <cell r="F1490">
            <v>4561</v>
          </cell>
        </row>
        <row r="1491">
          <cell r="A1491" t="str">
            <v>I1490</v>
          </cell>
          <cell r="B1491" t="str">
            <v>GABINETE METALICO FABRICADO EN LAMINA CR CAL 16-18, ACABADO EN PINTURA EPOXIPOLIESTER TIPO ELECTROSTATICA. INCLUYE DOBLE FONDO, PUERTA Y CHAPA. ALOJA TOTALIZADOR I HASTA 100A, BARRAJES N Y T, DIM MIN: 40X30X20CM</v>
          </cell>
          <cell r="C1491" t="str">
            <v>Insumos</v>
          </cell>
          <cell r="D1491" t="str">
            <v>UND</v>
          </cell>
          <cell r="E1491">
            <v>280930</v>
          </cell>
          <cell r="F1491">
            <v>236076</v>
          </cell>
        </row>
        <row r="1492">
          <cell r="A1492" t="str">
            <v>I1491</v>
          </cell>
          <cell r="B1492" t="str">
            <v>ARMELLA PARA ANCLAJE</v>
          </cell>
          <cell r="C1492" t="str">
            <v>Insumos</v>
          </cell>
          <cell r="D1492" t="str">
            <v>UND</v>
          </cell>
          <cell r="E1492">
            <v>9737</v>
          </cell>
          <cell r="F1492">
            <v>8182</v>
          </cell>
        </row>
        <row r="1493">
          <cell r="A1493" t="str">
            <v>I1492</v>
          </cell>
          <cell r="B1493" t="str">
            <v>CABLE ANTIFRAUDE CU 3X6+8 AWG 600V (PE/PVC-SR)</v>
          </cell>
          <cell r="C1493" t="str">
            <v>Insumos</v>
          </cell>
          <cell r="D1493" t="str">
            <v>M</v>
          </cell>
          <cell r="E1493">
            <v>55811</v>
          </cell>
          <cell r="F1493">
            <v>46900</v>
          </cell>
        </row>
        <row r="1494">
          <cell r="A1494" t="str">
            <v>I1493</v>
          </cell>
          <cell r="B1494" t="str">
            <v xml:space="preserve">CAPACETE ROSCADO EN ALUMINIO PARA TUBERIA IMC GALVANIZADA DE 1 1/2" </v>
          </cell>
          <cell r="C1494" t="str">
            <v>Insumos</v>
          </cell>
          <cell r="D1494" t="str">
            <v>UND</v>
          </cell>
          <cell r="E1494">
            <v>8988</v>
          </cell>
          <cell r="F1494">
            <v>7553</v>
          </cell>
        </row>
        <row r="1495">
          <cell r="A1495" t="str">
            <v>I1494</v>
          </cell>
          <cell r="B1495" t="str">
            <v xml:space="preserve">TOMA TV TERMINAL COAXIAL </v>
          </cell>
          <cell r="C1495" t="str">
            <v>Insumos</v>
          </cell>
          <cell r="D1495" t="str">
            <v>UND</v>
          </cell>
          <cell r="E1495">
            <v>14046</v>
          </cell>
          <cell r="F1495">
            <v>11803</v>
          </cell>
        </row>
        <row r="1496">
          <cell r="A1496" t="str">
            <v>I1495</v>
          </cell>
          <cell r="B1496" t="str">
            <v>BALA PANEL LED REDONDO, 14W BLANCO OPAL. 1200LM . INCLUYE DRIVER SC</v>
          </cell>
          <cell r="C1496" t="str">
            <v>Insumos</v>
          </cell>
          <cell r="D1496" t="str">
            <v>UND</v>
          </cell>
          <cell r="E1496">
            <v>252837</v>
          </cell>
          <cell r="F1496">
            <v>212468</v>
          </cell>
        </row>
        <row r="1497">
          <cell r="A1497" t="str">
            <v>I1496</v>
          </cell>
          <cell r="B1497" t="str">
            <v>AVISO SEÑALIZADOR SALIDA DE EMERGENCIA COLOR VERDE SYLVANA O SIMILAR</v>
          </cell>
          <cell r="C1497" t="str">
            <v>Insumos</v>
          </cell>
          <cell r="D1497" t="str">
            <v>UND</v>
          </cell>
          <cell r="E1497">
            <v>106122</v>
          </cell>
          <cell r="F1497">
            <v>89178</v>
          </cell>
        </row>
        <row r="1498">
          <cell r="A1498" t="str">
            <v>I1497</v>
          </cell>
          <cell r="B1498" t="str">
            <v>LUMINARIA DE SOBREPONER TIPO ELM</v>
          </cell>
          <cell r="C1498" t="str">
            <v>Insumos</v>
          </cell>
          <cell r="D1498" t="str">
            <v>UND</v>
          </cell>
          <cell r="E1498">
            <v>247218</v>
          </cell>
          <cell r="F1498">
            <v>207746</v>
          </cell>
        </row>
        <row r="1499">
          <cell r="A1499" t="str">
            <v>I1498</v>
          </cell>
          <cell r="B1499" t="str">
            <v>PROGRAMADOR HORARIO ELECTROMECANICO</v>
          </cell>
          <cell r="C1499" t="str">
            <v>Insumos</v>
          </cell>
          <cell r="D1499" t="str">
            <v>UND</v>
          </cell>
          <cell r="E1499">
            <v>299660</v>
          </cell>
          <cell r="F1499">
            <v>251815</v>
          </cell>
        </row>
        <row r="1500">
          <cell r="A1500" t="str">
            <v>I1499</v>
          </cell>
          <cell r="B1500" t="str">
            <v>CAJA METALICA</v>
          </cell>
          <cell r="C1500" t="str">
            <v>Insumos</v>
          </cell>
          <cell r="D1500" t="str">
            <v>UND</v>
          </cell>
          <cell r="E1500">
            <v>56185</v>
          </cell>
          <cell r="F1500">
            <v>47214</v>
          </cell>
        </row>
        <row r="1501">
          <cell r="A1501" t="str">
            <v>I1500</v>
          </cell>
          <cell r="B1501" t="str">
            <v>BOMBILLA AHORRADORA 25W/120V E27. LUZ CALIDA</v>
          </cell>
          <cell r="C1501" t="str">
            <v>Insumos</v>
          </cell>
          <cell r="D1501" t="str">
            <v>UND</v>
          </cell>
          <cell r="E1501">
            <v>13110</v>
          </cell>
          <cell r="F1501">
            <v>11017</v>
          </cell>
        </row>
        <row r="1502">
          <cell r="A1502" t="str">
            <v>I1501</v>
          </cell>
          <cell r="B1502" t="str">
            <v xml:space="preserve">CORAZA AMERICANA DE 3/4" </v>
          </cell>
          <cell r="C1502" t="str">
            <v>Insumos</v>
          </cell>
          <cell r="D1502" t="str">
            <v>UND</v>
          </cell>
          <cell r="E1502">
            <v>8426</v>
          </cell>
          <cell r="F1502">
            <v>7081</v>
          </cell>
        </row>
        <row r="1503">
          <cell r="A1503" t="str">
            <v>I1502</v>
          </cell>
          <cell r="B1503" t="str">
            <v>CONECTOR RECTO PARA CORAZA AMERICANA DE 3/4</v>
          </cell>
          <cell r="C1503" t="str">
            <v>Insumos</v>
          </cell>
          <cell r="D1503" t="str">
            <v>UND</v>
          </cell>
          <cell r="E1503">
            <v>5055</v>
          </cell>
          <cell r="F1503">
            <v>4248</v>
          </cell>
        </row>
        <row r="1504">
          <cell r="A1504" t="str">
            <v>I1503</v>
          </cell>
          <cell r="B1504" t="str">
            <v>CAJA METALICA GALVANIZADA TIPO INTEMPERIE DE 20*20</v>
          </cell>
          <cell r="C1504" t="str">
            <v>Insumos</v>
          </cell>
          <cell r="D1504" t="str">
            <v>UND</v>
          </cell>
          <cell r="E1504">
            <v>78660</v>
          </cell>
          <cell r="F1504">
            <v>66101</v>
          </cell>
        </row>
        <row r="1505">
          <cell r="A1505" t="str">
            <v>I1504</v>
          </cell>
          <cell r="B1505" t="str">
            <v>CAJA DE PASO TIPO PLEXO LEGRAND 180X140X86MM</v>
          </cell>
          <cell r="C1505" t="str">
            <v>Insumos</v>
          </cell>
          <cell r="D1505" t="str">
            <v>UND</v>
          </cell>
          <cell r="E1505">
            <v>149454</v>
          </cell>
          <cell r="F1505">
            <v>125592</v>
          </cell>
        </row>
        <row r="1506">
          <cell r="A1506" t="str">
            <v>I1505</v>
          </cell>
          <cell r="B1506" t="str">
            <v>LUMINARIA LINEAL LED SERIE SAFESITE DE 60 CM, 3500 LM, EXPLOSION PROFF CLASE 1 DIV 1 GRUPOS C Y D. REF LSC3C4D3GEX DE DAYLIGHT</v>
          </cell>
          <cell r="C1506" t="str">
            <v>Insumos</v>
          </cell>
          <cell r="D1506" t="str">
            <v>UND</v>
          </cell>
          <cell r="E1506">
            <v>2574914</v>
          </cell>
          <cell r="F1506">
            <v>2163793</v>
          </cell>
        </row>
        <row r="1507">
          <cell r="A1507" t="str">
            <v>I1506</v>
          </cell>
          <cell r="B1507" t="str">
            <v>SELLOS CORTAFUEGO PARA TUBERIA DE 3/4"</v>
          </cell>
          <cell r="C1507" t="str">
            <v>Insumos</v>
          </cell>
          <cell r="D1507" t="str">
            <v>UND</v>
          </cell>
          <cell r="E1507">
            <v>37291</v>
          </cell>
          <cell r="F1507">
            <v>31337</v>
          </cell>
        </row>
        <row r="1508">
          <cell r="A1508" t="str">
            <v>I1507</v>
          </cell>
          <cell r="B1508" t="str">
            <v>LUZ DE OBSTRUCION TIPO LED ¿ REF. RTO-1R07-001 CONSUMO 7 VATIOS</v>
          </cell>
          <cell r="C1508" t="str">
            <v>Insumos</v>
          </cell>
          <cell r="D1508" t="str">
            <v>UND</v>
          </cell>
          <cell r="E1508">
            <v>728077</v>
          </cell>
          <cell r="F1508">
            <v>611829</v>
          </cell>
        </row>
        <row r="1509">
          <cell r="A1509" t="str">
            <v>I1508</v>
          </cell>
          <cell r="B1509" t="str">
            <v xml:space="preserve">LUMINARIA TIPO QUIMBAYA II 70W </v>
          </cell>
          <cell r="C1509" t="str">
            <v>Insumos</v>
          </cell>
          <cell r="D1509" t="str">
            <v>UND</v>
          </cell>
          <cell r="E1509">
            <v>479465</v>
          </cell>
          <cell r="F1509">
            <v>402912</v>
          </cell>
        </row>
        <row r="1510">
          <cell r="A1510" t="str">
            <v>I1509</v>
          </cell>
          <cell r="B1510" t="str">
            <v>LUMINARIA A PRUEBA DE EXPLOSION TIPO COLGANTE ¿ REF. RTO-0W07-001 / TIPO LED</v>
          </cell>
          <cell r="C1510" t="str">
            <v>Insumos</v>
          </cell>
          <cell r="D1510" t="str">
            <v>UND</v>
          </cell>
          <cell r="E1510">
            <v>799109</v>
          </cell>
          <cell r="F1510">
            <v>671520</v>
          </cell>
        </row>
        <row r="1511">
          <cell r="A1511" t="str">
            <v>I1510</v>
          </cell>
          <cell r="B1511" t="str">
            <v>SELLOS CORTAFUEGO PARA TUBERIA DE 3/4"</v>
          </cell>
          <cell r="C1511" t="str">
            <v>Insumos</v>
          </cell>
          <cell r="D1511" t="str">
            <v>UND</v>
          </cell>
          <cell r="E1511">
            <v>37291</v>
          </cell>
          <cell r="F1511">
            <v>31337</v>
          </cell>
        </row>
        <row r="1512">
          <cell r="A1512" t="str">
            <v>I1511</v>
          </cell>
          <cell r="B1512" t="str">
            <v xml:space="preserve">CERTIFICACIÓN RETIE DE LA INSTALACIÓN </v>
          </cell>
          <cell r="C1512" t="str">
            <v>Insumos</v>
          </cell>
          <cell r="D1512" t="str">
            <v>M2</v>
          </cell>
          <cell r="E1512">
            <v>6181</v>
          </cell>
          <cell r="F1512">
            <v>5194</v>
          </cell>
        </row>
        <row r="1513">
          <cell r="A1513" t="str">
            <v>I1512</v>
          </cell>
          <cell r="B1513" t="str">
            <v>PUNTA DE CAPTACION TIPO FRANKLIN</v>
          </cell>
          <cell r="C1513" t="str">
            <v>Insumos</v>
          </cell>
          <cell r="D1513" t="str">
            <v>UND</v>
          </cell>
          <cell r="E1513">
            <v>106549</v>
          </cell>
          <cell r="F1513">
            <v>89537</v>
          </cell>
        </row>
        <row r="1514">
          <cell r="A1514" t="str">
            <v>I1513</v>
          </cell>
          <cell r="B1514" t="str">
            <v>CABLE DE ALUMINIO DESNUDO CALIBRE 1/0 AWG AAAC</v>
          </cell>
          <cell r="C1514" t="str">
            <v>Insumos</v>
          </cell>
          <cell r="D1514" t="str">
            <v>M</v>
          </cell>
          <cell r="E1514">
            <v>7102</v>
          </cell>
          <cell r="F1514">
            <v>5968</v>
          </cell>
        </row>
        <row r="1515">
          <cell r="A1515" t="str">
            <v>I1514</v>
          </cell>
          <cell r="B1515" t="str">
            <v>COFRE PARA USO INTEMPERIE DIMENSIONESHXWXD=40X30X20CM</v>
          </cell>
          <cell r="C1515" t="str">
            <v>Insumos</v>
          </cell>
          <cell r="D1515" t="str">
            <v>UND</v>
          </cell>
          <cell r="E1515">
            <v>134075</v>
          </cell>
          <cell r="F1515">
            <v>112668</v>
          </cell>
        </row>
        <row r="1516">
          <cell r="A1516" t="str">
            <v>I1515</v>
          </cell>
          <cell r="B1516" t="str">
            <v>BARRAJE INTERNO PARA INTERRUPTORES ENCHUFABLES</v>
          </cell>
          <cell r="C1516" t="str">
            <v>Insumos</v>
          </cell>
          <cell r="D1516" t="str">
            <v>UND</v>
          </cell>
          <cell r="E1516">
            <v>355160</v>
          </cell>
          <cell r="F1516">
            <v>298454</v>
          </cell>
        </row>
        <row r="1517">
          <cell r="A1517" t="str">
            <v>I1516</v>
          </cell>
          <cell r="B1517" t="str">
            <v xml:space="preserve">CAJA METALICA INCRUSTAR TIPO LEGRAND CP-15X15 CON PUERTA Y CHAPA </v>
          </cell>
          <cell r="C1517" t="str">
            <v>Insumos</v>
          </cell>
          <cell r="D1517" t="str">
            <v>UND</v>
          </cell>
          <cell r="E1517">
            <v>58600</v>
          </cell>
          <cell r="F1517">
            <v>49244</v>
          </cell>
        </row>
        <row r="1518">
          <cell r="A1518" t="str">
            <v>I1517</v>
          </cell>
          <cell r="B1518" t="str">
            <v xml:space="preserve">TAPA PLASTICA PARA TOMA CORRIENTE </v>
          </cell>
          <cell r="C1518" t="str">
            <v>Insumos</v>
          </cell>
          <cell r="D1518" t="str">
            <v>UND</v>
          </cell>
          <cell r="E1518">
            <v>19573</v>
          </cell>
          <cell r="F1518">
            <v>16448</v>
          </cell>
        </row>
        <row r="1519">
          <cell r="A1519" t="str">
            <v>I1518</v>
          </cell>
          <cell r="B1519" t="str">
            <v>CONTADOR 1F 120V ISKRA</v>
          </cell>
          <cell r="C1519" t="str">
            <v>Insumos</v>
          </cell>
          <cell r="D1519" t="str">
            <v>UND</v>
          </cell>
          <cell r="E1519">
            <v>175093</v>
          </cell>
          <cell r="F1519">
            <v>147137</v>
          </cell>
        </row>
        <row r="1520">
          <cell r="A1520" t="str">
            <v>I1519</v>
          </cell>
          <cell r="B1520" t="str">
            <v>CAJA EN POLICARBONATO PARA CONTADOR 1F</v>
          </cell>
          <cell r="C1520" t="str">
            <v>Insumos</v>
          </cell>
          <cell r="D1520" t="str">
            <v>UND</v>
          </cell>
          <cell r="E1520">
            <v>109175</v>
          </cell>
          <cell r="F1520">
            <v>91744</v>
          </cell>
        </row>
        <row r="1521">
          <cell r="A1521" t="str">
            <v>I1520</v>
          </cell>
          <cell r="B1521" t="str">
            <v>CONECTOR CU 8-4</v>
          </cell>
          <cell r="C1521" t="str">
            <v>Insumos</v>
          </cell>
          <cell r="D1521" t="str">
            <v>UND</v>
          </cell>
          <cell r="E1521">
            <v>6181</v>
          </cell>
          <cell r="F1521">
            <v>5194</v>
          </cell>
        </row>
        <row r="1522">
          <cell r="A1522" t="str">
            <v>I1521</v>
          </cell>
          <cell r="B1522" t="str">
            <v>CONTADOR 2F 120V ISKRA</v>
          </cell>
          <cell r="C1522" t="str">
            <v>Insumos</v>
          </cell>
          <cell r="D1522" t="str">
            <v>UND</v>
          </cell>
          <cell r="E1522">
            <v>453185</v>
          </cell>
          <cell r="F1522">
            <v>380828</v>
          </cell>
        </row>
        <row r="1523">
          <cell r="A1523" t="str">
            <v>I1522</v>
          </cell>
          <cell r="B1523" t="str">
            <v>CONTADOR 3F 120V ISKRA</v>
          </cell>
          <cell r="C1523" t="str">
            <v>Insumos</v>
          </cell>
          <cell r="D1523" t="str">
            <v>UND</v>
          </cell>
          <cell r="E1523">
            <v>576782</v>
          </cell>
          <cell r="F1523">
            <v>484691</v>
          </cell>
        </row>
        <row r="1524">
          <cell r="A1524" t="str">
            <v>I1523</v>
          </cell>
          <cell r="B1524" t="str">
            <v xml:space="preserve">CAJA CONTADOR 2F </v>
          </cell>
          <cell r="C1524" t="str">
            <v>Insumos</v>
          </cell>
          <cell r="D1524" t="str">
            <v>UND</v>
          </cell>
          <cell r="E1524">
            <v>185395</v>
          </cell>
          <cell r="F1524">
            <v>155794</v>
          </cell>
        </row>
        <row r="1525">
          <cell r="A1525" t="str">
            <v>I1524</v>
          </cell>
          <cell r="B1525" t="str">
            <v>CAJA CONTADOR 3F</v>
          </cell>
          <cell r="C1525" t="str">
            <v>Insumos</v>
          </cell>
          <cell r="D1525" t="str">
            <v>UND</v>
          </cell>
          <cell r="E1525">
            <v>236892</v>
          </cell>
          <cell r="F1525">
            <v>199069</v>
          </cell>
        </row>
        <row r="1526">
          <cell r="A1526" t="str">
            <v>I1525</v>
          </cell>
          <cell r="B1526" t="str">
            <v>CAJA DE EMPALME 6"x6"x4"</v>
          </cell>
          <cell r="C1526" t="str">
            <v>Insumos</v>
          </cell>
          <cell r="D1526" t="str">
            <v>UND</v>
          </cell>
          <cell r="E1526">
            <v>12359</v>
          </cell>
          <cell r="F1526">
            <v>10386</v>
          </cell>
        </row>
        <row r="1527">
          <cell r="A1527" t="str">
            <v>I1526</v>
          </cell>
          <cell r="B1527" t="str">
            <v>CAJA DE EMPALME 10"x10"x6"</v>
          </cell>
          <cell r="C1527" t="str">
            <v>Insumos</v>
          </cell>
          <cell r="D1527" t="str">
            <v>UND</v>
          </cell>
          <cell r="E1527">
            <v>30901</v>
          </cell>
          <cell r="F1527">
            <v>25967</v>
          </cell>
        </row>
        <row r="1528">
          <cell r="A1528" t="str">
            <v>I1527</v>
          </cell>
          <cell r="B1528" t="str">
            <v>CAJA DE EMPALME 15"x15"x6"</v>
          </cell>
          <cell r="C1528" t="str">
            <v>Insumos</v>
          </cell>
          <cell r="D1528" t="str">
            <v>UND</v>
          </cell>
          <cell r="E1528">
            <v>59737</v>
          </cell>
          <cell r="F1528">
            <v>50199</v>
          </cell>
        </row>
        <row r="1529">
          <cell r="A1529" t="str">
            <v>I1528</v>
          </cell>
          <cell r="B1529" t="str">
            <v>CAJA PLASTICA OCTOGONAL</v>
          </cell>
          <cell r="C1529" t="str">
            <v>Insumos</v>
          </cell>
          <cell r="D1529" t="str">
            <v>UND</v>
          </cell>
          <cell r="E1529">
            <v>2267</v>
          </cell>
          <cell r="F1529">
            <v>1905</v>
          </cell>
        </row>
        <row r="1530">
          <cell r="A1530" t="str">
            <v>I1529</v>
          </cell>
          <cell r="B1530" t="str">
            <v>CAJA 2x4 PVC</v>
          </cell>
          <cell r="C1530" t="str">
            <v>Insumos</v>
          </cell>
          <cell r="D1530" t="str">
            <v>UND</v>
          </cell>
          <cell r="E1530">
            <v>1853</v>
          </cell>
          <cell r="F1530">
            <v>1557</v>
          </cell>
        </row>
        <row r="1531">
          <cell r="A1531" t="str">
            <v>I1530</v>
          </cell>
          <cell r="B1531" t="str">
            <v>STRIP 48-80 PARES</v>
          </cell>
          <cell r="C1531" t="str">
            <v>Insumos</v>
          </cell>
          <cell r="D1531" t="str">
            <v>UND</v>
          </cell>
          <cell r="E1531">
            <v>144197</v>
          </cell>
          <cell r="F1531">
            <v>121174</v>
          </cell>
        </row>
        <row r="1532">
          <cell r="A1532" t="str">
            <v>I1531</v>
          </cell>
          <cell r="B1532" t="str">
            <v>CABLE TELEFONICO 20 PARES</v>
          </cell>
          <cell r="C1532" t="str">
            <v>Insumos</v>
          </cell>
          <cell r="D1532" t="str">
            <v>ML</v>
          </cell>
          <cell r="E1532">
            <v>19573</v>
          </cell>
          <cell r="F1532">
            <v>16448</v>
          </cell>
        </row>
        <row r="1533">
          <cell r="A1533" t="str">
            <v>I1532</v>
          </cell>
          <cell r="B1533" t="str">
            <v>GABINETE METALICO 2,1x0,6x0,6m</v>
          </cell>
          <cell r="C1533" t="str">
            <v>Insumos</v>
          </cell>
          <cell r="D1533" t="str">
            <v>UND</v>
          </cell>
          <cell r="E1533">
            <v>3501880</v>
          </cell>
          <cell r="F1533">
            <v>2942756</v>
          </cell>
        </row>
        <row r="1534">
          <cell r="A1534" t="str">
            <v>I1533</v>
          </cell>
          <cell r="B1534" t="str">
            <v>TAPA DE GABINETE METALICO 2,1x0,6x0,6m</v>
          </cell>
          <cell r="C1534" t="str">
            <v>Insumos</v>
          </cell>
          <cell r="D1534" t="str">
            <v>UND</v>
          </cell>
          <cell r="E1534">
            <v>700373</v>
          </cell>
          <cell r="F1534">
            <v>588549</v>
          </cell>
        </row>
        <row r="1535">
          <cell r="A1535" t="str">
            <v>I1534</v>
          </cell>
          <cell r="B1535" t="str">
            <v>CABLE DE SONIDO NOISELESS</v>
          </cell>
          <cell r="C1535" t="str">
            <v>Insumos</v>
          </cell>
          <cell r="D1535" t="str">
            <v>ML</v>
          </cell>
          <cell r="E1535">
            <v>10301</v>
          </cell>
          <cell r="F1535">
            <v>8656</v>
          </cell>
        </row>
        <row r="1536">
          <cell r="A1536" t="str">
            <v>I1535</v>
          </cell>
          <cell r="B1536" t="str">
            <v>TOMA SENCILLO DE SONIDO + PLUG HEMBRA</v>
          </cell>
          <cell r="C1536" t="str">
            <v>Insumos</v>
          </cell>
          <cell r="D1536" t="str">
            <v>UND</v>
          </cell>
          <cell r="E1536">
            <v>24719</v>
          </cell>
          <cell r="F1536">
            <v>20772</v>
          </cell>
        </row>
        <row r="1537">
          <cell r="A1537" t="str">
            <v>I1536</v>
          </cell>
          <cell r="B1537" t="str">
            <v>CONECTOR TOMACORRIENTE</v>
          </cell>
          <cell r="C1537" t="str">
            <v>Insumos</v>
          </cell>
          <cell r="D1537" t="str">
            <v>UND</v>
          </cell>
          <cell r="E1537">
            <v>3915</v>
          </cell>
          <cell r="F1537">
            <v>3290</v>
          </cell>
        </row>
        <row r="1538">
          <cell r="A1538" t="str">
            <v>I1537</v>
          </cell>
          <cell r="B1538" t="str">
            <v>CAJA 2x4 GALVANIZADA</v>
          </cell>
          <cell r="C1538" t="str">
            <v>Insumos</v>
          </cell>
          <cell r="D1538" t="str">
            <v>UND</v>
          </cell>
          <cell r="E1538">
            <v>2267</v>
          </cell>
          <cell r="F1538">
            <v>1905</v>
          </cell>
        </row>
        <row r="1539">
          <cell r="A1539" t="str">
            <v>I1538</v>
          </cell>
          <cell r="B1539" t="str">
            <v>TOMA TELEFONICO</v>
          </cell>
          <cell r="C1539" t="str">
            <v>Insumos</v>
          </cell>
          <cell r="D1539" t="str">
            <v>UND</v>
          </cell>
          <cell r="E1539">
            <v>20599</v>
          </cell>
          <cell r="F1539">
            <v>17310</v>
          </cell>
        </row>
        <row r="1540">
          <cell r="A1540" t="str">
            <v>I1539</v>
          </cell>
          <cell r="B1540" t="str">
            <v>DEMARCACION PASOS PEATONALES, LINEAS DE PARE, SIMBOLOS, TEXTOS Y OTRAS, CON PINTURA PLASTICO EN FRIO.</v>
          </cell>
          <cell r="C1540" t="str">
            <v>Insumos</v>
          </cell>
          <cell r="D1540" t="str">
            <v>M2</v>
          </cell>
          <cell r="E1540">
            <v>103861</v>
          </cell>
          <cell r="F1540">
            <v>103861</v>
          </cell>
        </row>
        <row r="1541">
          <cell r="A1541" t="str">
            <v>I1540</v>
          </cell>
          <cell r="B1541" t="str">
            <v>DEMARCACION LINEAS CENTRALES, DE BORDE, DE CARRIL Y OTRAS (Ancho 12cms), CON PINTURA PLASTICO EN FRIO.</v>
          </cell>
          <cell r="C1541" t="str">
            <v>Insumos</v>
          </cell>
          <cell r="D1541" t="str">
            <v>ML</v>
          </cell>
          <cell r="E1541">
            <v>12115</v>
          </cell>
          <cell r="F1541">
            <v>12115</v>
          </cell>
        </row>
        <row r="1542">
          <cell r="A1542" t="str">
            <v>I1541</v>
          </cell>
          <cell r="B1542" t="str">
            <v>DEMARCACION PASOS PEATONALES, LINEAS DE PARE, SIMBOLOS, TEXTOS Y OTRAS, CON PINTURA ACRILICA BASE SOLVENTE.</v>
          </cell>
          <cell r="C1542" t="str">
            <v>Insumos</v>
          </cell>
          <cell r="D1542" t="str">
            <v>M2</v>
          </cell>
          <cell r="E1542">
            <v>33871</v>
          </cell>
          <cell r="F1542">
            <v>33871</v>
          </cell>
        </row>
        <row r="1543">
          <cell r="A1543" t="str">
            <v>I1542</v>
          </cell>
          <cell r="B1543" t="str">
            <v>DEMARCACION LINEAS CENTRALES, DE BORDE, DE CARRIL Y OTRAS (Ancho 12cms), CON PINTURA ACRILICA BASE SOLVENTE.</v>
          </cell>
          <cell r="C1543" t="str">
            <v>Insumos</v>
          </cell>
          <cell r="D1543" t="str">
            <v>ML</v>
          </cell>
          <cell r="E1543">
            <v>2834</v>
          </cell>
          <cell r="F1543">
            <v>2834</v>
          </cell>
        </row>
        <row r="1544">
          <cell r="A1544" t="str">
            <v>I1543</v>
          </cell>
          <cell r="B1544" t="str">
            <v>FRESADO DE MARCAS VIALES</v>
          </cell>
          <cell r="C1544" t="str">
            <v>Insumos</v>
          </cell>
          <cell r="D1544" t="str">
            <v>ML</v>
          </cell>
          <cell r="E1544">
            <v>12081</v>
          </cell>
          <cell r="F1544">
            <v>12081</v>
          </cell>
        </row>
        <row r="1545">
          <cell r="A1545" t="str">
            <v>I1544</v>
          </cell>
          <cell r="B1545" t="str">
            <v xml:space="preserve">SUMINISTRO E INSTALACIÓN DE SEÑALES VERTICALES DOBLE GRADO DIAMANTE. SR/SP (60cms). PARA FIJAR EN POSTE EXISTENTE (Sección Circular).  </v>
          </cell>
          <cell r="C1545" t="str">
            <v>Insumos</v>
          </cell>
          <cell r="D1545" t="str">
            <v>UND</v>
          </cell>
          <cell r="E1545">
            <v>612959</v>
          </cell>
          <cell r="F1545">
            <v>612959</v>
          </cell>
        </row>
        <row r="1546">
          <cell r="A1546" t="str">
            <v>I1545</v>
          </cell>
          <cell r="B1546" t="str">
            <v>SUMINISTRO E INSTALACIÓN DE SEÑALES VERTICALES DOBLE GRADO DIAMANTE SR/SP (60cms). CON POSTE</v>
          </cell>
          <cell r="C1546" t="str">
            <v>Insumos</v>
          </cell>
          <cell r="D1546" t="str">
            <v>UND</v>
          </cell>
          <cell r="E1546">
            <v>684345</v>
          </cell>
          <cell r="F1546">
            <v>684345</v>
          </cell>
        </row>
        <row r="1547">
          <cell r="A1547" t="str">
            <v>I1546</v>
          </cell>
          <cell r="B1547" t="str">
            <v xml:space="preserve">SUMINISTRO E INSTALACIÓN DE SEÑAL VERTICAL GRADO DIAMANTE SR-30 o SI-30 GRADO DIAMANTE (60cms x 60cms),PARA FIJAR EN POSTE EXISTENTE (Sección Circular).  </v>
          </cell>
          <cell r="C1547" t="str">
            <v>Insumos</v>
          </cell>
          <cell r="D1547" t="str">
            <v>UND</v>
          </cell>
          <cell r="E1547">
            <v>313162</v>
          </cell>
          <cell r="F1547">
            <v>313162</v>
          </cell>
        </row>
        <row r="1548">
          <cell r="A1548" t="str">
            <v>I1547</v>
          </cell>
          <cell r="B1548" t="str">
            <v>SUMINISTRO E INSTALACIÓN DE SEÑAL VERTICAL GRADO DIAMANTE SR o SP (60cms x 60cms),CON POSTE</v>
          </cell>
          <cell r="C1548" t="str">
            <v>Insumos</v>
          </cell>
          <cell r="D1548" t="str">
            <v>UND</v>
          </cell>
          <cell r="E1548">
            <v>434304</v>
          </cell>
          <cell r="F1548">
            <v>434304</v>
          </cell>
        </row>
        <row r="1549">
          <cell r="A1549" t="str">
            <v>I1548</v>
          </cell>
          <cell r="B1549" t="str">
            <v xml:space="preserve">SUMINISTRO E INSTALACIÓN DE SEÑAL VERTICAL SR o SP-47 GRADO DIAMANTE  (60cms x 60cms),PARA FIJAR EN POSTE EXISTENTE (Sección Circular).  </v>
          </cell>
          <cell r="C1549" t="str">
            <v>Insumos</v>
          </cell>
          <cell r="D1549" t="str">
            <v>UND</v>
          </cell>
          <cell r="E1549">
            <v>313162</v>
          </cell>
          <cell r="F1549">
            <v>313162</v>
          </cell>
        </row>
        <row r="1550">
          <cell r="A1550" t="str">
            <v>I1549</v>
          </cell>
          <cell r="B1550" t="str">
            <v>SUMINISTRO E INSTALACIÓN DE SEÑAL VERTICAL SR o SP GRADO DIAMANTE (60cms x 60cms),CON POSTE</v>
          </cell>
          <cell r="C1550" t="str">
            <v>Insumos</v>
          </cell>
          <cell r="D1550" t="str">
            <v>UND</v>
          </cell>
          <cell r="E1550">
            <v>434304</v>
          </cell>
          <cell r="F1550">
            <v>434304</v>
          </cell>
        </row>
        <row r="1551">
          <cell r="A1551" t="str">
            <v>I1550</v>
          </cell>
          <cell r="B1551" t="str">
            <v>REDUCTOR DE VELOCIDAD (3,7 M. ANCHO X 10CMS DE ALTURA)</v>
          </cell>
          <cell r="C1551" t="str">
            <v>Insumos</v>
          </cell>
          <cell r="D1551" t="str">
            <v>ML</v>
          </cell>
          <cell r="E1551">
            <v>544410</v>
          </cell>
          <cell r="F1551">
            <v>544410</v>
          </cell>
        </row>
        <row r="1552">
          <cell r="A1552" t="str">
            <v>I1551</v>
          </cell>
          <cell r="B1552" t="str">
            <v>REDUCTOR EN ASFALTO 1,6m de ancho * 0,07m de h´</v>
          </cell>
          <cell r="C1552" t="str">
            <v>Insumos</v>
          </cell>
          <cell r="D1552" t="str">
            <v>ML</v>
          </cell>
          <cell r="E1552">
            <v>318945</v>
          </cell>
          <cell r="F1552">
            <v>318945</v>
          </cell>
        </row>
        <row r="1553">
          <cell r="A1553" t="str">
            <v>I1552</v>
          </cell>
          <cell r="B1553" t="str">
            <v>SUMINISTRO E INSTALACION TACHAS REFLECTIVAS.</v>
          </cell>
          <cell r="C1553" t="str">
            <v>Insumos</v>
          </cell>
          <cell r="D1553" t="str">
            <v>UND</v>
          </cell>
          <cell r="E1553">
            <v>13311</v>
          </cell>
          <cell r="F1553">
            <v>13311</v>
          </cell>
        </row>
        <row r="1554">
          <cell r="A1554" t="str">
            <v>I1553</v>
          </cell>
          <cell r="B1554" t="str">
            <v>SUMINISTRO E INSTALACION TACHONES</v>
          </cell>
          <cell r="C1554" t="str">
            <v>Insumos</v>
          </cell>
          <cell r="D1554" t="str">
            <v>UND</v>
          </cell>
          <cell r="E1554">
            <v>519308</v>
          </cell>
          <cell r="F1554">
            <v>519308</v>
          </cell>
        </row>
        <row r="1555">
          <cell r="A1555" t="str">
            <v>I1554</v>
          </cell>
          <cell r="B1555" t="str">
            <v>SUMINISTRO E INSTALACIÓN ESTOPEROLES CON ESPIGO</v>
          </cell>
          <cell r="C1555" t="str">
            <v>Insumos</v>
          </cell>
          <cell r="D1555" t="str">
            <v>UND</v>
          </cell>
          <cell r="E1555">
            <v>13671</v>
          </cell>
          <cell r="F1555">
            <v>13671</v>
          </cell>
        </row>
        <row r="1556">
          <cell r="A1556" t="str">
            <v>I1555</v>
          </cell>
          <cell r="B1556" t="str">
            <v>SUMINISTRO E INSTALACION HITOS REFLECTIVOS</v>
          </cell>
          <cell r="C1556" t="str">
            <v>Insumos</v>
          </cell>
          <cell r="D1556" t="str">
            <v>UND</v>
          </cell>
          <cell r="E1556">
            <v>87589</v>
          </cell>
          <cell r="F1556">
            <v>87589</v>
          </cell>
        </row>
        <row r="1557">
          <cell r="A1557" t="str">
            <v>I1556</v>
          </cell>
          <cell r="B1557" t="str">
            <v>PERMISO ANTE ENTE AMBIENTAL (TALA)</v>
          </cell>
          <cell r="C1557" t="str">
            <v>Insumos</v>
          </cell>
          <cell r="D1557" t="str">
            <v>UND</v>
          </cell>
          <cell r="E1557">
            <v>821546</v>
          </cell>
          <cell r="F1557">
            <v>821546</v>
          </cell>
        </row>
        <row r="1558">
          <cell r="A1558" t="str">
            <v>I1557</v>
          </cell>
          <cell r="B1558" t="str">
            <v>EEPP PARA TAREAS DE ALTO RIESGO: TRABAJO SEGURO EN ALTURAS, INCLUYE ARNÉS DE 6 ARGOLLAS (ESPACIO CONFINADO), LÍNEA DE VIDA EN POLIAMIDA, ARRESTADOR DE CAÍDA, ESLINGA EN Y, 3 MOSQUETONES CON CIERRE AUTOMÁTICO DE TRES PASOS</v>
          </cell>
          <cell r="C1558" t="str">
            <v>Insumos</v>
          </cell>
          <cell r="D1558" t="str">
            <v>UND</v>
          </cell>
          <cell r="E1558">
            <v>4944</v>
          </cell>
          <cell r="F1558">
            <v>4155</v>
          </cell>
        </row>
        <row r="1559">
          <cell r="A1559" t="str">
            <v>I1558</v>
          </cell>
          <cell r="B1559" t="str">
            <v>SERVICIO DE AGUA</v>
          </cell>
          <cell r="C1559" t="str">
            <v>Insumos</v>
          </cell>
          <cell r="D1559" t="str">
            <v>MES</v>
          </cell>
          <cell r="E1559">
            <v>82155</v>
          </cell>
          <cell r="F1559">
            <v>82155</v>
          </cell>
        </row>
        <row r="1560">
          <cell r="A1560" t="str">
            <v>I1559</v>
          </cell>
          <cell r="B1560" t="str">
            <v>SERVICIO DE ENERGIA</v>
          </cell>
          <cell r="C1560" t="str">
            <v>Insumos</v>
          </cell>
          <cell r="D1560" t="str">
            <v>MES</v>
          </cell>
          <cell r="E1560">
            <v>73024</v>
          </cell>
          <cell r="F1560">
            <v>73024</v>
          </cell>
        </row>
        <row r="1561">
          <cell r="A1561" t="str">
            <v>I1560</v>
          </cell>
          <cell r="B1561" t="str">
            <v>PERMISO USO DE ESCOMBRERA</v>
          </cell>
          <cell r="C1561" t="str">
            <v>Insumos</v>
          </cell>
          <cell r="D1561" t="str">
            <v>M3</v>
          </cell>
          <cell r="E1561">
            <v>911</v>
          </cell>
          <cell r="F1561">
            <v>911</v>
          </cell>
        </row>
        <row r="1562">
          <cell r="A1562" t="str">
            <v>I1561</v>
          </cell>
          <cell r="B1562" t="str">
            <v>COMISION TOPOGRAFICA PERMANENTE ( INCLUYE TOPOGRAFO, CADENERO Y EQUIPO TOPOGRAFICO (ESTACIÓN Y NIVEL)).</v>
          </cell>
          <cell r="C1562" t="str">
            <v>Insumos</v>
          </cell>
          <cell r="D1562" t="str">
            <v>M2</v>
          </cell>
          <cell r="E1562">
            <v>2074</v>
          </cell>
          <cell r="F1562">
            <v>2074</v>
          </cell>
        </row>
        <row r="1563">
          <cell r="A1563" t="str">
            <v>I1562</v>
          </cell>
          <cell r="B1563" t="str">
            <v>COMISION TOPOGRAFICA (INCLUYE TOPOGRAFO, CADENERO Y EQUIPO TOPOGRAFÍA (ESTACIÓN Y NIVEL)).</v>
          </cell>
          <cell r="C1563" t="str">
            <v>Insumos</v>
          </cell>
          <cell r="D1563" t="str">
            <v>DIA</v>
          </cell>
          <cell r="E1563">
            <v>657795</v>
          </cell>
          <cell r="F1563">
            <v>657795</v>
          </cell>
        </row>
        <row r="1564">
          <cell r="A1564" t="str">
            <v>I1563</v>
          </cell>
          <cell r="B1564" t="str">
            <v>CONTROL DE AGUAS</v>
          </cell>
          <cell r="C1564" t="str">
            <v>Insumos</v>
          </cell>
          <cell r="D1564" t="str">
            <v>UND</v>
          </cell>
          <cell r="E1564">
            <v>30295</v>
          </cell>
          <cell r="F1564">
            <v>30295</v>
          </cell>
        </row>
        <row r="1565">
          <cell r="A1565" t="str">
            <v>I1564</v>
          </cell>
          <cell r="B1565" t="str">
            <v>ENTIBADO</v>
          </cell>
          <cell r="C1565" t="str">
            <v>Insumos</v>
          </cell>
          <cell r="D1565" t="str">
            <v>UND</v>
          </cell>
          <cell r="E1565">
            <v>6924</v>
          </cell>
          <cell r="F1565">
            <v>6924</v>
          </cell>
        </row>
        <row r="1566">
          <cell r="A1566" t="str">
            <v>I1565</v>
          </cell>
          <cell r="B1566" t="str">
            <v>ACARREO INTERNO</v>
          </cell>
          <cell r="C1566" t="str">
            <v>Insumos</v>
          </cell>
          <cell r="D1566" t="str">
            <v>UND</v>
          </cell>
          <cell r="E1566">
            <v>1733</v>
          </cell>
          <cell r="F1566">
            <v>1733</v>
          </cell>
        </row>
        <row r="1567">
          <cell r="A1567" t="str">
            <v>I1566</v>
          </cell>
          <cell r="B1567" t="str">
            <v>CURADO DEL CONCRETO</v>
          </cell>
          <cell r="C1567" t="str">
            <v>Insumos</v>
          </cell>
          <cell r="D1567" t="str">
            <v>M3</v>
          </cell>
          <cell r="E1567">
            <v>2669</v>
          </cell>
          <cell r="F1567">
            <v>2669</v>
          </cell>
        </row>
        <row r="1568">
          <cell r="A1568" t="str">
            <v>I1567</v>
          </cell>
          <cell r="B1568" t="str">
            <v>MANEJO TUBERIA PVC CORRUGADA 6  U.C</v>
          </cell>
          <cell r="C1568" t="str">
            <v>Insumos</v>
          </cell>
          <cell r="D1568" t="str">
            <v>M</v>
          </cell>
          <cell r="E1568">
            <v>27110</v>
          </cell>
          <cell r="F1568">
            <v>27110</v>
          </cell>
        </row>
        <row r="1569">
          <cell r="A1569" t="str">
            <v>I1568</v>
          </cell>
          <cell r="B1569" t="str">
            <v>MANEJO TUBERIA PVC CORRUGADA 8 U.C</v>
          </cell>
          <cell r="C1569" t="str">
            <v>Insumos</v>
          </cell>
          <cell r="D1569" t="str">
            <v>M</v>
          </cell>
          <cell r="E1569">
            <v>39631</v>
          </cell>
          <cell r="F1569">
            <v>39631</v>
          </cell>
        </row>
        <row r="1570">
          <cell r="A1570" t="str">
            <v>I1569</v>
          </cell>
          <cell r="B1570" t="str">
            <v>MANEJO TUBERIA PVC CORRUGADA 10 U.C</v>
          </cell>
          <cell r="C1570" t="str">
            <v>Insumos</v>
          </cell>
          <cell r="D1570" t="str">
            <v>M</v>
          </cell>
          <cell r="E1570">
            <v>57738</v>
          </cell>
          <cell r="F1570">
            <v>57738</v>
          </cell>
        </row>
        <row r="1571">
          <cell r="A1571" t="str">
            <v>I1570</v>
          </cell>
          <cell r="B1571" t="str">
            <v>MANEJO DE TUBERIA  PVC CORRUGADA 12 U.C</v>
          </cell>
          <cell r="C1571" t="str">
            <v>Insumos</v>
          </cell>
          <cell r="D1571" t="str">
            <v>M</v>
          </cell>
          <cell r="E1571">
            <v>85434</v>
          </cell>
          <cell r="F1571">
            <v>85434</v>
          </cell>
        </row>
        <row r="1572">
          <cell r="A1572" t="str">
            <v>I1571</v>
          </cell>
          <cell r="B1572" t="str">
            <v>MANEJO DE TUBERIA PVC CORRUGADA 14 U.C</v>
          </cell>
          <cell r="C1572" t="str">
            <v>Insumos</v>
          </cell>
          <cell r="D1572" t="str">
            <v>M</v>
          </cell>
          <cell r="E1572">
            <v>98689</v>
          </cell>
          <cell r="F1572">
            <v>98689</v>
          </cell>
        </row>
        <row r="1573">
          <cell r="A1573" t="str">
            <v>I1572</v>
          </cell>
          <cell r="B1573" t="str">
            <v xml:space="preserve">MANEJO DE TUBERIA PVC CORRUGADA 16 U.C </v>
          </cell>
          <cell r="C1573" t="str">
            <v>Insumos</v>
          </cell>
          <cell r="D1573" t="str">
            <v>M</v>
          </cell>
          <cell r="E1573">
            <v>132341</v>
          </cell>
          <cell r="F1573">
            <v>132341</v>
          </cell>
        </row>
        <row r="1574">
          <cell r="A1574" t="str">
            <v>I1573</v>
          </cell>
          <cell r="B1574" t="str">
            <v>MANEJO DE TUBERIA PVC CORRUGADA 18 U.C</v>
          </cell>
          <cell r="C1574" t="str">
            <v>Insumos</v>
          </cell>
          <cell r="D1574" t="str">
            <v>M</v>
          </cell>
          <cell r="E1574">
            <v>174035</v>
          </cell>
          <cell r="F1574">
            <v>174035</v>
          </cell>
        </row>
        <row r="1575">
          <cell r="A1575" t="str">
            <v>I1574</v>
          </cell>
          <cell r="B1575" t="str">
            <v>MANEJO DE TUBERIA PVC CORRUGADA 20 U.C</v>
          </cell>
          <cell r="C1575" t="str">
            <v>Insumos</v>
          </cell>
          <cell r="D1575" t="str">
            <v>M</v>
          </cell>
          <cell r="E1575">
            <v>216028</v>
          </cell>
          <cell r="F1575">
            <v>216028</v>
          </cell>
        </row>
        <row r="1576">
          <cell r="A1576" t="str">
            <v>I1575</v>
          </cell>
          <cell r="B1576" t="str">
            <v>MANEJO DE TUBERIA PVC  PERFILADA  30 U.C</v>
          </cell>
          <cell r="C1576" t="str">
            <v>Insumos</v>
          </cell>
          <cell r="D1576" t="str">
            <v>M</v>
          </cell>
          <cell r="E1576">
            <v>423723</v>
          </cell>
          <cell r="F1576">
            <v>423723</v>
          </cell>
        </row>
        <row r="1577">
          <cell r="A1577" t="str">
            <v>I1576</v>
          </cell>
          <cell r="B1577" t="str">
            <v>MANEJO DE TUBERIA PVC PERFILADA 42 U.C</v>
          </cell>
          <cell r="C1577" t="str">
            <v>Insumos</v>
          </cell>
          <cell r="D1577" t="str">
            <v>M</v>
          </cell>
          <cell r="E1577">
            <v>1119498</v>
          </cell>
          <cell r="F1577">
            <v>1119498</v>
          </cell>
        </row>
        <row r="1578">
          <cell r="A1578" t="str">
            <v>I1577</v>
          </cell>
          <cell r="B1578" t="str">
            <v>MANEJO SILLETA PVC CORRUGADA DE 250X160 M.M</v>
          </cell>
          <cell r="C1578" t="str">
            <v>Insumos</v>
          </cell>
          <cell r="D1578" t="str">
            <v>M</v>
          </cell>
          <cell r="E1578">
            <v>152488</v>
          </cell>
          <cell r="F1578">
            <v>152488</v>
          </cell>
        </row>
        <row r="1579">
          <cell r="A1579" t="str">
            <v>I1578</v>
          </cell>
          <cell r="B1579" t="str">
            <v>MANEJO SILLETA PVC CORRUGADA DE 355X160 M.M</v>
          </cell>
          <cell r="C1579" t="str">
            <v>Insumos</v>
          </cell>
          <cell r="D1579" t="str">
            <v>M</v>
          </cell>
          <cell r="E1579">
            <v>207723</v>
          </cell>
          <cell r="F1579">
            <v>207723</v>
          </cell>
        </row>
        <row r="1580">
          <cell r="A1580" t="str">
            <v>I1579</v>
          </cell>
          <cell r="B1580" t="str">
            <v>MANEJO SILLETA PVC CORRUGADA DE 400X160 M.M</v>
          </cell>
          <cell r="C1580" t="str">
            <v>Insumos</v>
          </cell>
          <cell r="D1580" t="str">
            <v>M</v>
          </cell>
          <cell r="E1580">
            <v>255689</v>
          </cell>
          <cell r="F1580">
            <v>255689</v>
          </cell>
        </row>
        <row r="1581">
          <cell r="A1581" t="str">
            <v>I1580</v>
          </cell>
          <cell r="B1581" t="str">
            <v>MANEJO SILLETA PVC CORRUGADA DE 450X160 M.M</v>
          </cell>
          <cell r="C1581" t="str">
            <v>Insumos</v>
          </cell>
          <cell r="D1581" t="str">
            <v>M</v>
          </cell>
          <cell r="E1581">
            <v>273492</v>
          </cell>
          <cell r="F1581">
            <v>273492</v>
          </cell>
        </row>
        <row r="1582">
          <cell r="A1582" t="str">
            <v>I1581</v>
          </cell>
          <cell r="B1582" t="str">
            <v>MANEJO SILLETA PVC CORRUGADA DE 500X160 M.M</v>
          </cell>
          <cell r="C1582" t="str">
            <v>Insumos</v>
          </cell>
          <cell r="D1582" t="str">
            <v>M</v>
          </cell>
          <cell r="E1582">
            <v>417212</v>
          </cell>
          <cell r="F1582">
            <v>417212</v>
          </cell>
        </row>
        <row r="1583">
          <cell r="A1583" t="str">
            <v>I1582</v>
          </cell>
          <cell r="B1583" t="str">
            <v>MANEJO TUBERIA PVC UNION MECANICA RDE 21 DE 4"</v>
          </cell>
          <cell r="C1583" t="str">
            <v>Insumos</v>
          </cell>
          <cell r="D1583" t="str">
            <v>M</v>
          </cell>
          <cell r="E1583">
            <v>29993</v>
          </cell>
          <cell r="F1583">
            <v>29993</v>
          </cell>
        </row>
        <row r="1584">
          <cell r="A1584" t="str">
            <v>I1583</v>
          </cell>
          <cell r="B1584" t="str">
            <v>MANEJO TUBERIA PVC UNION MECANICA RDE 21 DE 8"</v>
          </cell>
          <cell r="C1584" t="str">
            <v>Insumos</v>
          </cell>
          <cell r="D1584" t="str">
            <v>M</v>
          </cell>
          <cell r="E1584">
            <v>110973</v>
          </cell>
          <cell r="F1584">
            <v>110973</v>
          </cell>
        </row>
        <row r="1585">
          <cell r="A1585" t="str">
            <v>I1584</v>
          </cell>
          <cell r="B1585" t="str">
            <v>MANEJO TUBERIA PVC UNION MECANICA RDE 21 DE 10"</v>
          </cell>
          <cell r="C1585" t="str">
            <v>Insumos</v>
          </cell>
          <cell r="D1585" t="str">
            <v>M</v>
          </cell>
          <cell r="E1585">
            <v>174703</v>
          </cell>
          <cell r="F1585">
            <v>174703</v>
          </cell>
        </row>
        <row r="1586">
          <cell r="A1586" t="str">
            <v>I1585</v>
          </cell>
          <cell r="B1586" t="str">
            <v>MANEJO TUBERIA PVC UNION MECANICA RDE 21 DE 12"</v>
          </cell>
          <cell r="C1586" t="str">
            <v>Insumos</v>
          </cell>
          <cell r="D1586" t="str">
            <v>M</v>
          </cell>
          <cell r="E1586">
            <v>244441</v>
          </cell>
          <cell r="F1586">
            <v>244441</v>
          </cell>
        </row>
        <row r="1587">
          <cell r="A1587" t="str">
            <v>I1586</v>
          </cell>
          <cell r="B1587" t="str">
            <v>MANEJO TUBERIA PVC UNION MECANICA RDE 21 DE 14"</v>
          </cell>
          <cell r="C1587" t="str">
            <v>Insumos</v>
          </cell>
          <cell r="D1587" t="str">
            <v>M</v>
          </cell>
          <cell r="E1587">
            <v>303146</v>
          </cell>
          <cell r="F1587">
            <v>303146</v>
          </cell>
        </row>
        <row r="1588">
          <cell r="A1588" t="str">
            <v>I1587</v>
          </cell>
          <cell r="B1588" t="str">
            <v>MANEJO TUBERIA PVC UNION MECANICA RDE 21 DE 16"</v>
          </cell>
          <cell r="C1588" t="str">
            <v>Insumos</v>
          </cell>
          <cell r="D1588" t="str">
            <v>M</v>
          </cell>
          <cell r="E1588">
            <v>397857</v>
          </cell>
          <cell r="F1588">
            <v>397857</v>
          </cell>
        </row>
        <row r="1589">
          <cell r="A1589" t="str">
            <v>I1588</v>
          </cell>
          <cell r="B1589" t="str">
            <v>MANEJO TUBERIA PVC BIAXIAL PR 200 DE 3"</v>
          </cell>
          <cell r="C1589" t="str">
            <v>Insumos</v>
          </cell>
          <cell r="D1589" t="str">
            <v>M</v>
          </cell>
          <cell r="E1589">
            <v>18662</v>
          </cell>
          <cell r="F1589">
            <v>18662</v>
          </cell>
        </row>
        <row r="1590">
          <cell r="A1590" t="str">
            <v>I1589</v>
          </cell>
          <cell r="B1590" t="str">
            <v>MANEJO TUBERIA PVC BIAXIAL PR 200 DE 4"</v>
          </cell>
          <cell r="C1590" t="str">
            <v>Insumos</v>
          </cell>
          <cell r="D1590" t="str">
            <v>M</v>
          </cell>
          <cell r="E1590">
            <v>30789</v>
          </cell>
          <cell r="F1590">
            <v>30789</v>
          </cell>
        </row>
        <row r="1591">
          <cell r="A1591" t="str">
            <v>I1590</v>
          </cell>
          <cell r="B1591" t="str">
            <v>MANEJO TUBERIA PVC BIAXIAL PR 200 DE 6"</v>
          </cell>
          <cell r="C1591" t="str">
            <v>Insumos</v>
          </cell>
          <cell r="D1591" t="str">
            <v>M</v>
          </cell>
          <cell r="E1591">
            <v>65326</v>
          </cell>
          <cell r="F1591">
            <v>65326</v>
          </cell>
        </row>
        <row r="1592">
          <cell r="A1592" t="str">
            <v>I1591</v>
          </cell>
          <cell r="B1592" t="str">
            <v>MANEJO TUBERIA PVC BIAXIAL PR 200 DE 8"</v>
          </cell>
          <cell r="C1592" t="str">
            <v>Insumos</v>
          </cell>
          <cell r="D1592" t="str">
            <v>M</v>
          </cell>
          <cell r="E1592">
            <v>110973</v>
          </cell>
          <cell r="F1592">
            <v>110973</v>
          </cell>
        </row>
        <row r="1593">
          <cell r="A1593" t="str">
            <v>I1592</v>
          </cell>
          <cell r="B1593" t="str">
            <v>MANEJO TUBERIA PVC BIAXIAL PR 200 DE 10"</v>
          </cell>
          <cell r="C1593" t="str">
            <v>Insumos</v>
          </cell>
          <cell r="D1593" t="str">
            <v>M</v>
          </cell>
          <cell r="E1593">
            <v>174703</v>
          </cell>
          <cell r="F1593">
            <v>174703</v>
          </cell>
        </row>
        <row r="1594">
          <cell r="A1594" t="str">
            <v>I1593</v>
          </cell>
          <cell r="B1594" t="str">
            <v>MANEJO TUBERIA PVC BIAXIAL PR 200 DE 12"</v>
          </cell>
          <cell r="C1594" t="str">
            <v>Insumos</v>
          </cell>
          <cell r="D1594" t="str">
            <v>M</v>
          </cell>
          <cell r="E1594">
            <v>244441</v>
          </cell>
          <cell r="F1594">
            <v>244441</v>
          </cell>
        </row>
        <row r="1595">
          <cell r="A1595" t="str">
            <v>I1594</v>
          </cell>
          <cell r="B1595" t="str">
            <v>MANEJO TUBERIA PVC BIAXIAL PR 200 DE 14"</v>
          </cell>
          <cell r="C1595" t="str">
            <v>Insumos</v>
          </cell>
          <cell r="D1595" t="str">
            <v>M</v>
          </cell>
          <cell r="E1595">
            <v>303146</v>
          </cell>
          <cell r="F1595">
            <v>303146</v>
          </cell>
        </row>
        <row r="1596">
          <cell r="A1596" t="str">
            <v>I1595</v>
          </cell>
          <cell r="B1596" t="str">
            <v>MANEJO TUBERIA PVC BIAXIAL PR 200 DE 16"</v>
          </cell>
          <cell r="C1596" t="str">
            <v>Insumos</v>
          </cell>
          <cell r="D1596" t="str">
            <v>M</v>
          </cell>
          <cell r="E1596">
            <v>397857</v>
          </cell>
          <cell r="F1596">
            <v>397857</v>
          </cell>
        </row>
        <row r="1597">
          <cell r="A1597" t="str">
            <v>I1596</v>
          </cell>
          <cell r="B1597" t="str">
            <v>MANEJO TUBERIA PVC BIAXIAL PR 200 DE 18"</v>
          </cell>
          <cell r="C1597" t="str">
            <v>Insumos</v>
          </cell>
          <cell r="D1597" t="str">
            <v>M</v>
          </cell>
          <cell r="E1597">
            <v>524002</v>
          </cell>
          <cell r="F1597">
            <v>524002</v>
          </cell>
        </row>
        <row r="1598">
          <cell r="A1598" t="str">
            <v>I1597</v>
          </cell>
          <cell r="B1598" t="str">
            <v>MANEJO TUBERIA POLIETILENO PE 100 DE 355 MM</v>
          </cell>
          <cell r="C1598" t="str">
            <v>Insumos</v>
          </cell>
          <cell r="D1598" t="str">
            <v>M</v>
          </cell>
          <cell r="E1598">
            <v>442337</v>
          </cell>
          <cell r="F1598">
            <v>442337</v>
          </cell>
        </row>
        <row r="1599">
          <cell r="A1599" t="str">
            <v>I1598</v>
          </cell>
          <cell r="B1599" t="str">
            <v>MANEJO TUBERIA POLIETILENO  250 MM</v>
          </cell>
          <cell r="C1599" t="str">
            <v>Insumos</v>
          </cell>
          <cell r="D1599" t="str">
            <v>M</v>
          </cell>
          <cell r="E1599">
            <v>219297</v>
          </cell>
          <cell r="F1599">
            <v>219297</v>
          </cell>
        </row>
        <row r="1600">
          <cell r="A1600" t="str">
            <v>I1599</v>
          </cell>
          <cell r="B1600" t="str">
            <v>MANEJO TUBERIA POLIETILENO  90 MM</v>
          </cell>
          <cell r="C1600" t="str">
            <v>Insumos</v>
          </cell>
          <cell r="D1600" t="str">
            <v>M</v>
          </cell>
          <cell r="E1600">
            <v>27911</v>
          </cell>
          <cell r="F1600">
            <v>27911</v>
          </cell>
        </row>
        <row r="1601">
          <cell r="A1601" t="str">
            <v>I1600</v>
          </cell>
          <cell r="B1601" t="str">
            <v>MANEJO TUBERIA POLIETILENO  75 MM</v>
          </cell>
          <cell r="C1601" t="str">
            <v>Insumos</v>
          </cell>
          <cell r="D1601" t="str">
            <v>M</v>
          </cell>
          <cell r="E1601">
            <v>23602</v>
          </cell>
          <cell r="F1601">
            <v>23602</v>
          </cell>
        </row>
        <row r="1602">
          <cell r="A1602" t="str">
            <v>I1601</v>
          </cell>
          <cell r="B1602" t="str">
            <v>MANEJO TUBERIA POLIETILENO  63 MM</v>
          </cell>
          <cell r="C1602" t="str">
            <v>Insumos</v>
          </cell>
          <cell r="D1602" t="str">
            <v>M</v>
          </cell>
          <cell r="E1602">
            <v>14999</v>
          </cell>
          <cell r="F1602">
            <v>14999</v>
          </cell>
        </row>
        <row r="1603">
          <cell r="A1603" t="str">
            <v>I1602</v>
          </cell>
          <cell r="B1603" t="str">
            <v>MANEJO DE VALVULA HF DE 6"</v>
          </cell>
          <cell r="C1603" t="str">
            <v>Insumos</v>
          </cell>
          <cell r="D1603" t="str">
            <v>UND</v>
          </cell>
          <cell r="E1603">
            <v>1522565</v>
          </cell>
          <cell r="F1603">
            <v>1522565</v>
          </cell>
        </row>
        <row r="1604">
          <cell r="A1604" t="str">
            <v>I1603</v>
          </cell>
          <cell r="B1604" t="str">
            <v>MANEJO DE VALVULA HF DE 4"</v>
          </cell>
          <cell r="C1604" t="str">
            <v>Insumos</v>
          </cell>
          <cell r="D1604" t="str">
            <v>UND</v>
          </cell>
          <cell r="E1604">
            <v>843961</v>
          </cell>
          <cell r="F1604">
            <v>843961</v>
          </cell>
        </row>
        <row r="1605">
          <cell r="A1605" t="str">
            <v>I1604</v>
          </cell>
          <cell r="B1605" t="str">
            <v>MANEJO DE VALVULA HF DE 3"</v>
          </cell>
          <cell r="C1605" t="str">
            <v>Insumos</v>
          </cell>
          <cell r="D1605" t="str">
            <v>UND</v>
          </cell>
          <cell r="E1605">
            <v>650593</v>
          </cell>
          <cell r="F1605">
            <v>650593</v>
          </cell>
        </row>
        <row r="1606">
          <cell r="A1606" t="str">
            <v>I1605</v>
          </cell>
          <cell r="B1606" t="str">
            <v>MANEJO DE VALVULA HF DE 8" BRIDADA</v>
          </cell>
          <cell r="C1606" t="str">
            <v>Insumos</v>
          </cell>
          <cell r="D1606" t="str">
            <v>UND</v>
          </cell>
          <cell r="E1606">
            <v>2501163</v>
          </cell>
          <cell r="F1606">
            <v>2501163</v>
          </cell>
        </row>
        <row r="1607">
          <cell r="A1607" t="str">
            <v>I1606</v>
          </cell>
          <cell r="B1607" t="str">
            <v>MANEJO DE VALVULA HF DE 6" BRIDADA</v>
          </cell>
          <cell r="C1607" t="str">
            <v>Insumos</v>
          </cell>
          <cell r="D1607" t="str">
            <v>UND</v>
          </cell>
          <cell r="E1607">
            <v>1781900</v>
          </cell>
          <cell r="F1607">
            <v>1781900</v>
          </cell>
        </row>
        <row r="1608">
          <cell r="A1608" t="str">
            <v>I1607</v>
          </cell>
          <cell r="B1608" t="str">
            <v>MANEJO DE VALVULA HF DE 4" BRIDADA</v>
          </cell>
          <cell r="C1608" t="str">
            <v>Insumos</v>
          </cell>
          <cell r="D1608" t="str">
            <v>UND</v>
          </cell>
          <cell r="E1608">
            <v>952395</v>
          </cell>
          <cell r="F1608">
            <v>952395</v>
          </cell>
        </row>
        <row r="1609">
          <cell r="A1609" t="str">
            <v>I1608</v>
          </cell>
          <cell r="B1609" t="str">
            <v>MANEJO DE VALVULA HF DE 3"BRIDADA</v>
          </cell>
          <cell r="C1609" t="str">
            <v>Insumos</v>
          </cell>
          <cell r="D1609" t="str">
            <v>UND</v>
          </cell>
          <cell r="E1609">
            <v>763544</v>
          </cell>
          <cell r="F1609">
            <v>763544</v>
          </cell>
        </row>
        <row r="1610">
          <cell r="A1610" t="str">
            <v>I1609</v>
          </cell>
          <cell r="B1610" t="str">
            <v>MANEJO DE VALVULA HF DE 2" BRIDADA</v>
          </cell>
          <cell r="C1610" t="str">
            <v>Insumos</v>
          </cell>
          <cell r="D1610" t="str">
            <v>UND</v>
          </cell>
          <cell r="E1610">
            <v>506918</v>
          </cell>
          <cell r="F1610">
            <v>506918</v>
          </cell>
        </row>
        <row r="1611">
          <cell r="A1611" t="str">
            <v>I1610</v>
          </cell>
          <cell r="B1611" t="str">
            <v>MANEJO HIDRANTE BRIDADO HF TIPO TRÁFICO DE 4"</v>
          </cell>
          <cell r="C1611" t="str">
            <v>Insumos</v>
          </cell>
          <cell r="D1611" t="str">
            <v>UND</v>
          </cell>
          <cell r="E1611">
            <v>4014690</v>
          </cell>
          <cell r="F1611">
            <v>4014690</v>
          </cell>
        </row>
        <row r="1612">
          <cell r="A1612" t="str">
            <v>I1611</v>
          </cell>
          <cell r="B1612" t="str">
            <v xml:space="preserve">MANEJO HIDRANTE BRIDADO HF TIPO MILÁN DE 3" </v>
          </cell>
          <cell r="C1612" t="str">
            <v>Insumos</v>
          </cell>
          <cell r="D1612" t="str">
            <v>UND</v>
          </cell>
          <cell r="E1612">
            <v>2730678</v>
          </cell>
          <cell r="F1612">
            <v>2730678</v>
          </cell>
        </row>
        <row r="1613">
          <cell r="A1613" t="str">
            <v>I1612</v>
          </cell>
          <cell r="B1613" t="str">
            <v>MANEJO TAPA PORTAVÁLVULA HD</v>
          </cell>
          <cell r="C1613" t="str">
            <v>Insumos</v>
          </cell>
          <cell r="D1613" t="str">
            <v>UND</v>
          </cell>
          <cell r="E1613">
            <v>164653</v>
          </cell>
          <cell r="F1613">
            <v>164653</v>
          </cell>
        </row>
        <row r="1614">
          <cell r="A1614" t="str">
            <v>I1613</v>
          </cell>
          <cell r="B1614" t="str">
            <v>MANEJO CAJA RECTANGULAR HF CON LOGOTIPO DE AGUAS DE MZALES</v>
          </cell>
          <cell r="C1614" t="str">
            <v>Insumos</v>
          </cell>
          <cell r="D1614" t="str">
            <v>UND</v>
          </cell>
          <cell r="E1614">
            <v>83330</v>
          </cell>
          <cell r="F1614">
            <v>83330</v>
          </cell>
        </row>
        <row r="1615">
          <cell r="A1615" t="str">
            <v>I1614</v>
          </cell>
          <cell r="B1615" t="str">
            <v>PUERTAS Y VENTANAS EN TABLA PARA CAMPAMENTO</v>
          </cell>
          <cell r="C1615" t="str">
            <v>Insumos</v>
          </cell>
          <cell r="D1615" t="str">
            <v>M2</v>
          </cell>
          <cell r="E1615">
            <v>4228</v>
          </cell>
          <cell r="F1615">
            <v>4228</v>
          </cell>
        </row>
        <row r="1616">
          <cell r="A1616" t="str">
            <v>I1615</v>
          </cell>
          <cell r="B1616" t="str">
            <v>COMISIÓN DE TOPOGRAFÍA CON EQUIPOS</v>
          </cell>
          <cell r="C1616" t="str">
            <v>Insumos</v>
          </cell>
          <cell r="D1616" t="str">
            <v>DIA</v>
          </cell>
          <cell r="E1616">
            <v>774839</v>
          </cell>
          <cell r="F1616">
            <v>774839</v>
          </cell>
        </row>
        <row r="1617">
          <cell r="A1617" t="str">
            <v>I1616</v>
          </cell>
          <cell r="B1617" t="str">
            <v>DIBUJO DE PLANOS</v>
          </cell>
          <cell r="C1617" t="str">
            <v>Insumos</v>
          </cell>
          <cell r="D1617" t="str">
            <v>UND</v>
          </cell>
          <cell r="E1617">
            <v>387421</v>
          </cell>
          <cell r="F1617">
            <v>387421</v>
          </cell>
        </row>
        <row r="1618">
          <cell r="A1618" t="str">
            <v>I1617</v>
          </cell>
          <cell r="B1618" t="str">
            <v>TAPA D= 0,58 M EN POLIPROPILENO RECICLADO</v>
          </cell>
          <cell r="C1618" t="str">
            <v>Insumos</v>
          </cell>
          <cell r="D1618" t="str">
            <v>UND</v>
          </cell>
          <cell r="E1618">
            <v>261509</v>
          </cell>
          <cell r="F1618">
            <v>261509</v>
          </cell>
        </row>
        <row r="1619">
          <cell r="A1619" t="str">
            <v>I1618</v>
          </cell>
          <cell r="B1619" t="str">
            <v>GUAYA PARA TAPAS POLIPROPILENO</v>
          </cell>
          <cell r="C1619" t="str">
            <v>Insumos</v>
          </cell>
          <cell r="D1619" t="str">
            <v>UND</v>
          </cell>
          <cell r="E1619">
            <v>29058</v>
          </cell>
          <cell r="F1619">
            <v>29058</v>
          </cell>
        </row>
        <row r="1620">
          <cell r="A1620" t="str">
            <v>I1619</v>
          </cell>
          <cell r="B1620" t="str">
            <v>INSTALACIONES PROVISIONALES</v>
          </cell>
          <cell r="C1620" t="str">
            <v>Insumos</v>
          </cell>
          <cell r="D1620" t="str">
            <v>UND</v>
          </cell>
          <cell r="E1620">
            <v>21707</v>
          </cell>
          <cell r="F1620">
            <v>21707</v>
          </cell>
        </row>
        <row r="1621">
          <cell r="A1621" t="str">
            <v>I1620</v>
          </cell>
          <cell r="B1621" t="str">
            <v>GUADUA-TABLA-CUARTÓN-LISTÓN-VARILLÓN PARA CAMPAMENTO</v>
          </cell>
          <cell r="C1621" t="str">
            <v>Insumos</v>
          </cell>
          <cell r="D1621" t="str">
            <v>M2</v>
          </cell>
          <cell r="E1621">
            <v>133122</v>
          </cell>
          <cell r="F1621">
            <v>133122</v>
          </cell>
        </row>
        <row r="1622">
          <cell r="A1622" t="str">
            <v>I1621</v>
          </cell>
          <cell r="B1622" t="str">
            <v>MATERIAL GRANULAR PARA SUBDREN</v>
          </cell>
          <cell r="C1622" t="str">
            <v>Insumos</v>
          </cell>
          <cell r="D1622" t="str">
            <v>M3</v>
          </cell>
          <cell r="E1622">
            <v>73477</v>
          </cell>
          <cell r="F1622">
            <v>73477</v>
          </cell>
        </row>
        <row r="1623">
          <cell r="A1623" t="str">
            <v>I1622</v>
          </cell>
          <cell r="B1623" t="str">
            <v>AMARRAS CON TAPA PLASTICA</v>
          </cell>
          <cell r="C1623" t="str">
            <v>Insumos</v>
          </cell>
          <cell r="D1623" t="str">
            <v>UND</v>
          </cell>
          <cell r="E1623">
            <v>217</v>
          </cell>
          <cell r="F1623">
            <v>182</v>
          </cell>
        </row>
        <row r="1624">
          <cell r="A1624" t="str">
            <v>I1623</v>
          </cell>
          <cell r="B1624" t="str">
            <v>TORNILLO ESTRUCTURAL DRYWALL 8 X 12"</v>
          </cell>
          <cell r="C1624" t="str">
            <v>Insumos</v>
          </cell>
          <cell r="D1624" t="str">
            <v>UND</v>
          </cell>
          <cell r="E1624">
            <v>47</v>
          </cell>
          <cell r="F1624">
            <v>47</v>
          </cell>
        </row>
        <row r="1625">
          <cell r="A1625" t="str">
            <v>I1624</v>
          </cell>
          <cell r="B1625" t="str">
            <v>GABINETE CONTRA INCENDIOS COMPLETO TIPO 3</v>
          </cell>
          <cell r="C1625" t="str">
            <v>Insumos</v>
          </cell>
          <cell r="D1625" t="str">
            <v>UND</v>
          </cell>
          <cell r="E1625">
            <v>1522267</v>
          </cell>
          <cell r="F1625">
            <v>1279216</v>
          </cell>
        </row>
        <row r="1626">
          <cell r="A1626" t="str">
            <v>I1625</v>
          </cell>
          <cell r="B1626" t="str">
            <v>VALVULA DE 3" SELLO ELASTICO EXTREMO LISO  O JUNTA HIDRAULICA PVC</v>
          </cell>
          <cell r="C1626" t="str">
            <v>Insumos</v>
          </cell>
          <cell r="D1626" t="str">
            <v>UND</v>
          </cell>
          <cell r="E1626">
            <v>697684</v>
          </cell>
          <cell r="F1626">
            <v>586289</v>
          </cell>
        </row>
        <row r="1627">
          <cell r="A1627" t="str">
            <v>I1626</v>
          </cell>
          <cell r="B1627" t="str">
            <v>TUBERIA PVC ACUEDUCTO UNION PLATINO DE 3" RDE 21</v>
          </cell>
          <cell r="C1627" t="str">
            <v>Insumos</v>
          </cell>
          <cell r="D1627" t="str">
            <v>M</v>
          </cell>
          <cell r="E1627">
            <v>25666</v>
          </cell>
          <cell r="F1627">
            <v>21568</v>
          </cell>
        </row>
        <row r="1628">
          <cell r="A1628" t="str">
            <v>I1627</v>
          </cell>
          <cell r="B1628" t="str">
            <v>BLOQUE CERAMICO CELOSIA DECORATIVA</v>
          </cell>
          <cell r="C1628" t="str">
            <v>Insumos</v>
          </cell>
          <cell r="D1628" t="str">
            <v>UND</v>
          </cell>
          <cell r="E1628">
            <v>12851</v>
          </cell>
          <cell r="F1628">
            <v>10799</v>
          </cell>
        </row>
        <row r="1629">
          <cell r="A1629" t="str">
            <v>I1628</v>
          </cell>
          <cell r="B1629" t="str">
            <v>LADRILLO FAROL RAYADO DE 0,12X0,20X0,30M</v>
          </cell>
          <cell r="C1629" t="str">
            <v>Insumos</v>
          </cell>
          <cell r="D1629" t="str">
            <v>UND</v>
          </cell>
          <cell r="E1629">
            <v>1659</v>
          </cell>
          <cell r="F1629">
            <v>1394</v>
          </cell>
        </row>
        <row r="1630">
          <cell r="A1630" t="str">
            <v>I1629</v>
          </cell>
          <cell r="B1630" t="str">
            <v>PERFIL ALUMINIO CON HERRAJES Y EMPAQUES</v>
          </cell>
          <cell r="C1630" t="str">
            <v>Insumos</v>
          </cell>
          <cell r="D1630" t="str">
            <v>M</v>
          </cell>
          <cell r="E1630">
            <v>20667</v>
          </cell>
          <cell r="F1630">
            <v>17367</v>
          </cell>
        </row>
        <row r="1631">
          <cell r="A1631" t="str">
            <v>I1630</v>
          </cell>
          <cell r="B1631" t="str">
            <v>MESON EN GRANITO NATURAL CRISTAL PULIDO Y BRILLADO</v>
          </cell>
          <cell r="C1631" t="str">
            <v>Insumos</v>
          </cell>
          <cell r="D1631" t="str">
            <v>ML</v>
          </cell>
          <cell r="E1631">
            <v>586512</v>
          </cell>
          <cell r="F1631">
            <v>586512</v>
          </cell>
        </row>
        <row r="1632">
          <cell r="A1632" t="str">
            <v>I1631</v>
          </cell>
          <cell r="B1632" t="str">
            <v>LAMINA DE ICOPOR E=1.00CMS</v>
          </cell>
          <cell r="C1632" t="str">
            <v>Insumos</v>
          </cell>
          <cell r="D1632" t="str">
            <v>UND</v>
          </cell>
          <cell r="E1632">
            <v>4279</v>
          </cell>
          <cell r="F1632">
            <v>3596</v>
          </cell>
        </row>
        <row r="1633">
          <cell r="A1633" t="str">
            <v>I1632</v>
          </cell>
          <cell r="B1633" t="str">
            <v>PINTURA INTERVINILO ACRILTEX LAVABLE</v>
          </cell>
          <cell r="C1633" t="str">
            <v>Insumos</v>
          </cell>
          <cell r="D1633" t="str">
            <v>GAL</v>
          </cell>
          <cell r="E1633">
            <v>124030</v>
          </cell>
          <cell r="F1633">
            <v>124030</v>
          </cell>
        </row>
        <row r="1634">
          <cell r="A1634" t="str">
            <v>I1633</v>
          </cell>
          <cell r="B1634" t="str">
            <v>MEDIA CAÑA EN PVC</v>
          </cell>
          <cell r="C1634" t="str">
            <v>Insumos</v>
          </cell>
          <cell r="D1634" t="str">
            <v>ML</v>
          </cell>
          <cell r="E1634">
            <v>9071</v>
          </cell>
          <cell r="F1634">
            <v>9071</v>
          </cell>
        </row>
        <row r="1635">
          <cell r="A1635" t="str">
            <v>I1634</v>
          </cell>
          <cell r="B1635" t="str">
            <v>LAVAMANOS EN ACERO INOXIDABLE CON PUSH DE RODILLA COMPLETO</v>
          </cell>
          <cell r="C1635" t="str">
            <v>Insumos</v>
          </cell>
          <cell r="D1635" t="str">
            <v>UND</v>
          </cell>
          <cell r="E1635">
            <v>1329424</v>
          </cell>
          <cell r="F1635">
            <v>1329424</v>
          </cell>
        </row>
        <row r="1636">
          <cell r="A1636" t="str">
            <v>I1635</v>
          </cell>
          <cell r="B1636" t="str">
            <v>MESON EN ACERO INOXIDABLE CAL. 18 ANCHO=0,60 M</v>
          </cell>
          <cell r="C1636" t="str">
            <v>Insumos</v>
          </cell>
          <cell r="D1636" t="str">
            <v>ML</v>
          </cell>
          <cell r="E1636">
            <v>539591</v>
          </cell>
          <cell r="F1636">
            <v>539591</v>
          </cell>
        </row>
        <row r="1637">
          <cell r="A1637" t="str">
            <v>I1636</v>
          </cell>
          <cell r="B1637" t="str">
            <v>LAVAOLLAS EN ACERO INOXIDABLE CAL. 18 MEDIDAS HASTA 0,80X0,80X0,45 M</v>
          </cell>
          <cell r="C1637" t="str">
            <v>Insumos</v>
          </cell>
          <cell r="D1637" t="str">
            <v>UND</v>
          </cell>
          <cell r="E1637">
            <v>938417</v>
          </cell>
          <cell r="F1637">
            <v>938417</v>
          </cell>
        </row>
        <row r="1638">
          <cell r="A1638" t="str">
            <v>I1637</v>
          </cell>
          <cell r="B1638" t="str">
            <v>MALLA ESLABONADA CAL. 10 2" X 2"</v>
          </cell>
          <cell r="C1638" t="str">
            <v>Insumos</v>
          </cell>
          <cell r="D1638" t="str">
            <v>M2</v>
          </cell>
          <cell r="E1638">
            <v>22612</v>
          </cell>
          <cell r="F1638">
            <v>19002</v>
          </cell>
        </row>
        <row r="1639">
          <cell r="A1639" t="str">
            <v>I1638</v>
          </cell>
          <cell r="B1639" t="str">
            <v>TABLERO RH 15MM 2,44X1,83</v>
          </cell>
          <cell r="C1639" t="str">
            <v>Insumos</v>
          </cell>
          <cell r="D1639" t="str">
            <v>UND</v>
          </cell>
          <cell r="E1639">
            <v>244036</v>
          </cell>
          <cell r="F1639">
            <v>205072</v>
          </cell>
        </row>
        <row r="1640">
          <cell r="A1640" t="str">
            <v>I1639</v>
          </cell>
          <cell r="B1640" t="str">
            <v>MALLA NYLON PARA TABLERO DE BALONCESTO</v>
          </cell>
          <cell r="C1640" t="str">
            <v>Insumos</v>
          </cell>
          <cell r="D1640" t="str">
            <v>UND</v>
          </cell>
          <cell r="E1640">
            <v>29357</v>
          </cell>
          <cell r="F1640">
            <v>24670</v>
          </cell>
        </row>
        <row r="1641">
          <cell r="A1641" t="str">
            <v>I1640</v>
          </cell>
          <cell r="B1641" t="str">
            <v>LAVAPLATO ACERO INOXIDABLE CA. 20 POCETA .70X.40X.35M</v>
          </cell>
          <cell r="C1641" t="str">
            <v>Insumos</v>
          </cell>
          <cell r="D1641" t="str">
            <v>UND</v>
          </cell>
          <cell r="E1641">
            <v>302765</v>
          </cell>
          <cell r="F1641">
            <v>254424</v>
          </cell>
        </row>
        <row r="1642">
          <cell r="A1642" t="str">
            <v>I1641</v>
          </cell>
          <cell r="B1642" t="str">
            <v>LAVAMANOS QUIRURGICO CON SISTEMA DE PEDAL EN ACERO INOCIDABLE CAL. 18</v>
          </cell>
          <cell r="C1642" t="str">
            <v>Insumos</v>
          </cell>
          <cell r="D1642" t="str">
            <v>UND</v>
          </cell>
          <cell r="E1642">
            <v>1048069</v>
          </cell>
          <cell r="F1642">
            <v>880730</v>
          </cell>
        </row>
        <row r="1643">
          <cell r="A1643" t="str">
            <v>I1642</v>
          </cell>
          <cell r="B1643" t="str">
            <v>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INSTALACION)</v>
          </cell>
          <cell r="C1643" t="str">
            <v>Insumos</v>
          </cell>
          <cell r="D1643" t="str">
            <v>M2</v>
          </cell>
          <cell r="E1643">
            <v>635461</v>
          </cell>
          <cell r="F1643">
            <v>534001</v>
          </cell>
        </row>
        <row r="1644">
          <cell r="A1644" t="str">
            <v>I1643</v>
          </cell>
          <cell r="B1644" t="str">
            <v>MADECANTO PARA REGRUESO DE ENTREPAÑOS</v>
          </cell>
          <cell r="C1644" t="str">
            <v>Insumos</v>
          </cell>
          <cell r="D1644" t="str">
            <v>ML</v>
          </cell>
          <cell r="E1644">
            <v>11118</v>
          </cell>
          <cell r="F1644">
            <v>9343</v>
          </cell>
        </row>
        <row r="1645">
          <cell r="A1645" t="str">
            <v>I1644</v>
          </cell>
          <cell r="B1645" t="str">
            <v>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v>
          </cell>
          <cell r="C1645" t="str">
            <v>Insumos</v>
          </cell>
          <cell r="D1645" t="str">
            <v>M2</v>
          </cell>
          <cell r="E1645">
            <v>415107</v>
          </cell>
          <cell r="F1645">
            <v>348829</v>
          </cell>
        </row>
        <row r="1646">
          <cell r="A1646" t="str">
            <v>I1645</v>
          </cell>
          <cell r="B1646" t="str">
            <v>BLOQUE BASE EN CEMENTO PLAQUETA ABUJARDADA PEATONAL 50 X 50 X 7 CM, COLOR SEGUN DISEÑO</v>
          </cell>
          <cell r="C1646" t="str">
            <v>Insumos</v>
          </cell>
          <cell r="D1646" t="str">
            <v>UND</v>
          </cell>
          <cell r="E1646">
            <v>43402</v>
          </cell>
          <cell r="F1646">
            <v>36472</v>
          </cell>
        </row>
        <row r="1647">
          <cell r="A1647" t="str">
            <v>I1646</v>
          </cell>
          <cell r="B1647" t="str">
            <v>BANCA EN CONCRETO PARA MEDIA TORTA PREFABRICADA A=42; B=42; H=70 CM.</v>
          </cell>
          <cell r="C1647" t="str">
            <v>Insumos</v>
          </cell>
          <cell r="D1647" t="str">
            <v>UND</v>
          </cell>
          <cell r="E1647">
            <v>185152</v>
          </cell>
          <cell r="F1647">
            <v>155590</v>
          </cell>
        </row>
        <row r="1648">
          <cell r="A1648" t="str">
            <v>I1647</v>
          </cell>
          <cell r="B1648" t="str">
            <v>MESA BASE EN CONCRETO A=90; B=90; H=100 CM. INCLUYE JUEGOS DE MESA</v>
          </cell>
          <cell r="C1648" t="str">
            <v>Insumos</v>
          </cell>
          <cell r="D1648" t="str">
            <v>UND</v>
          </cell>
          <cell r="E1648">
            <v>882578</v>
          </cell>
          <cell r="F1648">
            <v>741662</v>
          </cell>
        </row>
        <row r="1649">
          <cell r="A1649" t="str">
            <v>I1648</v>
          </cell>
          <cell r="B1649" t="str">
            <v>ARO DE BALONCESTO</v>
          </cell>
          <cell r="C1649" t="str">
            <v>Insumos</v>
          </cell>
          <cell r="D1649" t="str">
            <v>UND</v>
          </cell>
          <cell r="E1649">
            <v>117210</v>
          </cell>
          <cell r="F1649">
            <v>98496</v>
          </cell>
        </row>
        <row r="1650">
          <cell r="A1650" t="str">
            <v>I1649</v>
          </cell>
          <cell r="B1650" t="str">
            <v>VOLQUETA  6M3 (CARGUE A MANO) RETIRO INTERNO</v>
          </cell>
          <cell r="C1650" t="str">
            <v>Insumos</v>
          </cell>
          <cell r="D1650" t="str">
            <v>VJE</v>
          </cell>
          <cell r="E1650">
            <v>216810</v>
          </cell>
          <cell r="F1650">
            <v>182193</v>
          </cell>
        </row>
        <row r="1651">
          <cell r="A1651" t="str">
            <v>I1650</v>
          </cell>
          <cell r="B1651" t="str">
            <v>MESON ACERO INOXIDABLE CAL. 20 ANCHO = 0,60M</v>
          </cell>
          <cell r="C1651" t="str">
            <v>Insumos</v>
          </cell>
          <cell r="D1651" t="str">
            <v>ML</v>
          </cell>
          <cell r="E1651">
            <v>300594</v>
          </cell>
          <cell r="F1651">
            <v>252600</v>
          </cell>
        </row>
        <row r="1652">
          <cell r="A1652" t="str">
            <v>I1651</v>
          </cell>
          <cell r="B1652" t="str">
            <v>BARRA DISCAPACITADOS EN ACERO INOXIDABLE CAL. 18 Ø 1 1/2", ANTIBACTERIAL RESISTENTE A LA CORROSION, BRIDA DE 2" Y CON TAPA BRIDA PARA SUJECION AL PARED</v>
          </cell>
          <cell r="C1652" t="str">
            <v>Insumos</v>
          </cell>
          <cell r="D1652" t="str">
            <v>UND</v>
          </cell>
          <cell r="E1652">
            <v>440924</v>
          </cell>
          <cell r="F1652">
            <v>370524</v>
          </cell>
        </row>
        <row r="1653">
          <cell r="A1653" t="str">
            <v>I1652</v>
          </cell>
          <cell r="B1653" t="str">
            <v>BARRA DISCAPACITADOS ABATIBLE EN ACERO INOXIDABLE CAL. 18 Ø 1 1/2", INCLUYE ANCLAJE EN PLATINA DE 1/4</v>
          </cell>
          <cell r="C1653" t="str">
            <v>Insumos</v>
          </cell>
          <cell r="D1653" t="str">
            <v>UND</v>
          </cell>
          <cell r="E1653">
            <v>433922</v>
          </cell>
          <cell r="F1653">
            <v>364640</v>
          </cell>
        </row>
        <row r="1654">
          <cell r="A1654" t="str">
            <v>I1653</v>
          </cell>
          <cell r="B1654" t="str">
            <v>DIVISION ORINAL EN ACERO INOXIDABLE CAL. 20; 0,9X0,45X0,10 M (DOBLE HOJA, INCLUYE SOPORTES EN ACERO INOXIDABLE PARA SU RESPECTIVO ANCLAJE)</v>
          </cell>
          <cell r="C1654" t="str">
            <v>Insumos</v>
          </cell>
          <cell r="D1654" t="str">
            <v>UND</v>
          </cell>
          <cell r="E1654">
            <v>460592</v>
          </cell>
          <cell r="F1654">
            <v>387052</v>
          </cell>
        </row>
        <row r="1655">
          <cell r="A1655" t="str">
            <v>I1654</v>
          </cell>
          <cell r="B1655" t="str">
            <v>LISTON PINO 4 X 4 PULGADAS X 3M</v>
          </cell>
          <cell r="C1655" t="str">
            <v>Insumos</v>
          </cell>
          <cell r="D1655" t="str">
            <v>UND</v>
          </cell>
          <cell r="E1655">
            <v>97168</v>
          </cell>
          <cell r="F1655">
            <v>81654</v>
          </cell>
        </row>
        <row r="1656">
          <cell r="A1656" t="str">
            <v>I1655</v>
          </cell>
          <cell r="B1656" t="str">
            <v>LISTON PINO 3 X 4 PULGADAS X 3M</v>
          </cell>
          <cell r="C1656" t="str">
            <v>Insumos</v>
          </cell>
          <cell r="D1656" t="str">
            <v>UND</v>
          </cell>
          <cell r="E1656">
            <v>88296</v>
          </cell>
          <cell r="F1656">
            <v>74198</v>
          </cell>
        </row>
        <row r="1657">
          <cell r="A1657" t="str">
            <v>I1656</v>
          </cell>
          <cell r="B1657" t="str">
            <v>TABLA 1,8 X 7 X 90 CM TECA BISELADA</v>
          </cell>
          <cell r="C1657" t="str">
            <v>Insumos</v>
          </cell>
          <cell r="D1657" t="str">
            <v>UND</v>
          </cell>
          <cell r="E1657">
            <v>19078</v>
          </cell>
          <cell r="F1657">
            <v>16032</v>
          </cell>
        </row>
        <row r="1658">
          <cell r="A1658" t="str">
            <v>I1657</v>
          </cell>
          <cell r="B1658" t="str">
            <v>LUMINARIA LED DE INCRUSTAR REF. 9PULG-24 W TIPO PLANETA O SIMILAR</v>
          </cell>
          <cell r="C1658" t="str">
            <v>Insumos</v>
          </cell>
          <cell r="D1658" t="str">
            <v>UND</v>
          </cell>
          <cell r="E1658">
            <v>81106</v>
          </cell>
          <cell r="F1658">
            <v>68156</v>
          </cell>
        </row>
        <row r="1659">
          <cell r="A1659" t="str">
            <v>I1658</v>
          </cell>
          <cell r="B1659" t="str">
            <v>SILLAR CABEZAL 3831</v>
          </cell>
          <cell r="C1659" t="str">
            <v>Insumos</v>
          </cell>
          <cell r="D1659" t="str">
            <v>ML</v>
          </cell>
          <cell r="E1659">
            <v>8432</v>
          </cell>
          <cell r="F1659">
            <v>7086</v>
          </cell>
        </row>
        <row r="1660">
          <cell r="A1660" t="str">
            <v>I1659</v>
          </cell>
          <cell r="B1660" t="str">
            <v>JAMBA 3831</v>
          </cell>
          <cell r="C1660" t="str">
            <v>Insumos</v>
          </cell>
          <cell r="D1660" t="str">
            <v>ML</v>
          </cell>
          <cell r="E1660">
            <v>8432</v>
          </cell>
          <cell r="F1660">
            <v>7086</v>
          </cell>
        </row>
        <row r="1661">
          <cell r="A1661" t="str">
            <v>I1660</v>
          </cell>
          <cell r="B1661" t="str">
            <v>PISAVIDRIO PROYECTANTE 3831 FIJJO+MOVIL</v>
          </cell>
          <cell r="C1661" t="str">
            <v>Insumos</v>
          </cell>
          <cell r="D1661" t="str">
            <v>ML</v>
          </cell>
          <cell r="E1661">
            <v>14789</v>
          </cell>
          <cell r="F1661">
            <v>12428</v>
          </cell>
        </row>
        <row r="1662">
          <cell r="A1662" t="str">
            <v>I1661</v>
          </cell>
          <cell r="B1662" t="str">
            <v>DIVISOR 3831</v>
          </cell>
          <cell r="C1662" t="str">
            <v>Insumos</v>
          </cell>
          <cell r="D1662" t="str">
            <v>ML</v>
          </cell>
          <cell r="E1662">
            <v>11093</v>
          </cell>
          <cell r="F1662">
            <v>9322</v>
          </cell>
        </row>
        <row r="1663">
          <cell r="A1663" t="str">
            <v>I1662</v>
          </cell>
          <cell r="B1663" t="str">
            <v>MARCO NAVE 3831</v>
          </cell>
          <cell r="C1663" t="str">
            <v>Insumos</v>
          </cell>
          <cell r="D1663" t="str">
            <v>ML</v>
          </cell>
          <cell r="E1663">
            <v>10058</v>
          </cell>
          <cell r="F1663">
            <v>8452</v>
          </cell>
        </row>
        <row r="1664">
          <cell r="A1664" t="str">
            <v>I1663</v>
          </cell>
          <cell r="B1664" t="str">
            <v>CHAPETA 1.1/2"</v>
          </cell>
          <cell r="C1664" t="str">
            <v>Insumos</v>
          </cell>
          <cell r="D1664" t="str">
            <v>UND</v>
          </cell>
          <cell r="E1664">
            <v>2219</v>
          </cell>
          <cell r="F1664">
            <v>1865</v>
          </cell>
        </row>
        <row r="1665">
          <cell r="A1665" t="str">
            <v>I1664</v>
          </cell>
          <cell r="B1665" t="str">
            <v>MANIJA Y SEGURO PUERTA</v>
          </cell>
          <cell r="C1665" t="str">
            <v>Insumos</v>
          </cell>
          <cell r="D1665" t="str">
            <v>UND</v>
          </cell>
          <cell r="E1665">
            <v>51765</v>
          </cell>
          <cell r="F1665">
            <v>43500</v>
          </cell>
        </row>
        <row r="1666">
          <cell r="A1666" t="str">
            <v>I1665</v>
          </cell>
          <cell r="B1666" t="str">
            <v>SILICONA TRANSPARENTE ANTIHONGOS</v>
          </cell>
          <cell r="C1666" t="str">
            <v>Insumos</v>
          </cell>
          <cell r="D1666" t="str">
            <v>UND</v>
          </cell>
          <cell r="E1666">
            <v>11093</v>
          </cell>
          <cell r="F1666">
            <v>9322</v>
          </cell>
        </row>
        <row r="1667">
          <cell r="A1667" t="str">
            <v>I1666</v>
          </cell>
          <cell r="B1667" t="str">
            <v>CERAMICA PISO GRANILLA TIPO ALFA O SIMILAR.</v>
          </cell>
          <cell r="C1667" t="str">
            <v>Insumos</v>
          </cell>
          <cell r="D1667" t="str">
            <v>M2</v>
          </cell>
          <cell r="E1667">
            <v>42945</v>
          </cell>
          <cell r="F1667">
            <v>36088</v>
          </cell>
        </row>
        <row r="1668">
          <cell r="A1668" t="str">
            <v>I1667</v>
          </cell>
          <cell r="B1668" t="str">
            <v>TORNNILLO CABEZA PLANA 8X1/2"</v>
          </cell>
          <cell r="C1668" t="str">
            <v>Insumos</v>
          </cell>
          <cell r="D1668" t="str">
            <v>UND</v>
          </cell>
          <cell r="E1668">
            <v>44</v>
          </cell>
          <cell r="F1668">
            <v>37</v>
          </cell>
        </row>
        <row r="1669">
          <cell r="A1669" t="str">
            <v>I1668</v>
          </cell>
          <cell r="B1669" t="str">
            <v>TORNILLO ENSAMBLE PAN 6X1/2"</v>
          </cell>
          <cell r="C1669" t="str">
            <v>Insumos</v>
          </cell>
          <cell r="D1669" t="str">
            <v>UND</v>
          </cell>
          <cell r="E1669">
            <v>44</v>
          </cell>
          <cell r="F1669">
            <v>37</v>
          </cell>
        </row>
        <row r="1670">
          <cell r="A1670" t="str">
            <v>I1669</v>
          </cell>
          <cell r="B1670" t="str">
            <v>REMACHE POP 4X3</v>
          </cell>
          <cell r="C1670" t="str">
            <v>Insumos</v>
          </cell>
          <cell r="D1670" t="str">
            <v>UND</v>
          </cell>
          <cell r="E1670">
            <v>44</v>
          </cell>
          <cell r="F1670">
            <v>37</v>
          </cell>
        </row>
        <row r="1671">
          <cell r="A1671" t="str">
            <v>I1670</v>
          </cell>
          <cell r="B1671" t="str">
            <v>EMPAQUE MARIPOSA</v>
          </cell>
          <cell r="C1671" t="str">
            <v>Insumos</v>
          </cell>
          <cell r="D1671" t="str">
            <v>UND</v>
          </cell>
          <cell r="E1671">
            <v>1772</v>
          </cell>
          <cell r="F1671">
            <v>1489</v>
          </cell>
        </row>
        <row r="1672">
          <cell r="A1672" t="str">
            <v>I1671</v>
          </cell>
          <cell r="B1672" t="str">
            <v>LÁMINA ALUMINIO MICROPERFORADA Ø1/8" - CAL. 20</v>
          </cell>
          <cell r="C1672" t="str">
            <v>Insumos</v>
          </cell>
          <cell r="D1672" t="str">
            <v>M2</v>
          </cell>
          <cell r="E1672">
            <v>203361</v>
          </cell>
          <cell r="F1672">
            <v>170892</v>
          </cell>
        </row>
        <row r="1673">
          <cell r="A1673" t="str">
            <v>I1672</v>
          </cell>
          <cell r="B1673" t="str">
            <v>BRAZO ESCUALIZABLE 6"</v>
          </cell>
          <cell r="C1673" t="str">
            <v>Insumos</v>
          </cell>
          <cell r="D1673" t="str">
            <v>UND</v>
          </cell>
          <cell r="E1673">
            <v>11093</v>
          </cell>
          <cell r="F1673">
            <v>9322</v>
          </cell>
        </row>
        <row r="1674">
          <cell r="A1674" t="str">
            <v>I1673</v>
          </cell>
          <cell r="B1674" t="str">
            <v>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v>
          </cell>
          <cell r="C1674" t="str">
            <v>Insumos</v>
          </cell>
          <cell r="D1674" t="str">
            <v>UND</v>
          </cell>
          <cell r="E1674">
            <v>8269836</v>
          </cell>
          <cell r="F1674">
            <v>6949442</v>
          </cell>
        </row>
        <row r="1675">
          <cell r="A1675" t="str">
            <v>I1674</v>
          </cell>
          <cell r="B1675" t="str">
            <v>PISAVIDRIO FIJO U68</v>
          </cell>
          <cell r="C1675" t="str">
            <v>Insumos</v>
          </cell>
          <cell r="D1675" t="str">
            <v>ML</v>
          </cell>
          <cell r="E1675">
            <v>3624</v>
          </cell>
          <cell r="F1675">
            <v>3045</v>
          </cell>
        </row>
        <row r="1676">
          <cell r="A1676" t="str">
            <v>I1675</v>
          </cell>
          <cell r="B1676" t="str">
            <v>EMPAQUE EXTRUSION 30016</v>
          </cell>
          <cell r="C1676" t="str">
            <v>Insumos</v>
          </cell>
          <cell r="D1676" t="str">
            <v>ML</v>
          </cell>
          <cell r="E1676">
            <v>1772</v>
          </cell>
          <cell r="F1676">
            <v>1489</v>
          </cell>
        </row>
        <row r="1677">
          <cell r="A1677" t="str">
            <v>I1676</v>
          </cell>
          <cell r="B1677" t="str">
            <v>CHAPETA TIPO NAVE</v>
          </cell>
          <cell r="C1677" t="str">
            <v>Insumos</v>
          </cell>
          <cell r="D1677" t="str">
            <v>UND</v>
          </cell>
          <cell r="E1677">
            <v>1994</v>
          </cell>
          <cell r="F1677">
            <v>1676</v>
          </cell>
        </row>
        <row r="1678">
          <cell r="A1678" t="str">
            <v>I1677</v>
          </cell>
          <cell r="B1678" t="str">
            <v>REMACH POP 4X2</v>
          </cell>
          <cell r="C1678" t="str">
            <v>Insumos</v>
          </cell>
          <cell r="D1678" t="str">
            <v>UND</v>
          </cell>
        </row>
        <row r="1679">
          <cell r="A1679" t="str">
            <v>I1678</v>
          </cell>
          <cell r="B1679" t="str">
            <v>REMACHE POP 4X2</v>
          </cell>
          <cell r="C1679" t="str">
            <v>Insumos</v>
          </cell>
          <cell r="D1679" t="str">
            <v>UND</v>
          </cell>
          <cell r="E1679">
            <v>52</v>
          </cell>
          <cell r="F1679">
            <v>44</v>
          </cell>
        </row>
        <row r="1680">
          <cell r="A1680" t="str">
            <v>I1679</v>
          </cell>
          <cell r="B1680" t="str">
            <v>KORAZA LADRILLO SEMIMATE TRANSPARENTE</v>
          </cell>
          <cell r="C1680" t="str">
            <v>Insumos</v>
          </cell>
          <cell r="D1680" t="str">
            <v>GAL</v>
          </cell>
          <cell r="E1680">
            <v>134589</v>
          </cell>
          <cell r="F1680">
            <v>113100</v>
          </cell>
        </row>
        <row r="1681">
          <cell r="A1681" t="str">
            <v>I1680</v>
          </cell>
          <cell r="B1681" t="str">
            <v>CAMPANA INDUSTRIAL EXTRACTORA DE 2,0X0,7 MTS EN ACERO INOXIDABLE CAL. 20, INCLUYE MOTOR EXTRACTOR</v>
          </cell>
          <cell r="C1681" t="str">
            <v>Insumos</v>
          </cell>
          <cell r="D1681" t="str">
            <v>UND</v>
          </cell>
          <cell r="E1681">
            <v>4098924</v>
          </cell>
          <cell r="F1681">
            <v>3444474</v>
          </cell>
        </row>
        <row r="1682">
          <cell r="A1682" t="str">
            <v>I1681</v>
          </cell>
          <cell r="B1682" t="str">
            <v>DUCTO PARA CAMPANA INDUSTRIAL EXTRACTORA ACERO INOXIDABE CAL. 20</v>
          </cell>
          <cell r="C1682" t="str">
            <v>Insumos</v>
          </cell>
          <cell r="D1682" t="str">
            <v>ML</v>
          </cell>
          <cell r="E1682">
            <v>230102</v>
          </cell>
          <cell r="F1682">
            <v>193363</v>
          </cell>
        </row>
        <row r="1683">
          <cell r="A1683" t="str">
            <v>I1682</v>
          </cell>
          <cell r="B1683" t="str">
            <v>LAVAOLLA EN ACERO INOXIDABLE CAL. 20 DIMENSIONES INTERNAS 80X80X40 CMS</v>
          </cell>
          <cell r="C1683" t="str">
            <v>Insumos</v>
          </cell>
          <cell r="D1683" t="str">
            <v>UND</v>
          </cell>
          <cell r="E1683">
            <v>1294471</v>
          </cell>
          <cell r="F1683">
            <v>1087791</v>
          </cell>
        </row>
        <row r="1684">
          <cell r="A1684" t="str">
            <v>I1683</v>
          </cell>
          <cell r="B1684" t="str">
            <v>LAMINA METADECK  LAMINA 2"  CAL.22  - TIPO ACESCO O SIMILAR.</v>
          </cell>
          <cell r="C1684" t="str">
            <v>Insumos</v>
          </cell>
          <cell r="D1684" t="str">
            <v>M2</v>
          </cell>
          <cell r="E1684">
            <v>38477</v>
          </cell>
          <cell r="F1684">
            <v>32334</v>
          </cell>
        </row>
        <row r="1685">
          <cell r="A1685" t="str">
            <v>I1684</v>
          </cell>
          <cell r="B1685" t="str">
            <v>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v>
          </cell>
          <cell r="C1685" t="str">
            <v>Insumos</v>
          </cell>
          <cell r="D1685" t="str">
            <v>UND</v>
          </cell>
          <cell r="E1685">
            <v>125611171</v>
          </cell>
          <cell r="F1685">
            <v>105555606</v>
          </cell>
        </row>
        <row r="1686">
          <cell r="A1686" t="str">
            <v>I1685</v>
          </cell>
          <cell r="B1686" t="str">
            <v>BASES PARA BICICLETAS PARA SEIS UNIDADES EN TUBO DE AGUAS NEGRAS DE 1" EN 1,5 MM CON PINTURA ELECTROSTATICA SEGÚN DISEÑO</v>
          </cell>
          <cell r="C1686" t="str">
            <v>Insumos</v>
          </cell>
          <cell r="D1686" t="str">
            <v>UND</v>
          </cell>
          <cell r="E1686">
            <v>354958</v>
          </cell>
          <cell r="F1686">
            <v>298284</v>
          </cell>
        </row>
        <row r="1687">
          <cell r="A1687" t="str">
            <v>I1686</v>
          </cell>
          <cell r="B1687" t="str">
            <v>LAMINA DE ACERO INOXIDABLE CAL. 18 AISI SAE 304 ESTRUCTURA EN TUBERIA DE 2" CON ENTREPAÑO INFERIOR Y PATAS NIVELADORAS TIPO EMPACK. DIMENSIONES 143 CMS</v>
          </cell>
          <cell r="C1687" t="str">
            <v>Insumos</v>
          </cell>
          <cell r="D1687" t="str">
            <v>UND</v>
          </cell>
          <cell r="E1687">
            <v>1708341</v>
          </cell>
          <cell r="F1687">
            <v>1435581</v>
          </cell>
        </row>
        <row r="1688">
          <cell r="A1688" t="str">
            <v>I1687</v>
          </cell>
          <cell r="B1688" t="str">
            <v>CASCO ELECTRICO</v>
          </cell>
          <cell r="C1688" t="str">
            <v>Insumos</v>
          </cell>
          <cell r="D1688" t="str">
            <v>UND</v>
          </cell>
          <cell r="E1688">
            <v>47327</v>
          </cell>
          <cell r="F1688">
            <v>39771</v>
          </cell>
        </row>
        <row r="1689">
          <cell r="A1689" t="str">
            <v>I1688</v>
          </cell>
          <cell r="B1689" t="str">
            <v>GAFAS PROTECTORAS CONTRA RADIACION ULTRAVIOLETA</v>
          </cell>
          <cell r="C1689" t="str">
            <v>Insumos</v>
          </cell>
          <cell r="D1689" t="str">
            <v>UND</v>
          </cell>
          <cell r="E1689">
            <v>47327</v>
          </cell>
          <cell r="F1689">
            <v>39771</v>
          </cell>
        </row>
        <row r="1690">
          <cell r="A1690" t="str">
            <v>I1689</v>
          </cell>
          <cell r="B1690" t="str">
            <v>GUANTES DE CUERO O DE CARNAZA</v>
          </cell>
          <cell r="C1690" t="str">
            <v>Insumos</v>
          </cell>
          <cell r="D1690" t="str">
            <v>JUEGO</v>
          </cell>
          <cell r="E1690">
            <v>47327</v>
          </cell>
          <cell r="F1690">
            <v>39771</v>
          </cell>
        </row>
        <row r="1691">
          <cell r="A1691" t="str">
            <v>I1690</v>
          </cell>
          <cell r="B1691" t="str">
            <v>CASCO DIELECTRICO</v>
          </cell>
          <cell r="C1691" t="str">
            <v>Insumos</v>
          </cell>
          <cell r="D1691" t="str">
            <v>UND</v>
          </cell>
        </row>
        <row r="1692">
          <cell r="A1692" t="str">
            <v>I1691</v>
          </cell>
          <cell r="B1692" t="str">
            <v>MEDIDOR BIFASICO TRIFILAR 240/120V 100A, CLASE 1</v>
          </cell>
          <cell r="C1692" t="str">
            <v>Insumos</v>
          </cell>
          <cell r="D1692" t="str">
            <v>UND</v>
          </cell>
          <cell r="E1692">
            <v>127674</v>
          </cell>
          <cell r="F1692">
            <v>107289</v>
          </cell>
        </row>
        <row r="1693">
          <cell r="A1693" t="str">
            <v>I1692</v>
          </cell>
          <cell r="B1693" t="str">
            <v>CAJA HERMETICA TIPO INTERPERIE PARA MEDIDOR DE ENERGIA</v>
          </cell>
          <cell r="C1693" t="str">
            <v>Insumos</v>
          </cell>
          <cell r="D1693" t="str">
            <v>UND</v>
          </cell>
          <cell r="E1693">
            <v>184801</v>
          </cell>
          <cell r="F1693">
            <v>155295</v>
          </cell>
        </row>
        <row r="1694">
          <cell r="A1694" t="str">
            <v>I1693</v>
          </cell>
          <cell r="B1694" t="str">
            <v>TERMINAL EMT 2"</v>
          </cell>
          <cell r="C1694" t="str">
            <v>Insumos</v>
          </cell>
          <cell r="D1694" t="str">
            <v>UND</v>
          </cell>
          <cell r="E1694">
            <v>6816</v>
          </cell>
          <cell r="F1694">
            <v>5728</v>
          </cell>
        </row>
        <row r="1695">
          <cell r="A1695" t="str">
            <v>I1694</v>
          </cell>
          <cell r="B1695" t="str">
            <v>CINTA BAND - IT, 5/8"</v>
          </cell>
          <cell r="C1695" t="str">
            <v>Insumos</v>
          </cell>
          <cell r="D1695" t="str">
            <v>ML</v>
          </cell>
          <cell r="E1695">
            <v>6037</v>
          </cell>
          <cell r="F1695">
            <v>5073</v>
          </cell>
        </row>
        <row r="1696">
          <cell r="A1696" t="str">
            <v>I1695</v>
          </cell>
          <cell r="B1696" t="str">
            <v>GRAPA BAND - IT 5/8"</v>
          </cell>
          <cell r="C1696" t="str">
            <v>Insumos</v>
          </cell>
          <cell r="D1696" t="str">
            <v>UND</v>
          </cell>
          <cell r="E1696">
            <v>1464</v>
          </cell>
          <cell r="F1696">
            <v>1230</v>
          </cell>
        </row>
        <row r="1697">
          <cell r="A1697" t="str">
            <v>I1696</v>
          </cell>
          <cell r="B1697" t="str">
            <v>CABLE CU 2 AWG HFFR LS 600V 75º CT</v>
          </cell>
          <cell r="C1697" t="str">
            <v>Insumos</v>
          </cell>
          <cell r="D1697" t="str">
            <v>ML</v>
          </cell>
          <cell r="E1697">
            <v>16441</v>
          </cell>
          <cell r="F1697">
            <v>13816</v>
          </cell>
        </row>
        <row r="1698">
          <cell r="A1698" t="str">
            <v>I1697</v>
          </cell>
          <cell r="B1698" t="str">
            <v>CINTA AISLANTE DE COLORES</v>
          </cell>
          <cell r="C1698" t="str">
            <v>Insumos</v>
          </cell>
          <cell r="D1698" t="str">
            <v>UND</v>
          </cell>
          <cell r="E1698">
            <v>2437</v>
          </cell>
          <cell r="F1698">
            <v>2048</v>
          </cell>
        </row>
        <row r="1699">
          <cell r="A1699" t="str">
            <v>I1698</v>
          </cell>
          <cell r="B1699" t="str">
            <v>TUBO PVC PESADO 1 1/2"</v>
          </cell>
          <cell r="C1699" t="str">
            <v>Insumos</v>
          </cell>
          <cell r="D1699" t="str">
            <v>ML</v>
          </cell>
          <cell r="E1699">
            <v>2455</v>
          </cell>
          <cell r="F1699">
            <v>2063</v>
          </cell>
        </row>
        <row r="1700">
          <cell r="A1700" t="str">
            <v>I1699</v>
          </cell>
          <cell r="B1700" t="str">
            <v>BANDA PLASTICA DE SEÑALIZACION</v>
          </cell>
          <cell r="C1700" t="str">
            <v>Insumos</v>
          </cell>
          <cell r="D1700" t="str">
            <v>ML</v>
          </cell>
          <cell r="E1700">
            <v>3321</v>
          </cell>
          <cell r="F1700">
            <v>2791</v>
          </cell>
        </row>
        <row r="1701">
          <cell r="A1701" t="str">
            <v>I1700</v>
          </cell>
          <cell r="B1701" t="str">
            <v>LIMPIADOR  REM PVC 760 GMS(1/4)</v>
          </cell>
          <cell r="C1701" t="str">
            <v>Insumos</v>
          </cell>
          <cell r="D1701" t="str">
            <v>UND</v>
          </cell>
          <cell r="E1701">
            <v>59203</v>
          </cell>
          <cell r="F1701">
            <v>49750</v>
          </cell>
        </row>
        <row r="1702">
          <cell r="A1702" t="str">
            <v>I1701</v>
          </cell>
          <cell r="B1702" t="str">
            <v>SOLDADURA PVC LIQUIDA</v>
          </cell>
          <cell r="C1702" t="str">
            <v>Insumos</v>
          </cell>
          <cell r="D1702" t="str">
            <v>UND</v>
          </cell>
          <cell r="E1702">
            <v>106819</v>
          </cell>
          <cell r="F1702">
            <v>89764</v>
          </cell>
        </row>
        <row r="1703">
          <cell r="A1703" t="str">
            <v>I1702</v>
          </cell>
          <cell r="B1703" t="str">
            <v>ARENA DE PEÑA</v>
          </cell>
          <cell r="C1703" t="str">
            <v>Insumos</v>
          </cell>
          <cell r="D1703" t="str">
            <v>M3</v>
          </cell>
          <cell r="E1703">
            <v>319670</v>
          </cell>
          <cell r="F1703">
            <v>268630</v>
          </cell>
        </row>
        <row r="1704">
          <cell r="A1704" t="str">
            <v>I1703</v>
          </cell>
          <cell r="B1704" t="str">
            <v>RELLENO CON TIERRA DE EXCAVACION ( RELLENO CON PIZON DE CAPAS DE 15CM)</v>
          </cell>
          <cell r="C1704" t="str">
            <v>Insumos</v>
          </cell>
          <cell r="D1704" t="str">
            <v>M3</v>
          </cell>
          <cell r="E1704">
            <v>16399</v>
          </cell>
          <cell r="F1704">
            <v>13781</v>
          </cell>
        </row>
        <row r="1705">
          <cell r="A1705" t="str">
            <v>I1704</v>
          </cell>
          <cell r="B1705" t="str">
            <v>MARCO Y TAPA CAJA INSPECCION SEGUN NORMA CS 274 DE 0.82X 0.82 CM ( MARCO EN ANGULO 2 1/2 X 2 1/2* 3/16", TAPA REFORZADA EN PLATINA DE 2 1/2* 3/16" CON PARRILA EN VARILLA  3/8 CADA 10 CM)</v>
          </cell>
          <cell r="C1705" t="str">
            <v>Insumos</v>
          </cell>
          <cell r="D1705" t="str">
            <v>UND</v>
          </cell>
          <cell r="E1705">
            <v>237375</v>
          </cell>
          <cell r="F1705">
            <v>199475</v>
          </cell>
        </row>
        <row r="1706">
          <cell r="A1706" t="str">
            <v>I1705</v>
          </cell>
          <cell r="B1706" t="str">
            <v>CONCRETO 2500 PSI</v>
          </cell>
          <cell r="C1706" t="str">
            <v>Insumos</v>
          </cell>
          <cell r="D1706" t="str">
            <v>M3 - HM</v>
          </cell>
          <cell r="E1706">
            <v>395629</v>
          </cell>
          <cell r="F1706">
            <v>332461</v>
          </cell>
        </row>
        <row r="1707">
          <cell r="A1707" t="str">
            <v>I1706</v>
          </cell>
          <cell r="B1707" t="str">
            <v>MORTERO 1:5 ( ARENA SEMILAVADA DE PEÑA)</v>
          </cell>
          <cell r="C1707" t="str">
            <v>Insumos</v>
          </cell>
          <cell r="D1707" t="str">
            <v>M3</v>
          </cell>
          <cell r="E1707">
            <v>359702</v>
          </cell>
          <cell r="F1707">
            <v>302271</v>
          </cell>
        </row>
        <row r="1708">
          <cell r="A1708" t="str">
            <v>I1707</v>
          </cell>
          <cell r="B1708" t="str">
            <v>CONCRETO 1:2:1 280 KG/CM2 4000PSI</v>
          </cell>
          <cell r="C1708" t="str">
            <v>Insumos</v>
          </cell>
          <cell r="D1708" t="str">
            <v>M3</v>
          </cell>
          <cell r="E1708">
            <v>664655</v>
          </cell>
          <cell r="F1708">
            <v>558534</v>
          </cell>
        </row>
        <row r="1709">
          <cell r="A1709" t="str">
            <v>I1708</v>
          </cell>
          <cell r="B1709" t="str">
            <v>RECEBO COMUN (EXTENDIDO Y COMPACTADO)</v>
          </cell>
          <cell r="C1709" t="str">
            <v>Insumos</v>
          </cell>
          <cell r="D1709" t="str">
            <v>M3</v>
          </cell>
          <cell r="E1709">
            <v>45639</v>
          </cell>
          <cell r="F1709">
            <v>38352</v>
          </cell>
        </row>
        <row r="1710">
          <cell r="A1710" t="str">
            <v>I1709</v>
          </cell>
          <cell r="B1710" t="str">
            <v>EXCAVACION MANUAL DE MATERIAL HETEROGENEO ( INCLUYE CARGUE Y RETIRO DE MATERIAL EXCAVADO A BOLADERO)</v>
          </cell>
          <cell r="C1710" t="str">
            <v>Insumos</v>
          </cell>
          <cell r="D1710" t="str">
            <v>M3 - HM</v>
          </cell>
          <cell r="E1710">
            <v>29381</v>
          </cell>
          <cell r="F1710">
            <v>24690</v>
          </cell>
        </row>
        <row r="1711">
          <cell r="A1711" t="str">
            <v>I1710</v>
          </cell>
          <cell r="B1711" t="str">
            <v>RELLENO EN GRAVILLA COMUN</v>
          </cell>
          <cell r="C1711" t="str">
            <v>Insumos</v>
          </cell>
          <cell r="D1711" t="str">
            <v>M3</v>
          </cell>
          <cell r="E1711">
            <v>152595</v>
          </cell>
          <cell r="F1711">
            <v>128231</v>
          </cell>
        </row>
        <row r="1712">
          <cell r="A1712" t="str">
            <v>I1711</v>
          </cell>
          <cell r="B1712" t="str">
            <v>PLACA DE IDENTIFICACION EN ALUMINIO ALTO RELIEVE DE 12 X 5CM, SEGUN NORMA CS 278-1</v>
          </cell>
          <cell r="C1712" t="str">
            <v>Insumos</v>
          </cell>
          <cell r="D1712" t="str">
            <v>UND</v>
          </cell>
          <cell r="E1712">
            <v>5856</v>
          </cell>
          <cell r="F1712">
            <v>4921</v>
          </cell>
        </row>
        <row r="1713">
          <cell r="A1713" t="str">
            <v>I1712</v>
          </cell>
          <cell r="B1713" t="str">
            <v>SUMINISTRO DE TABLERO ELECTRONICO DE BAJA TENSION ( 0.9X1. 0X0. 30)SEGUN RETIE, INCLUYE BARRAJE 2F- N-T 125A</v>
          </cell>
          <cell r="C1713" t="str">
            <v>Insumos</v>
          </cell>
          <cell r="D1713" t="str">
            <v>UND</v>
          </cell>
          <cell r="E1713">
            <v>1862623</v>
          </cell>
          <cell r="F1713">
            <v>1565229</v>
          </cell>
        </row>
        <row r="1714">
          <cell r="A1714" t="str">
            <v>I1713</v>
          </cell>
          <cell r="B1714" t="str">
            <v>SUMINISTRO DE PROTECCION FIJA 125A, 50KA 240/120V</v>
          </cell>
          <cell r="C1714" t="str">
            <v>Insumos</v>
          </cell>
          <cell r="D1714" t="str">
            <v>UND</v>
          </cell>
          <cell r="E1714">
            <v>270</v>
          </cell>
          <cell r="F1714">
            <v>227</v>
          </cell>
        </row>
        <row r="1715">
          <cell r="A1715" t="str">
            <v>I1714</v>
          </cell>
          <cell r="B1715" t="str">
            <v>SUMINISTRO BREAKER 2X50 25K 240/120V</v>
          </cell>
          <cell r="C1715" t="str">
            <v>Insumos</v>
          </cell>
          <cell r="D1715" t="str">
            <v>UND</v>
          </cell>
          <cell r="E1715">
            <v>59266</v>
          </cell>
          <cell r="F1715">
            <v>49803</v>
          </cell>
        </row>
        <row r="1716">
          <cell r="A1716" t="str">
            <v>I1715</v>
          </cell>
          <cell r="B1716" t="str">
            <v>SUMINISTRO DE TERMINAL DE OJO PARA ALAMBRE 2 AWG C/ TORNILLO</v>
          </cell>
          <cell r="C1716" t="str">
            <v>Insumos</v>
          </cell>
          <cell r="D1716" t="str">
            <v>UND</v>
          </cell>
          <cell r="E1716">
            <v>9632</v>
          </cell>
          <cell r="F1716">
            <v>8094</v>
          </cell>
        </row>
        <row r="1717">
          <cell r="A1717" t="str">
            <v>I1716</v>
          </cell>
          <cell r="B1717" t="str">
            <v>SUMINSTRO DETERMINAL DE OJO PARA ALAMBRE 8 AWG C/TORNILLO</v>
          </cell>
          <cell r="C1717" t="str">
            <v>Insumos</v>
          </cell>
          <cell r="D1717" t="str">
            <v>UND</v>
          </cell>
          <cell r="E1717">
            <v>6233</v>
          </cell>
          <cell r="F1717">
            <v>5238</v>
          </cell>
        </row>
        <row r="1718">
          <cell r="A1718" t="str">
            <v>I1717</v>
          </cell>
          <cell r="B1718" t="str">
            <v>SUMINISTRO DE ALAMBRE 8 AWG HFFR LS 600V 75ºCT</v>
          </cell>
          <cell r="C1718" t="str">
            <v>Insumos</v>
          </cell>
          <cell r="D1718" t="str">
            <v>ML</v>
          </cell>
          <cell r="E1718">
            <v>4448</v>
          </cell>
          <cell r="F1718">
            <v>3738</v>
          </cell>
        </row>
        <row r="1719">
          <cell r="A1719" t="str">
            <v>I1718</v>
          </cell>
          <cell r="B1719" t="str">
            <v>SUMINISTRO DE ALAMBRE 2 AWG HFFR LS 600V 75º CT</v>
          </cell>
          <cell r="C1719" t="str">
            <v>Insumos</v>
          </cell>
          <cell r="D1719" t="str">
            <v>ML</v>
          </cell>
          <cell r="E1719">
            <v>16441</v>
          </cell>
          <cell r="F1719">
            <v>13816</v>
          </cell>
        </row>
        <row r="1720">
          <cell r="A1720" t="str">
            <v>I1719</v>
          </cell>
          <cell r="B1720" t="str">
            <v>SUMINSTRO DE CANALETA 80X60MM RANURADA X 2M</v>
          </cell>
          <cell r="C1720" t="str">
            <v>Insumos</v>
          </cell>
          <cell r="D1720" t="str">
            <v>ML</v>
          </cell>
          <cell r="E1720">
            <v>32713</v>
          </cell>
          <cell r="F1720">
            <v>27490</v>
          </cell>
        </row>
        <row r="1721">
          <cell r="A1721" t="str">
            <v>I1720</v>
          </cell>
          <cell r="B1721" t="str">
            <v>ADAPTADOR  TUBO PVC DE 2"</v>
          </cell>
          <cell r="C1721" t="str">
            <v>Insumos</v>
          </cell>
          <cell r="D1721" t="str">
            <v>UND</v>
          </cell>
          <cell r="E1721">
            <v>1276</v>
          </cell>
          <cell r="F1721">
            <v>1072</v>
          </cell>
        </row>
        <row r="1722">
          <cell r="A1722" t="str">
            <v>I1721</v>
          </cell>
          <cell r="B1722" t="str">
            <v>SUMINISTRO DE CINTA AISLANTE SCOTH</v>
          </cell>
          <cell r="C1722" t="str">
            <v>Insumos</v>
          </cell>
          <cell r="D1722" t="str">
            <v>ML</v>
          </cell>
          <cell r="E1722">
            <v>19474</v>
          </cell>
          <cell r="F1722">
            <v>16365</v>
          </cell>
        </row>
        <row r="1723">
          <cell r="A1723" t="str">
            <v>I1722</v>
          </cell>
          <cell r="B1723" t="str">
            <v>SUMINSTRO  DE CINTA AISLANTE DE COLORES</v>
          </cell>
          <cell r="C1723" t="str">
            <v>Insumos</v>
          </cell>
          <cell r="D1723" t="str">
            <v>ML</v>
          </cell>
          <cell r="E1723">
            <v>24331</v>
          </cell>
          <cell r="F1723">
            <v>20446</v>
          </cell>
        </row>
        <row r="1724">
          <cell r="A1724" t="str">
            <v>I1723</v>
          </cell>
          <cell r="B1724" t="str">
            <v>SUMINSTRO DE MARCADORES DECABLES</v>
          </cell>
          <cell r="C1724" t="str">
            <v>Insumos</v>
          </cell>
          <cell r="D1724" t="str">
            <v>ML</v>
          </cell>
          <cell r="E1724">
            <v>1364</v>
          </cell>
          <cell r="F1724">
            <v>1146</v>
          </cell>
        </row>
        <row r="1725">
          <cell r="A1725" t="str">
            <v>I1724</v>
          </cell>
          <cell r="B1725" t="str">
            <v>SUMINISTRO DE MARCADORES EN ACRILICO</v>
          </cell>
          <cell r="C1725" t="str">
            <v>Insumos</v>
          </cell>
          <cell r="D1725" t="str">
            <v>ML</v>
          </cell>
          <cell r="E1725">
            <v>2924</v>
          </cell>
          <cell r="F1725">
            <v>2457</v>
          </cell>
        </row>
        <row r="1726">
          <cell r="A1726" t="str">
            <v>I1725</v>
          </cell>
          <cell r="B1726" t="str">
            <v>SUMINISTRO DE VARILLA  COOPERWELL 5/8" X 2.4M COBRE - COBRE</v>
          </cell>
          <cell r="C1726" t="str">
            <v>Insumos</v>
          </cell>
          <cell r="D1726" t="str">
            <v>UND</v>
          </cell>
          <cell r="E1726">
            <v>161416</v>
          </cell>
          <cell r="F1726">
            <v>135644</v>
          </cell>
        </row>
        <row r="1727">
          <cell r="A1727" t="str">
            <v>I1726</v>
          </cell>
          <cell r="B1727" t="str">
            <v>SUMINISTRO DE CABLE  CU  2 AWG DESNUDO</v>
          </cell>
          <cell r="C1727" t="str">
            <v>Insumos</v>
          </cell>
          <cell r="D1727" t="str">
            <v>ML</v>
          </cell>
          <cell r="E1727">
            <v>23737</v>
          </cell>
          <cell r="F1727">
            <v>19947</v>
          </cell>
        </row>
        <row r="1728">
          <cell r="A1728" t="str">
            <v>I1727</v>
          </cell>
          <cell r="B1728" t="str">
            <v>SUMINISTRO DE SOLDADURA CADWEEL 150GR</v>
          </cell>
          <cell r="C1728" t="str">
            <v>Insumos</v>
          </cell>
          <cell r="D1728" t="str">
            <v>UND</v>
          </cell>
          <cell r="E1728">
            <v>19866</v>
          </cell>
          <cell r="F1728">
            <v>16694</v>
          </cell>
        </row>
        <row r="1729">
          <cell r="A1729" t="str">
            <v>I1728</v>
          </cell>
          <cell r="B1729" t="str">
            <v>SUMINISTRO DE FAVIGEL</v>
          </cell>
          <cell r="C1729" t="str">
            <v>Insumos</v>
          </cell>
          <cell r="D1729" t="str">
            <v>KG</v>
          </cell>
          <cell r="E1729">
            <v>23366</v>
          </cell>
          <cell r="F1729">
            <v>19635</v>
          </cell>
        </row>
        <row r="1730">
          <cell r="A1730" t="str">
            <v>I1729</v>
          </cell>
          <cell r="B1730" t="str">
            <v>SUMINISTRO DEVARILLA COOPERWELL 5/8" X 2.4M COBRE-COBRE</v>
          </cell>
          <cell r="C1730" t="str">
            <v>Insumos</v>
          </cell>
          <cell r="D1730" t="str">
            <v>UND</v>
          </cell>
          <cell r="E1730">
            <v>161416</v>
          </cell>
          <cell r="F1730">
            <v>135644</v>
          </cell>
        </row>
        <row r="1731">
          <cell r="A1731" t="str">
            <v>I1730</v>
          </cell>
          <cell r="B1731" t="str">
            <v>SUMINISTRO DE CABLE CU 2AWG DESNUDO</v>
          </cell>
          <cell r="C1731" t="str">
            <v>Insumos</v>
          </cell>
          <cell r="D1731" t="str">
            <v>ML</v>
          </cell>
          <cell r="E1731">
            <v>23737</v>
          </cell>
          <cell r="F1731">
            <v>19947</v>
          </cell>
        </row>
        <row r="1732">
          <cell r="A1732" t="str">
            <v>I1731</v>
          </cell>
          <cell r="B1732" t="str">
            <v>SUMINSTRO DE SOLDADURA CADWEEL 150GR</v>
          </cell>
          <cell r="C1732" t="str">
            <v>Insumos</v>
          </cell>
          <cell r="D1732" t="str">
            <v>UND</v>
          </cell>
          <cell r="E1732">
            <v>19866</v>
          </cell>
          <cell r="F1732">
            <v>16694</v>
          </cell>
        </row>
        <row r="1733">
          <cell r="A1733" t="str">
            <v>I1732</v>
          </cell>
          <cell r="B1733" t="str">
            <v>SUMINISTRO DE CABLE 8 AWG HFFR LS 600V 75º CT</v>
          </cell>
          <cell r="C1733" t="str">
            <v>Insumos</v>
          </cell>
          <cell r="D1733" t="str">
            <v>ML</v>
          </cell>
          <cell r="E1733">
            <v>4448</v>
          </cell>
          <cell r="F1733">
            <v>3738</v>
          </cell>
        </row>
        <row r="1734">
          <cell r="A1734" t="str">
            <v>I1733</v>
          </cell>
          <cell r="B1734" t="str">
            <v>SUMINISTRO DE CABLE  10 AWG HFFR LS 600V 75º CT</v>
          </cell>
          <cell r="C1734" t="str">
            <v>Insumos</v>
          </cell>
          <cell r="D1734" t="str">
            <v>ML</v>
          </cell>
          <cell r="E1734">
            <v>3001</v>
          </cell>
          <cell r="F1734">
            <v>2522</v>
          </cell>
        </row>
        <row r="1735">
          <cell r="A1735" t="str">
            <v>I1734</v>
          </cell>
          <cell r="B1735" t="str">
            <v>SUMINISTRO DE TUBERIA PVC 1"</v>
          </cell>
          <cell r="C1735" t="str">
            <v>Insumos</v>
          </cell>
          <cell r="D1735" t="str">
            <v>ML</v>
          </cell>
          <cell r="E1735">
            <v>14507</v>
          </cell>
          <cell r="F1735">
            <v>12191</v>
          </cell>
        </row>
        <row r="1736">
          <cell r="A1736" t="str">
            <v>I1735</v>
          </cell>
          <cell r="B1736" t="str">
            <v>SUMINISTRO DE CURVA PVC 1"</v>
          </cell>
          <cell r="C1736" t="str">
            <v>Insumos</v>
          </cell>
          <cell r="D1736" t="str">
            <v>UND</v>
          </cell>
          <cell r="E1736">
            <v>5748</v>
          </cell>
          <cell r="F1736">
            <v>4830</v>
          </cell>
        </row>
        <row r="1737">
          <cell r="A1737" t="str">
            <v>I1736</v>
          </cell>
          <cell r="B1737" t="str">
            <v>SUMINISTRO DE CINTA AISLANTE DE COLORES</v>
          </cell>
          <cell r="C1737" t="str">
            <v>Insumos</v>
          </cell>
          <cell r="D1737" t="str">
            <v>UND</v>
          </cell>
          <cell r="E1737">
            <v>2437</v>
          </cell>
          <cell r="F1737">
            <v>2048</v>
          </cell>
        </row>
        <row r="1738">
          <cell r="A1738" t="str">
            <v>I1737</v>
          </cell>
          <cell r="B1738" t="str">
            <v>SUMINISTRO DE PEGANTE PVC CONDUIT</v>
          </cell>
          <cell r="C1738" t="str">
            <v>Insumos</v>
          </cell>
          <cell r="D1738" t="str">
            <v>GAL</v>
          </cell>
          <cell r="E1738">
            <v>68156</v>
          </cell>
          <cell r="F1738">
            <v>57274</v>
          </cell>
        </row>
        <row r="1739">
          <cell r="A1739" t="str">
            <v>I1738</v>
          </cell>
          <cell r="B1739" t="str">
            <v>SUMINISTRO DE TABLERO DE DISTRIBUCCION MONOFASICO  2F- N+T; 12 CIRCUITOS , INCRUSTAR CON TAPA</v>
          </cell>
          <cell r="C1739" t="str">
            <v>Insumos</v>
          </cell>
          <cell r="D1739" t="str">
            <v>UND</v>
          </cell>
          <cell r="E1739">
            <v>295986</v>
          </cell>
          <cell r="F1739">
            <v>248728</v>
          </cell>
        </row>
        <row r="1740">
          <cell r="A1740" t="str">
            <v>I1739</v>
          </cell>
          <cell r="B1740" t="str">
            <v>SUMINISTRO DE MARCADORES DE CABLES</v>
          </cell>
          <cell r="C1740" t="str">
            <v>Insumos</v>
          </cell>
          <cell r="D1740" t="str">
            <v>UND</v>
          </cell>
          <cell r="E1740">
            <v>1364</v>
          </cell>
          <cell r="F1740">
            <v>1146</v>
          </cell>
        </row>
        <row r="1741">
          <cell r="A1741" t="str">
            <v>I1740</v>
          </cell>
          <cell r="B1741" t="str">
            <v>SUMINISTRO DE CABLE 12AWG HFFR LS 600V 75º CT</v>
          </cell>
          <cell r="C1741" t="str">
            <v>Insumos</v>
          </cell>
          <cell r="D1741" t="str">
            <v>ML</v>
          </cell>
          <cell r="E1741">
            <v>2074</v>
          </cell>
          <cell r="F1741">
            <v>1743</v>
          </cell>
        </row>
        <row r="1742">
          <cell r="A1742" t="str">
            <v>I1741</v>
          </cell>
          <cell r="B1742" t="str">
            <v>SUMINISTRO DE TABLERO ELECTRICO (500X400X200) IP66</v>
          </cell>
          <cell r="C1742" t="str">
            <v>Insumos</v>
          </cell>
          <cell r="D1742" t="str">
            <v>UND</v>
          </cell>
          <cell r="E1742">
            <v>120903</v>
          </cell>
          <cell r="F1742">
            <v>101599</v>
          </cell>
        </row>
        <row r="1743">
          <cell r="A1743" t="str">
            <v>I1742</v>
          </cell>
          <cell r="B1743" t="str">
            <v>SUMINISTRO DE PROTECCION TIPO MINIBRAKER DE RIEL 16A</v>
          </cell>
          <cell r="C1743" t="str">
            <v>Insumos</v>
          </cell>
          <cell r="D1743" t="str">
            <v>UND</v>
          </cell>
          <cell r="E1743">
            <v>45720</v>
          </cell>
          <cell r="F1743">
            <v>38420</v>
          </cell>
        </row>
        <row r="1744">
          <cell r="A1744" t="str">
            <v>I1743</v>
          </cell>
          <cell r="B1744" t="str">
            <v>SUMINISTRO DE TERMINALESDE OJO PARA CABLE 12 AWG</v>
          </cell>
          <cell r="C1744" t="str">
            <v>Insumos</v>
          </cell>
          <cell r="D1744" t="str">
            <v>UND</v>
          </cell>
          <cell r="E1744">
            <v>8466</v>
          </cell>
          <cell r="F1744">
            <v>7114</v>
          </cell>
        </row>
        <row r="1745">
          <cell r="A1745" t="str">
            <v>I1744</v>
          </cell>
          <cell r="B1745" t="str">
            <v>SUMINISTRO DE ACCESORIOS FIJACION TABLERO Y CABLES TABLERO</v>
          </cell>
          <cell r="C1745" t="str">
            <v>Insumos</v>
          </cell>
          <cell r="D1745" t="str">
            <v>UND</v>
          </cell>
          <cell r="E1745">
            <v>33865</v>
          </cell>
          <cell r="F1745">
            <v>28458</v>
          </cell>
        </row>
        <row r="1746">
          <cell r="A1746" t="str">
            <v>I1745</v>
          </cell>
          <cell r="B1746" t="str">
            <v>SUMINISTRO DE PROTECCION  1X20 A; 10 KA, INCRUSTAR</v>
          </cell>
          <cell r="C1746" t="str">
            <v>Insumos</v>
          </cell>
          <cell r="D1746" t="str">
            <v>UND</v>
          </cell>
          <cell r="E1746">
            <v>20318</v>
          </cell>
          <cell r="F1746">
            <v>17074</v>
          </cell>
        </row>
        <row r="1747">
          <cell r="A1747" t="str">
            <v>I1746</v>
          </cell>
          <cell r="B1747" t="str">
            <v>SUMINISTRO DE BALA LED CIRCULAR DE SOBREPONER 20W</v>
          </cell>
          <cell r="C1747" t="str">
            <v>Insumos</v>
          </cell>
          <cell r="D1747" t="str">
            <v>UND</v>
          </cell>
          <cell r="E1747">
            <v>19887</v>
          </cell>
          <cell r="F1747">
            <v>16712</v>
          </cell>
        </row>
        <row r="1748">
          <cell r="A1748" t="str">
            <v>I1747</v>
          </cell>
          <cell r="B1748" t="str">
            <v>SUMINISTRO DE ALAMBRE  12AWG HFFR LS 600V 75º CT</v>
          </cell>
          <cell r="C1748" t="str">
            <v>Insumos</v>
          </cell>
          <cell r="D1748" t="str">
            <v>ML</v>
          </cell>
          <cell r="E1748">
            <v>2074</v>
          </cell>
          <cell r="F1748">
            <v>1743</v>
          </cell>
        </row>
        <row r="1749">
          <cell r="A1749" t="str">
            <v>I1748</v>
          </cell>
          <cell r="B1749" t="str">
            <v>SUMINISTRO DE LUMINARIA 120X30, SOBREPONER, 2T, LED, 40W, ESPECULAR 3"</v>
          </cell>
          <cell r="C1749" t="str">
            <v>Insumos</v>
          </cell>
          <cell r="D1749" t="str">
            <v>UND</v>
          </cell>
          <cell r="E1749">
            <v>306486</v>
          </cell>
          <cell r="F1749">
            <v>257551</v>
          </cell>
        </row>
        <row r="1750">
          <cell r="A1750" t="str">
            <v>I1749</v>
          </cell>
          <cell r="B1750" t="str">
            <v>SUMINISTRO DE ALAMBRE 12 AWG HFFR LS 600V 75º CT</v>
          </cell>
          <cell r="C1750" t="str">
            <v>Insumos</v>
          </cell>
          <cell r="D1750" t="str">
            <v>ML</v>
          </cell>
          <cell r="E1750">
            <v>2074</v>
          </cell>
          <cell r="F1750">
            <v>1743</v>
          </cell>
        </row>
        <row r="1751">
          <cell r="A1751" t="str">
            <v>I1750</v>
          </cell>
          <cell r="B1751" t="str">
            <v>SUMINISTRO DE LUMINARIA 60X60 DE SOBREPONER T4, LED, 10W ESPECULAR 1.5"</v>
          </cell>
          <cell r="C1751" t="str">
            <v>Insumos</v>
          </cell>
          <cell r="D1751" t="str">
            <v>UND</v>
          </cell>
          <cell r="E1751">
            <v>348818</v>
          </cell>
          <cell r="F1751">
            <v>293124</v>
          </cell>
        </row>
        <row r="1752">
          <cell r="A1752" t="str">
            <v>I1751</v>
          </cell>
          <cell r="B1752" t="str">
            <v>SUMINISTRO DE ALAMBRE 12 AWG HFFR LS 600V 75ºCT</v>
          </cell>
          <cell r="C1752" t="str">
            <v>Insumos</v>
          </cell>
          <cell r="D1752" t="str">
            <v>ML</v>
          </cell>
          <cell r="E1752">
            <v>2074</v>
          </cell>
          <cell r="F1752">
            <v>1743</v>
          </cell>
        </row>
        <row r="1753">
          <cell r="A1753" t="str">
            <v>I1752</v>
          </cell>
          <cell r="B1753" t="str">
            <v>SUMINISTRO DE APLIQUE TIPO TORTUGA MARCA HAVELLS - SYLVANIA O SIMILAR  CON ACCESOSRIOS</v>
          </cell>
          <cell r="C1753" t="str">
            <v>Insumos</v>
          </cell>
          <cell r="D1753" t="str">
            <v>UND</v>
          </cell>
          <cell r="E1753">
            <v>42334</v>
          </cell>
          <cell r="F1753">
            <v>35575</v>
          </cell>
        </row>
        <row r="1754">
          <cell r="A1754" t="str">
            <v>I1753</v>
          </cell>
          <cell r="B1754" t="str">
            <v>SUMINISTRO DE INTERRUPTOR SENCILLO</v>
          </cell>
          <cell r="C1754" t="str">
            <v>Insumos</v>
          </cell>
          <cell r="D1754" t="str">
            <v>UND</v>
          </cell>
          <cell r="E1754">
            <v>17949</v>
          </cell>
          <cell r="F1754">
            <v>15083</v>
          </cell>
        </row>
        <row r="1755">
          <cell r="A1755" t="str">
            <v>I1754</v>
          </cell>
          <cell r="B1755" t="str">
            <v>SUMINISTRO DE CAJA 2X4 PLASTICA</v>
          </cell>
          <cell r="C1755" t="str">
            <v>Insumos</v>
          </cell>
          <cell r="D1755" t="str">
            <v>UND</v>
          </cell>
          <cell r="E1755">
            <v>1012</v>
          </cell>
          <cell r="F1755">
            <v>850</v>
          </cell>
        </row>
        <row r="1756">
          <cell r="A1756" t="str">
            <v>I1755</v>
          </cell>
          <cell r="B1756" t="str">
            <v>SUMINISTRO DE TERMINAL PVC 1/2"</v>
          </cell>
          <cell r="C1756" t="str">
            <v>Insumos</v>
          </cell>
          <cell r="D1756" t="str">
            <v>UND</v>
          </cell>
          <cell r="E1756">
            <v>294</v>
          </cell>
          <cell r="F1756">
            <v>247</v>
          </cell>
        </row>
        <row r="1757">
          <cell r="A1757" t="str">
            <v>I1756</v>
          </cell>
          <cell r="B1757" t="str">
            <v>SUMINISTRO DE CURVA PVC 1/2"</v>
          </cell>
          <cell r="C1757" t="str">
            <v>Insumos</v>
          </cell>
          <cell r="D1757" t="str">
            <v>UND</v>
          </cell>
          <cell r="E1757">
            <v>762</v>
          </cell>
          <cell r="F1757">
            <v>640</v>
          </cell>
        </row>
        <row r="1758">
          <cell r="A1758" t="str">
            <v>I1757</v>
          </cell>
          <cell r="B1758" t="str">
            <v>SUMINISTRO DE TUBERIA PVC 1/2"</v>
          </cell>
          <cell r="C1758" t="str">
            <v>Insumos</v>
          </cell>
          <cell r="D1758" t="str">
            <v>ML</v>
          </cell>
          <cell r="E1758">
            <v>4868</v>
          </cell>
          <cell r="F1758">
            <v>4091</v>
          </cell>
        </row>
        <row r="1759">
          <cell r="A1759" t="str">
            <v>I1758</v>
          </cell>
          <cell r="B1759" t="str">
            <v>SUMINISTRO DE INTERRUPTOR DOBLE</v>
          </cell>
          <cell r="C1759" t="str">
            <v>Insumos</v>
          </cell>
          <cell r="D1759" t="str">
            <v>UND</v>
          </cell>
          <cell r="E1759">
            <v>17949</v>
          </cell>
          <cell r="F1759">
            <v>15083</v>
          </cell>
        </row>
        <row r="1760">
          <cell r="A1760" t="str">
            <v>I1759</v>
          </cell>
          <cell r="B1760" t="str">
            <v>SUMINISTRO DE CAJA 2X4" PLASTICA</v>
          </cell>
          <cell r="C1760" t="str">
            <v>Insumos</v>
          </cell>
          <cell r="D1760" t="str">
            <v>UND</v>
          </cell>
          <cell r="E1760">
            <v>1012</v>
          </cell>
          <cell r="F1760">
            <v>850</v>
          </cell>
        </row>
        <row r="1761">
          <cell r="A1761" t="str">
            <v>I1760</v>
          </cell>
          <cell r="B1761" t="str">
            <v>SUMINISTRO DE INTERRUPTOR CONMUTABLE</v>
          </cell>
          <cell r="C1761" t="str">
            <v>Insumos</v>
          </cell>
          <cell r="D1761" t="str">
            <v>UND</v>
          </cell>
          <cell r="E1761">
            <v>16257</v>
          </cell>
          <cell r="F1761">
            <v>13661</v>
          </cell>
        </row>
        <row r="1762">
          <cell r="A1762" t="str">
            <v>I1761</v>
          </cell>
          <cell r="B1762" t="str">
            <v>SUMINISTRO DE INTERRUPTOR CONMUTABLE DOBLE</v>
          </cell>
          <cell r="C1762" t="str">
            <v>Insumos</v>
          </cell>
          <cell r="D1762" t="str">
            <v>UND</v>
          </cell>
          <cell r="E1762">
            <v>22011</v>
          </cell>
          <cell r="F1762">
            <v>18497</v>
          </cell>
        </row>
        <row r="1763">
          <cell r="A1763" t="str">
            <v>I1762</v>
          </cell>
          <cell r="B1763" t="str">
            <v>SUMINISTRO DE INTERRUPTOR CONMUTABLE TRIPLE</v>
          </cell>
          <cell r="C1763" t="str">
            <v>Insumos</v>
          </cell>
          <cell r="D1763" t="str">
            <v>UND</v>
          </cell>
          <cell r="E1763">
            <v>22011</v>
          </cell>
          <cell r="F1763">
            <v>18497</v>
          </cell>
        </row>
        <row r="1764">
          <cell r="A1764" t="str">
            <v>I1763</v>
          </cell>
          <cell r="B1764" t="str">
            <v>SUMINISTRO DE INTERRUPTOR CUATRO VIAS</v>
          </cell>
          <cell r="C1764" t="str">
            <v>Insumos</v>
          </cell>
          <cell r="D1764" t="str">
            <v>UND</v>
          </cell>
          <cell r="E1764">
            <v>46058</v>
          </cell>
          <cell r="F1764">
            <v>38704</v>
          </cell>
        </row>
        <row r="1765">
          <cell r="A1765" t="str">
            <v>I1764</v>
          </cell>
          <cell r="B1765" t="str">
            <v>SUMINISTRO DE INTERRUPTOR SENSOR DE MOVIMIENTO</v>
          </cell>
          <cell r="C1765" t="str">
            <v>Insumos</v>
          </cell>
          <cell r="D1765" t="str">
            <v>UND</v>
          </cell>
          <cell r="E1765">
            <v>96517</v>
          </cell>
          <cell r="F1765">
            <v>81107</v>
          </cell>
        </row>
        <row r="1766">
          <cell r="A1766" t="str">
            <v>I1765</v>
          </cell>
          <cell r="B1766" t="str">
            <v>SUMINISTRO DE TOMACORRIENTE CON POLO A TIERRA ECONÓMICO</v>
          </cell>
          <cell r="C1766" t="str">
            <v>Insumos</v>
          </cell>
          <cell r="D1766" t="str">
            <v>UND</v>
          </cell>
          <cell r="E1766">
            <v>5670</v>
          </cell>
          <cell r="F1766">
            <v>4765</v>
          </cell>
        </row>
        <row r="1767">
          <cell r="A1767" t="str">
            <v>I1766</v>
          </cell>
          <cell r="B1767" t="str">
            <v>SUMINISTRO DE TOMACORRIENTE TIPO  REGULADO COLOR NARANJA</v>
          </cell>
          <cell r="C1767" t="str">
            <v>Insumos</v>
          </cell>
          <cell r="D1767" t="str">
            <v>UND</v>
          </cell>
          <cell r="E1767">
            <v>47247</v>
          </cell>
          <cell r="F1767">
            <v>39703</v>
          </cell>
        </row>
        <row r="1768">
          <cell r="A1768" t="str">
            <v>I1767</v>
          </cell>
          <cell r="B1768" t="str">
            <v>SUMINISTRO DE TOMACORRIENTE CON POLO A TIERRA GFCI</v>
          </cell>
          <cell r="C1768" t="str">
            <v>Insumos</v>
          </cell>
          <cell r="D1768" t="str">
            <v>UND</v>
          </cell>
          <cell r="E1768">
            <v>93133</v>
          </cell>
          <cell r="F1768">
            <v>78263</v>
          </cell>
        </row>
        <row r="1769">
          <cell r="A1769" t="str">
            <v>I1768</v>
          </cell>
          <cell r="B1769" t="str">
            <v>SUMINISTRO DE FACEPLCE</v>
          </cell>
          <cell r="C1769" t="str">
            <v>Insumos</v>
          </cell>
          <cell r="D1769" t="str">
            <v>UND</v>
          </cell>
          <cell r="E1769">
            <v>12876</v>
          </cell>
          <cell r="F1769">
            <v>10820</v>
          </cell>
        </row>
        <row r="1770">
          <cell r="A1770" t="str">
            <v>I1769</v>
          </cell>
          <cell r="B1770" t="str">
            <v>SUMINISTRO DE CABLE UTP CATEGORIA 6</v>
          </cell>
          <cell r="C1770" t="str">
            <v>Insumos</v>
          </cell>
          <cell r="D1770" t="str">
            <v>ML</v>
          </cell>
          <cell r="E1770">
            <v>3124</v>
          </cell>
          <cell r="F1770">
            <v>2625</v>
          </cell>
        </row>
        <row r="1771">
          <cell r="A1771" t="str">
            <v>I1770</v>
          </cell>
          <cell r="B1771" t="str">
            <v>SUMINISTRO DE CABLE UTP CATEGORIA 5E</v>
          </cell>
          <cell r="C1771" t="str">
            <v>Insumos</v>
          </cell>
          <cell r="D1771" t="str">
            <v>ML</v>
          </cell>
          <cell r="E1771">
            <v>2541</v>
          </cell>
          <cell r="F1771">
            <v>2135</v>
          </cell>
        </row>
        <row r="1772">
          <cell r="A1772" t="str">
            <v>I1771</v>
          </cell>
          <cell r="B1772" t="str">
            <v>SUMINISTRO DE CANALETA METALICA 15X15CM, 2 DIVISIONES</v>
          </cell>
          <cell r="C1772" t="str">
            <v>Insumos</v>
          </cell>
          <cell r="D1772" t="str">
            <v>ML</v>
          </cell>
          <cell r="E1772">
            <v>30478</v>
          </cell>
          <cell r="F1772">
            <v>25612</v>
          </cell>
        </row>
        <row r="1773">
          <cell r="A1773" t="str">
            <v>I1772</v>
          </cell>
          <cell r="B1773" t="str">
            <v>SUMINISTRO DE TROQUEL METALICO PARA PUESTO DE TRABAJO</v>
          </cell>
          <cell r="C1773" t="str">
            <v>Insumos</v>
          </cell>
          <cell r="D1773" t="str">
            <v>UND</v>
          </cell>
          <cell r="E1773">
            <v>10497</v>
          </cell>
          <cell r="F1773">
            <v>8821</v>
          </cell>
        </row>
        <row r="1774">
          <cell r="A1774" t="str">
            <v>I1773</v>
          </cell>
          <cell r="B1774" t="str">
            <v>SUMINISTRO DE TUBERIA EMT 3/4"</v>
          </cell>
          <cell r="C1774" t="str">
            <v>Insumos</v>
          </cell>
          <cell r="D1774" t="str">
            <v>ML</v>
          </cell>
          <cell r="E1774">
            <v>6267</v>
          </cell>
          <cell r="F1774">
            <v>5266</v>
          </cell>
        </row>
        <row r="1775">
          <cell r="A1775" t="str">
            <v>I1774</v>
          </cell>
          <cell r="B1775" t="str">
            <v>SUMINISTRO FACEPLACE</v>
          </cell>
          <cell r="C1775" t="str">
            <v>Insumos</v>
          </cell>
          <cell r="D1775" t="str">
            <v>UND</v>
          </cell>
          <cell r="E1775">
            <v>12876</v>
          </cell>
          <cell r="F1775">
            <v>10820</v>
          </cell>
        </row>
        <row r="1776">
          <cell r="A1776" t="str">
            <v>I1775</v>
          </cell>
          <cell r="B1776" t="str">
            <v>SUMINISTRO DE PUNTO VGA</v>
          </cell>
          <cell r="C1776" t="str">
            <v>Insumos</v>
          </cell>
          <cell r="D1776" t="str">
            <v>UND</v>
          </cell>
          <cell r="E1776">
            <v>164928</v>
          </cell>
          <cell r="F1776">
            <v>138595</v>
          </cell>
        </row>
        <row r="1777">
          <cell r="A1777" t="str">
            <v>I1776</v>
          </cell>
          <cell r="B1777" t="str">
            <v>SUMINISTRO DE PUNTO HDMI</v>
          </cell>
          <cell r="C1777" t="str">
            <v>Insumos</v>
          </cell>
          <cell r="D1777" t="str">
            <v>UND</v>
          </cell>
          <cell r="E1777">
            <v>440336</v>
          </cell>
          <cell r="F1777">
            <v>370030</v>
          </cell>
        </row>
        <row r="1778">
          <cell r="A1778" t="str">
            <v>I1777</v>
          </cell>
          <cell r="B1778" t="str">
            <v>SUMINISTRO DE BANDEJA TIPO MALLA 04M X 0.1</v>
          </cell>
          <cell r="C1778" t="str">
            <v>Insumos</v>
          </cell>
          <cell r="D1778" t="str">
            <v>ML</v>
          </cell>
          <cell r="E1778">
            <v>5081</v>
          </cell>
          <cell r="F1778">
            <v>4270</v>
          </cell>
        </row>
        <row r="1779">
          <cell r="A1779" t="str">
            <v>I1778</v>
          </cell>
          <cell r="B1779" t="str">
            <v>SUMINISTRO DE UNIONES</v>
          </cell>
          <cell r="C1779" t="str">
            <v>Insumos</v>
          </cell>
          <cell r="D1779" t="str">
            <v>UND</v>
          </cell>
          <cell r="E1779">
            <v>135464</v>
          </cell>
          <cell r="F1779">
            <v>113835</v>
          </cell>
        </row>
        <row r="1780">
          <cell r="A1780" t="str">
            <v>I1779</v>
          </cell>
          <cell r="B1780" t="str">
            <v>SUMINISTRO DE SOPORTES</v>
          </cell>
          <cell r="C1780" t="str">
            <v>Insumos</v>
          </cell>
          <cell r="D1780" t="str">
            <v>UND</v>
          </cell>
          <cell r="E1780">
            <v>133704</v>
          </cell>
          <cell r="F1780">
            <v>112356</v>
          </cell>
        </row>
        <row r="1781">
          <cell r="A1781" t="str">
            <v>I1780</v>
          </cell>
          <cell r="B1781" t="str">
            <v>SUMINISTRO E INSTALACION PATCH PANEL 12 PUERTOS</v>
          </cell>
          <cell r="C1781" t="str">
            <v>Insumos</v>
          </cell>
          <cell r="D1781" t="str">
            <v>UND</v>
          </cell>
          <cell r="E1781">
            <v>338659</v>
          </cell>
          <cell r="F1781">
            <v>284587</v>
          </cell>
        </row>
        <row r="1782">
          <cell r="A1782" t="str">
            <v>I1781</v>
          </cell>
          <cell r="B1782" t="str">
            <v>SUMINISTRO E INSTALACION RACK MEDIANO DE PARED 50X45X60</v>
          </cell>
          <cell r="C1782" t="str">
            <v>Insumos</v>
          </cell>
          <cell r="D1782" t="str">
            <v>UND</v>
          </cell>
          <cell r="E1782">
            <v>507990</v>
          </cell>
          <cell r="F1782">
            <v>426882</v>
          </cell>
        </row>
        <row r="1783">
          <cell r="A1783" t="str">
            <v>I1782</v>
          </cell>
          <cell r="B1783" t="str">
            <v>SUMINISTRO E INSTALACION PLANTA TELEFONICA 24 SALIDAS 8 ENTRADAS</v>
          </cell>
          <cell r="C1783" t="str">
            <v>Insumos</v>
          </cell>
          <cell r="D1783" t="str">
            <v>UND</v>
          </cell>
          <cell r="E1783">
            <v>3361187</v>
          </cell>
          <cell r="F1783">
            <v>2824527</v>
          </cell>
        </row>
        <row r="1784">
          <cell r="A1784" t="str">
            <v>I1783</v>
          </cell>
          <cell r="B1784" t="str">
            <v>SUMINISTRO E INSTALACION STRIP TELEFONICO 24</v>
          </cell>
          <cell r="C1784" t="str">
            <v>Insumos</v>
          </cell>
          <cell r="D1784" t="str">
            <v>UND</v>
          </cell>
          <cell r="E1784">
            <v>51221</v>
          </cell>
          <cell r="F1784">
            <v>43043</v>
          </cell>
        </row>
        <row r="1785">
          <cell r="A1785" t="str">
            <v>I1784</v>
          </cell>
          <cell r="B1785" t="str">
            <v>PATCH CORD RJ45</v>
          </cell>
          <cell r="C1785" t="str">
            <v>Insumos</v>
          </cell>
          <cell r="D1785" t="str">
            <v>UND</v>
          </cell>
          <cell r="E1785">
            <v>5505</v>
          </cell>
          <cell r="F1785">
            <v>4626</v>
          </cell>
        </row>
        <row r="1786">
          <cell r="A1786" t="str">
            <v>I1785</v>
          </cell>
          <cell r="B1786" t="str">
            <v>SUMINISTRO DE SWITCH DE 12 PUERTOS</v>
          </cell>
          <cell r="C1786" t="str">
            <v>Insumos</v>
          </cell>
          <cell r="D1786" t="str">
            <v>UND</v>
          </cell>
          <cell r="E1786">
            <v>1740769</v>
          </cell>
          <cell r="F1786">
            <v>1462831</v>
          </cell>
        </row>
        <row r="1787">
          <cell r="A1787" t="str">
            <v>I1786</v>
          </cell>
          <cell r="B1787" t="str">
            <v>ANTICORROSIVO PREMIUM- TIPO PINTUCO REF 513 O SIMILAR</v>
          </cell>
          <cell r="C1787" t="str">
            <v>Insumos</v>
          </cell>
          <cell r="D1787" t="str">
            <v>GAL</v>
          </cell>
          <cell r="E1787">
            <v>79933</v>
          </cell>
          <cell r="F1787">
            <v>67171</v>
          </cell>
        </row>
        <row r="1788">
          <cell r="A1788" t="str">
            <v>I1787</v>
          </cell>
          <cell r="B1788" t="str">
            <v>ESMALTE SINTETICO PINTULUX -  TIPO PINTUCO REF SEGUN COLOR DISEÑO O SIMILAR</v>
          </cell>
          <cell r="C1788" t="str">
            <v>Insumos</v>
          </cell>
          <cell r="D1788" t="str">
            <v>GAL</v>
          </cell>
          <cell r="E1788">
            <v>115927</v>
          </cell>
          <cell r="F1788">
            <v>97418</v>
          </cell>
        </row>
        <row r="1789">
          <cell r="A1789" t="str">
            <v>I1788</v>
          </cell>
          <cell r="B1789" t="str">
            <v>PERFIL IPE 300</v>
          </cell>
          <cell r="C1789" t="str">
            <v>Insumos</v>
          </cell>
          <cell r="D1789" t="str">
            <v>KG</v>
          </cell>
          <cell r="E1789">
            <v>4667</v>
          </cell>
          <cell r="F1789">
            <v>3922</v>
          </cell>
        </row>
        <row r="1790">
          <cell r="A1790" t="str">
            <v>I1789</v>
          </cell>
          <cell r="B1790" t="str">
            <v>SOLDADURA ELECTRICA TIPO WESTARCO SUPER E - 6013 DE 1/8 O SIMILAR</v>
          </cell>
          <cell r="C1790" t="str">
            <v>Insumos</v>
          </cell>
          <cell r="D1790" t="str">
            <v>KG</v>
          </cell>
          <cell r="E1790">
            <v>14042</v>
          </cell>
          <cell r="F1790">
            <v>11800</v>
          </cell>
        </row>
        <row r="1791">
          <cell r="A1791" t="str">
            <v>I1790</v>
          </cell>
          <cell r="B1791" t="str">
            <v>PERFIL C3X5</v>
          </cell>
          <cell r="C1791" t="str">
            <v>Insumos</v>
          </cell>
          <cell r="D1791" t="str">
            <v>KG</v>
          </cell>
          <cell r="E1791">
            <v>4508</v>
          </cell>
          <cell r="F1791">
            <v>3788</v>
          </cell>
        </row>
        <row r="1792">
          <cell r="A1792" t="str">
            <v>I1791</v>
          </cell>
          <cell r="B1792" t="str">
            <v>LEGALIZACION Y RETIE</v>
          </cell>
          <cell r="C1792" t="str">
            <v>Insumos</v>
          </cell>
          <cell r="D1792" t="str">
            <v>UND</v>
          </cell>
          <cell r="E1792">
            <v>4436961</v>
          </cell>
          <cell r="F1792">
            <v>3728539</v>
          </cell>
        </row>
        <row r="1793">
          <cell r="A1793" t="str">
            <v>I1792</v>
          </cell>
          <cell r="B1793" t="str">
            <v>SUMINSTRO DE TRANSPORTE E INSTALACION CABINAS SANITARIAS EN ACERO INOXIDABLE AISI SAE 304 2B SATINADA IVA INCLUIDO</v>
          </cell>
          <cell r="C1793" t="str">
            <v>Insumos</v>
          </cell>
          <cell r="D1793" t="str">
            <v>M2</v>
          </cell>
          <cell r="E1793">
            <v>664655</v>
          </cell>
          <cell r="F1793">
            <v>558534</v>
          </cell>
        </row>
        <row r="1794">
          <cell r="A1794" t="str">
            <v>I1793</v>
          </cell>
          <cell r="B1794" t="str">
            <v>SUMINISTRO,TRANSPORTE E INSTALCION  BARANDA EN TUBERIA GALVANIZADA A 4 HILOS DE 2" ENTRE 0.9 Y 1 MTS, PARALES  VERTICALES CADA 2 MTS,RELLENA DE CONCRETO, INCLUYE  WASH PRIMER PINTURA, ANCLAJES Y RETIRO DE SOBRANTES</v>
          </cell>
          <cell r="C1794" t="str">
            <v>Insumos</v>
          </cell>
          <cell r="D1794" t="str">
            <v>ML</v>
          </cell>
          <cell r="E1794">
            <v>390456</v>
          </cell>
          <cell r="F1794">
            <v>328114</v>
          </cell>
        </row>
        <row r="1795">
          <cell r="A1795" t="str">
            <v>I1794</v>
          </cell>
          <cell r="B1795" t="str">
            <v>SUMINISTRO TRANSPORTE E INSTALCION DE 60000 PCI (INCLUYE ALAMBRE NEGRO Y FIGURACION)</v>
          </cell>
          <cell r="C1795" t="str">
            <v>Insumos</v>
          </cell>
          <cell r="D1795" t="str">
            <v>KG</v>
          </cell>
          <cell r="E1795">
            <v>6773</v>
          </cell>
          <cell r="F1795">
            <v>5692</v>
          </cell>
        </row>
        <row r="1796">
          <cell r="A1796" t="str">
            <v>I1795</v>
          </cell>
          <cell r="B1796" t="str">
            <v>SUMINISTRO TRANSPORTE E INSTALACION ACERO DE 60000 PCI( INCLUYE ALAMBRE NEGRO Y FIGURACION)</v>
          </cell>
          <cell r="C1796" t="str">
            <v>Insumos</v>
          </cell>
          <cell r="D1796" t="str">
            <v>KG</v>
          </cell>
          <cell r="E1796">
            <v>6773</v>
          </cell>
          <cell r="F1796">
            <v>5692</v>
          </cell>
        </row>
        <row r="1797">
          <cell r="A1797" t="str">
            <v>I1796</v>
          </cell>
          <cell r="B1797" t="str">
            <v>SUMINISTRO TRANSPORTE E INSTALACION DE MENSULA EN LAMINA 3/8 DE 1,20*,90 CON PERFORACION  EN BROCA DE 1/2 Y PINTURA ELECTROSTATICA SEGUN DISEÑO</v>
          </cell>
          <cell r="C1797" t="str">
            <v>Insumos</v>
          </cell>
          <cell r="D1797" t="str">
            <v>UND</v>
          </cell>
          <cell r="E1797">
            <v>672940</v>
          </cell>
          <cell r="F1797">
            <v>565496</v>
          </cell>
        </row>
        <row r="1798">
          <cell r="A1798" t="str">
            <v>I1797</v>
          </cell>
          <cell r="B1798" t="str">
            <v>BANCA EN CONCRETO DE 21 MPA ANCHO 0,3 MTS</v>
          </cell>
          <cell r="C1798" t="str">
            <v>Insumos</v>
          </cell>
          <cell r="D1798" t="str">
            <v>ML</v>
          </cell>
          <cell r="E1798">
            <v>134225</v>
          </cell>
          <cell r="F1798">
            <v>112794</v>
          </cell>
        </row>
        <row r="1799">
          <cell r="A1799" t="str">
            <v>I1798</v>
          </cell>
          <cell r="B1799" t="str">
            <v>SUMINISTROTRANS E INSTALACION ACERO DE 60000 PCI (INCLUYE ALAMBRE NEGRO Y FIGURACION)</v>
          </cell>
          <cell r="C1799" t="str">
            <v>Insumos</v>
          </cell>
          <cell r="D1799" t="str">
            <v>KG</v>
          </cell>
          <cell r="E1799">
            <v>6773</v>
          </cell>
          <cell r="F1799">
            <v>5692</v>
          </cell>
        </row>
        <row r="1800">
          <cell r="A1800" t="str">
            <v>I1799</v>
          </cell>
          <cell r="B1800" t="str">
            <v>SUMINISTRO TRANSPORTE E INSTALACION ACERO DE 60000 PCI (INCLUYE ALAMBRE NEGRO Y FIGURACION)</v>
          </cell>
          <cell r="C1800" t="str">
            <v>Insumos</v>
          </cell>
          <cell r="D1800" t="str">
            <v>KG</v>
          </cell>
          <cell r="E1800">
            <v>6773</v>
          </cell>
          <cell r="F1800">
            <v>5692</v>
          </cell>
        </row>
        <row r="1801">
          <cell r="A1801" t="str">
            <v>I1800</v>
          </cell>
          <cell r="B1801" t="str">
            <v>SUMINISTRO, TRANSPORTE E INSTALACION PUERTA METALICA LÁMINA  CAL. 18 TIPO PANEL CON MARCO SENCILLO ( INCLUYE ANTICORROSIVO + PINTURA ACEITE + MARCO EN LAMINA  CAL. 18 CARGADOS EN CONCRETO). INCLUYE EL SUMINISTRO DE TODOS LOS ACCESORIOS REQUERIDOS PARA EL CORRECTO MONTAJE( CHAPA MARCA YALE)</v>
          </cell>
          <cell r="C1801" t="str">
            <v>Insumos</v>
          </cell>
          <cell r="D1801" t="str">
            <v>UND</v>
          </cell>
          <cell r="E1801">
            <v>650756</v>
          </cell>
          <cell r="F1801">
            <v>546854</v>
          </cell>
        </row>
        <row r="1802">
          <cell r="A1802" t="str">
            <v>I1801</v>
          </cell>
          <cell r="B1802" t="str">
            <v>DESMONTE DE COLUMNAS EN MADERA</v>
          </cell>
          <cell r="C1802" t="str">
            <v>Insumos</v>
          </cell>
          <cell r="D1802" t="str">
            <v>UND</v>
          </cell>
          <cell r="E1802">
            <v>16268</v>
          </cell>
          <cell r="F1802">
            <v>13671</v>
          </cell>
        </row>
        <row r="1803">
          <cell r="A1803" t="str">
            <v>I1802</v>
          </cell>
          <cell r="B1803" t="str">
            <v>DESMONTE DE COLUMNA METALICA</v>
          </cell>
          <cell r="C1803" t="str">
            <v>Insumos</v>
          </cell>
          <cell r="D1803" t="str">
            <v>ML</v>
          </cell>
          <cell r="E1803">
            <v>12365</v>
          </cell>
          <cell r="F1803">
            <v>10391</v>
          </cell>
        </row>
        <row r="1804">
          <cell r="A1804" t="str">
            <v>I1803</v>
          </cell>
          <cell r="B1804" t="str">
            <v>DESMONTE DE CERCHA METALICA</v>
          </cell>
          <cell r="C1804" t="str">
            <v>Insumos</v>
          </cell>
          <cell r="D1804" t="str">
            <v>ML</v>
          </cell>
          <cell r="E1804">
            <v>18662</v>
          </cell>
          <cell r="F1804">
            <v>15682</v>
          </cell>
        </row>
        <row r="1805">
          <cell r="A1805" t="str">
            <v>I1804</v>
          </cell>
          <cell r="B1805" t="str">
            <v>DESMONTE DE PERFILES METALICOS</v>
          </cell>
          <cell r="C1805" t="str">
            <v>Insumos</v>
          </cell>
          <cell r="D1805" t="str">
            <v>ML</v>
          </cell>
          <cell r="E1805">
            <v>12365</v>
          </cell>
          <cell r="F1805">
            <v>10391</v>
          </cell>
        </row>
        <row r="1806">
          <cell r="A1806" t="str">
            <v>I1805</v>
          </cell>
          <cell r="B1806" t="str">
            <v>DEMOLICION MUROS EN LADRILLO</v>
          </cell>
          <cell r="C1806" t="str">
            <v>Insumos</v>
          </cell>
          <cell r="D1806" t="str">
            <v>M2</v>
          </cell>
          <cell r="E1806">
            <v>15530</v>
          </cell>
          <cell r="F1806">
            <v>13050</v>
          </cell>
        </row>
        <row r="1807">
          <cell r="A1807" t="str">
            <v>I1806</v>
          </cell>
          <cell r="B1807" t="str">
            <v>DISPOSICION FINAL BOTADERO</v>
          </cell>
          <cell r="C1807" t="str">
            <v>Insumos</v>
          </cell>
          <cell r="D1807" t="str">
            <v>KG</v>
          </cell>
          <cell r="E1807">
            <v>52</v>
          </cell>
          <cell r="F1807">
            <v>44</v>
          </cell>
        </row>
        <row r="1808">
          <cell r="A1808" t="str">
            <v>I1807</v>
          </cell>
          <cell r="B1808" t="str">
            <v>TUBO CUADRADO 3/4 X 3/4PULGADA X 1.5MM X 6M COLMENA</v>
          </cell>
          <cell r="C1808" t="str">
            <v>Insumos</v>
          </cell>
          <cell r="D1808" t="str">
            <v>UND</v>
          </cell>
          <cell r="E1808">
            <v>26945</v>
          </cell>
          <cell r="F1808">
            <v>22643</v>
          </cell>
        </row>
        <row r="1809">
          <cell r="A1809" t="str">
            <v>I1808</v>
          </cell>
          <cell r="B1809" t="str">
            <v>CERRAMIENTO PROVISIONAL CON SEÑALIZADOR Y TELA DE CRRRAMIENTO</v>
          </cell>
          <cell r="C1809" t="str">
            <v>Insumos</v>
          </cell>
          <cell r="D1809" t="str">
            <v>ML</v>
          </cell>
          <cell r="E1809">
            <v>8255</v>
          </cell>
          <cell r="F1809">
            <v>6937</v>
          </cell>
        </row>
        <row r="1810">
          <cell r="A1810" t="str">
            <v>I1809</v>
          </cell>
          <cell r="B1810" t="str">
            <v>AVISOS SEÑALIZACION</v>
          </cell>
          <cell r="C1810" t="str">
            <v>Insumos</v>
          </cell>
          <cell r="D1810" t="str">
            <v>UND</v>
          </cell>
          <cell r="E1810">
            <v>206091</v>
          </cell>
          <cell r="F1810">
            <v>173186</v>
          </cell>
        </row>
        <row r="1811">
          <cell r="A1811" t="str">
            <v>I1810</v>
          </cell>
          <cell r="B1811" t="str">
            <v>GUADUA SOBREBASA LONGITUD PROMEDIO L = 5MT</v>
          </cell>
          <cell r="C1811" t="str">
            <v>Insumos</v>
          </cell>
          <cell r="D1811" t="str">
            <v>M</v>
          </cell>
          <cell r="E1811">
            <v>5913</v>
          </cell>
          <cell r="F1811">
            <v>4969</v>
          </cell>
        </row>
        <row r="1812">
          <cell r="A1812" t="str">
            <v>I1811</v>
          </cell>
          <cell r="B1812" t="str">
            <v>TELA DE CERRAMIENTO A= 2,10 M ( ROLLO POR 100 M)</v>
          </cell>
          <cell r="C1812" t="str">
            <v>Insumos</v>
          </cell>
          <cell r="D1812" t="str">
            <v>M</v>
          </cell>
          <cell r="E1812">
            <v>1628</v>
          </cell>
          <cell r="F1812">
            <v>1368</v>
          </cell>
        </row>
        <row r="1813">
          <cell r="A1813" t="str">
            <v>I1812</v>
          </cell>
          <cell r="B1813" t="str">
            <v>EXCAVACION EN MATERIAL COMUN SECO DE 0.2M MANUAL</v>
          </cell>
          <cell r="C1813" t="str">
            <v>Insumos</v>
          </cell>
          <cell r="D1813" t="str">
            <v>M</v>
          </cell>
          <cell r="E1813">
            <v>40868</v>
          </cell>
          <cell r="F1813">
            <v>34343</v>
          </cell>
        </row>
        <row r="1814">
          <cell r="A1814" t="str">
            <v>I1813</v>
          </cell>
          <cell r="B1814" t="str">
            <v>PINTURA BASE INMUNIZANTE TRANSPARENTE MADERA X1/4GAL</v>
          </cell>
          <cell r="C1814" t="str">
            <v>Insumos</v>
          </cell>
          <cell r="D1814" t="str">
            <v>UND</v>
          </cell>
          <cell r="E1814">
            <v>44368</v>
          </cell>
          <cell r="F1814">
            <v>37284</v>
          </cell>
        </row>
        <row r="1815">
          <cell r="A1815" t="str">
            <v>I1814</v>
          </cell>
          <cell r="B1815" t="str">
            <v>TABLA 2,54 X 18 - 20 X 300 CM CEDRO ROJO CEPILLADA AMBAS CARAS</v>
          </cell>
          <cell r="C1815" t="str">
            <v>Insumos</v>
          </cell>
          <cell r="D1815" t="str">
            <v>UND</v>
          </cell>
          <cell r="E1815">
            <v>36971</v>
          </cell>
          <cell r="F1815">
            <v>31068</v>
          </cell>
        </row>
        <row r="1816">
          <cell r="A1816" t="str">
            <v>I1815</v>
          </cell>
          <cell r="B1816" t="str">
            <v>BARNIZ TRANSPARENTE 1 GALÓN SINTÉTICO</v>
          </cell>
          <cell r="C1816" t="str">
            <v>Insumos</v>
          </cell>
          <cell r="D1816" t="str">
            <v>GAL</v>
          </cell>
          <cell r="E1816">
            <v>51765</v>
          </cell>
          <cell r="F1816">
            <v>43500</v>
          </cell>
        </row>
        <row r="1817">
          <cell r="A1817" t="str">
            <v>I1816</v>
          </cell>
          <cell r="B1817" t="str">
            <v>DESMONTE CUBIERTA</v>
          </cell>
          <cell r="C1817" t="str">
            <v>Insumos</v>
          </cell>
          <cell r="D1817" t="str">
            <v>M2</v>
          </cell>
          <cell r="E1817">
            <v>15313</v>
          </cell>
          <cell r="F1817">
            <v>12868</v>
          </cell>
        </row>
        <row r="1818">
          <cell r="A1818" t="str">
            <v>I1817</v>
          </cell>
          <cell r="B1818" t="str">
            <v>PERFIL METALICO A572GR-50 CAL. 16 1 1/2 X 3 (40 MM X 80 MM)"</v>
          </cell>
          <cell r="C1818" t="str">
            <v>Insumos</v>
          </cell>
          <cell r="D1818" t="str">
            <v>ML</v>
          </cell>
          <cell r="E1818">
            <v>13734</v>
          </cell>
          <cell r="F1818">
            <v>11541</v>
          </cell>
        </row>
        <row r="1819">
          <cell r="A1819" t="str">
            <v>I1818</v>
          </cell>
          <cell r="B1819" t="str">
            <v>TEJA A-360 TRAPEZOIDAL AJOVER A=0.82 X L=6 M</v>
          </cell>
          <cell r="C1819" t="str">
            <v>Insumos</v>
          </cell>
          <cell r="D1819" t="str">
            <v>M2</v>
          </cell>
          <cell r="E1819">
            <v>49270</v>
          </cell>
          <cell r="F1819">
            <v>41403</v>
          </cell>
        </row>
        <row r="1820">
          <cell r="A1820" t="str">
            <v>I1819</v>
          </cell>
          <cell r="B1820" t="str">
            <v>TORNILLO CUBIERTA FIJADOR ALA</v>
          </cell>
          <cell r="C1820" t="str">
            <v>Insumos</v>
          </cell>
          <cell r="D1820" t="str">
            <v>UND</v>
          </cell>
          <cell r="E1820">
            <v>295</v>
          </cell>
          <cell r="F1820">
            <v>248</v>
          </cell>
        </row>
        <row r="1821">
          <cell r="A1821" t="str">
            <v>I1820</v>
          </cell>
          <cell r="B1821" t="str">
            <v>TORNILLO CUBIERTA AUTOPERFORANTE ARANDELA</v>
          </cell>
          <cell r="C1821" t="str">
            <v>Insumos</v>
          </cell>
          <cell r="D1821" t="str">
            <v>UND</v>
          </cell>
          <cell r="E1821">
            <v>887</v>
          </cell>
          <cell r="F1821">
            <v>745</v>
          </cell>
        </row>
        <row r="1822">
          <cell r="A1822" t="str">
            <v>I1821</v>
          </cell>
          <cell r="B1822" t="str">
            <v>MODULOS FIJOS EN SISTEMA PROYECTANTE CON PERFIL 1101 NATURAL Y DOBLE PUERTA BATIENTE CON VIDRIO DE 4 MM INCOLORO Y ACCESORIOS PROPIOS DEL SISTEMA CON TORNILLERIA GALVANIZADA, SEGUN PLANOS</v>
          </cell>
          <cell r="C1822" t="str">
            <v>Insumos</v>
          </cell>
          <cell r="D1822" t="str">
            <v>UND</v>
          </cell>
          <cell r="E1822">
            <v>6560822</v>
          </cell>
          <cell r="F1822">
            <v>5513296</v>
          </cell>
        </row>
        <row r="1823">
          <cell r="A1823" t="str">
            <v>I1822</v>
          </cell>
          <cell r="B1823" t="str">
            <v>MODULOS FIJOS EN SISTEMA PROYECTANTE CON PERFIL 1101 NATURAL Y BASCULANTES SUPERIORES EN VIDRIO DE 4 MM INCOLORO Y ACCESORIOS PROPIOS DEL SISTEMA CON TORNILLERIA GALVANIZADA, SEGUN PLANOS (4,80X2,20)</v>
          </cell>
          <cell r="C1823" t="str">
            <v>Insumos</v>
          </cell>
          <cell r="D1823" t="str">
            <v>UND</v>
          </cell>
          <cell r="E1823">
            <v>2601980</v>
          </cell>
          <cell r="F1823">
            <v>2186538</v>
          </cell>
        </row>
        <row r="1824">
          <cell r="A1824" t="str">
            <v>I1823</v>
          </cell>
          <cell r="B1824" t="str">
            <v>MODULOS FIJOS SISTEMA PROYECTANTE CON PERFIL 1101 NATURAL Y BASCULANTES SUPERIORES EN VIDRIO DE 4 MM INCOLORO Y ACCESORIOS PROPIOS DEL SISTEMA CON TORNILLERIA GALVANIZADA, SEGUN PLANOS (5,25 X 2,20)</v>
          </cell>
          <cell r="C1824" t="str">
            <v>Insumos</v>
          </cell>
          <cell r="D1824" t="str">
            <v>UND</v>
          </cell>
          <cell r="E1824">
            <v>2845912</v>
          </cell>
          <cell r="F1824">
            <v>2391523</v>
          </cell>
        </row>
        <row r="1825">
          <cell r="A1825" t="str">
            <v>I1824</v>
          </cell>
          <cell r="B1825" t="str">
            <v>MODULOS FIJOS SISTEMA PROYECTANTE CON PERFIL 1101 NATURAL Y REJILLA SUPERIOR EN VIDRIO DE 4 MM INCOLORO Y ACCESORIOS PROPIOS DEL SISTEMA CON TORNILLERIA GALVANIZADA, SEGUN PLANOS (1,20X1,35)</v>
          </cell>
          <cell r="C1825" t="str">
            <v>Insumos</v>
          </cell>
          <cell r="D1825" t="str">
            <v>UND</v>
          </cell>
          <cell r="E1825">
            <v>399166</v>
          </cell>
          <cell r="F1825">
            <v>335434</v>
          </cell>
        </row>
        <row r="1826">
          <cell r="A1826" t="str">
            <v>I1825</v>
          </cell>
          <cell r="B1826" t="str">
            <v>MODULOS FIJOS SISTEMA PROYECTANTE CON PERFIL 1101 NATURAL Y REJILLA VIDRIO DE 4 MM INCOLORO Y ACCESORIOS PROPIOS DEL SISTEMA CON TORNILLERIA GALVANIZADA, SEGUN PLANOS (1,20X0,50)</v>
          </cell>
          <cell r="C1826" t="str">
            <v>Insumos</v>
          </cell>
          <cell r="D1826" t="str">
            <v>UND</v>
          </cell>
          <cell r="E1826">
            <v>147841</v>
          </cell>
          <cell r="F1826">
            <v>124236</v>
          </cell>
        </row>
        <row r="1827">
          <cell r="A1827" t="str">
            <v>I1826</v>
          </cell>
          <cell r="B1827" t="str">
            <v>MODULOS FIJOS SISTEMA PROYECTANTE CON PERFIL 1101 NATURAL Y BASCULANTES SUPERIORES EN VIDRIO DE 4 MM INCOLORO Y ACCESORIOS PROPIOS DEL SISTEMA CON TORNILLERIA GALVANIZADA, SEGUN PLANOS (3,27X2,00)</v>
          </cell>
          <cell r="C1827" t="str">
            <v>Insumos</v>
          </cell>
          <cell r="D1827" t="str">
            <v>UND</v>
          </cell>
          <cell r="E1827">
            <v>1612156</v>
          </cell>
          <cell r="F1827">
            <v>1354753</v>
          </cell>
        </row>
        <row r="1828">
          <cell r="A1828" t="str">
            <v>I1827</v>
          </cell>
          <cell r="B1828" t="str">
            <v>MODULOS FIJOS SISTEMA PROYECTANTE CON PERFIL 1101 NATURAL Y REJILLA SUPERIOR EN VIDRIO DE 4 MM INCOLORO Y ACCESORIOS PROPIOS DEL SISTEMA CON TORNILLERIA GALVANIZADA, SEGUN PLANOS (4,80X2,50)</v>
          </cell>
          <cell r="C1828" t="str">
            <v>Insumos</v>
          </cell>
          <cell r="D1828" t="str">
            <v>UND</v>
          </cell>
          <cell r="E1828">
            <v>2956792</v>
          </cell>
          <cell r="F1828">
            <v>2484699</v>
          </cell>
        </row>
        <row r="1829">
          <cell r="A1829" t="str">
            <v>I1828</v>
          </cell>
          <cell r="B1829" t="str">
            <v>MODULOS FIJOS SISTEMA PROYECTANTE CON PERFIL 1101 NATURAL Y REJILLA EN VIDRIO DE 4 MM INCOLORO Y ACCESORIOS PROPIOS DEL SISTEMA CON TORNILLERIA GALVANIZADA, SEGUN PLANOS (4,80X0,50)</v>
          </cell>
          <cell r="C1829" t="str">
            <v>Insumos</v>
          </cell>
          <cell r="D1829" t="str">
            <v>UND</v>
          </cell>
          <cell r="E1829">
            <v>591359</v>
          </cell>
          <cell r="F1829">
            <v>496940</v>
          </cell>
        </row>
        <row r="1830">
          <cell r="A1830" t="str">
            <v>I1829</v>
          </cell>
          <cell r="B1830" t="str">
            <v>MODULOS FIJOS SISTEMA PROYECTANTE CON PERFIL 1101 NATURAL Y DOBLE PUERTA BATIENTE REJILLA SUPERIOR EN VIDRIO DE 4 MM INCOLORO Y ACCESORIOS PROPIOS DEL SISTEMA CON TORNILLERIA GALVANIZADA, SEGUN PLANOS (3,05X2,50)</v>
          </cell>
          <cell r="C1830" t="str">
            <v>Insumos</v>
          </cell>
          <cell r="D1830" t="str">
            <v>UND</v>
          </cell>
          <cell r="E1830">
            <v>2415594</v>
          </cell>
          <cell r="F1830">
            <v>2029911</v>
          </cell>
        </row>
        <row r="1831">
          <cell r="A1831" t="str">
            <v>I1830</v>
          </cell>
          <cell r="B1831" t="str">
            <v>MODULOS FIJOS SISTEMA PROYECTANTE CON PERFIL 1101 NATURAL Y PUERTA BATIENTE EN VIDRIO DE 4 MM INCOLORO Y ACCESORIOS PROPIOS DEL SISTEMA CON TORNILLERIA GALVANIZADA, SEGUN PLANOS (1,30X2,50)</v>
          </cell>
          <cell r="C1831" t="str">
            <v>Insumos</v>
          </cell>
          <cell r="D1831" t="str">
            <v>UND</v>
          </cell>
          <cell r="E1831">
            <v>1029599</v>
          </cell>
          <cell r="F1831">
            <v>865209</v>
          </cell>
        </row>
        <row r="1832">
          <cell r="A1832" t="str">
            <v>I1831</v>
          </cell>
          <cell r="B1832" t="str">
            <v>MODULOS FIJOS SISTEMA PROYECTANTE CON PERFIL 1101 NATURAL Y DOBLE PUERTA BATIENTE EN VIDRIO DE 4 MM INCOLORO Y ACCESORIOS PROPIOS DEL SISTEMA CON TORNILLERIA GALVANIZADA, SEGUN PLANOS (3,05X2,50)</v>
          </cell>
          <cell r="C1832" t="str">
            <v>Insumos</v>
          </cell>
          <cell r="D1832" t="str">
            <v>UND</v>
          </cell>
          <cell r="E1832">
            <v>2415594</v>
          </cell>
          <cell r="F1832">
            <v>2029911</v>
          </cell>
        </row>
        <row r="1833">
          <cell r="A1833" t="str">
            <v>I1832</v>
          </cell>
          <cell r="B1833" t="str">
            <v>MODULOS FIJOS SISTEMA PROYECTANTE CON PERFIL 1101 NATURAL Y DOBLE PUERTA BATIENTE, REJILLAS SUPERIORES EN VIDRIO DE 4 MM INCOLORO Y ACCESORIOS PROPIOS DEL SISTEMA CON TORNILLERIA GALVANIZADA, SEGUN PLANOS (4,80X2,50)</v>
          </cell>
          <cell r="C1833" t="str">
            <v>Insumos</v>
          </cell>
          <cell r="D1833" t="str">
            <v>UND</v>
          </cell>
          <cell r="E1833">
            <v>3379189</v>
          </cell>
          <cell r="F1833">
            <v>2839655</v>
          </cell>
        </row>
        <row r="1834">
          <cell r="A1834" t="str">
            <v>I1833</v>
          </cell>
          <cell r="B1834" t="str">
            <v>MODULOS FIJOS SISTEMA PROYECTANTE CON PERFIL 1101 NATURAL Y DOBLE PUERTA BATIENTE EN VIDRIO DE 4 MM INCOLORO Y ACCESORIOS PROPIOS DEL SISTEMA CON TORNILLERIA GALVANIZADA, SEGUN PLANOS (2,75X2,50)</v>
          </cell>
          <cell r="C1834" t="str">
            <v>Insumos</v>
          </cell>
          <cell r="D1834" t="str">
            <v>UND</v>
          </cell>
          <cell r="E1834">
            <v>1935994</v>
          </cell>
          <cell r="F1834">
            <v>1626886</v>
          </cell>
        </row>
        <row r="1835">
          <cell r="A1835" t="str">
            <v>I1834</v>
          </cell>
          <cell r="B1835" t="str">
            <v>NAVE EN MADERA TRIPLEX DE 0,90 X 2,05 M, ENTAMBORADA</v>
          </cell>
          <cell r="C1835" t="str">
            <v>Insumos</v>
          </cell>
          <cell r="D1835" t="str">
            <v>UND</v>
          </cell>
          <cell r="E1835">
            <v>175999</v>
          </cell>
          <cell r="F1835">
            <v>147898</v>
          </cell>
        </row>
        <row r="1836">
          <cell r="A1836" t="str">
            <v>I1835</v>
          </cell>
          <cell r="B1836" t="str">
            <v>TOPE PUERTA RESORTE CROMO</v>
          </cell>
          <cell r="C1836" t="str">
            <v>Insumos</v>
          </cell>
          <cell r="D1836" t="str">
            <v>UND</v>
          </cell>
          <cell r="E1836">
            <v>3785</v>
          </cell>
          <cell r="F1836">
            <v>3181</v>
          </cell>
        </row>
        <row r="1837">
          <cell r="A1837" t="str">
            <v>I1836</v>
          </cell>
          <cell r="B1837" t="str">
            <v>GUARDAESCOBA MEDIA CAÑA EN PVC BLANCO 0,09 X 3,00 M</v>
          </cell>
          <cell r="C1837" t="str">
            <v>Insumos</v>
          </cell>
          <cell r="D1837" t="str">
            <v>ML</v>
          </cell>
          <cell r="E1837">
            <v>47475</v>
          </cell>
          <cell r="F1837">
            <v>39895</v>
          </cell>
        </row>
        <row r="1838">
          <cell r="A1838" t="str">
            <v>I1837</v>
          </cell>
          <cell r="B1838" t="str">
            <v>PORCELANATO URBAN ARENA 56,6 X 56,6 CM.</v>
          </cell>
          <cell r="C1838" t="str">
            <v>Insumos</v>
          </cell>
          <cell r="D1838" t="str">
            <v>M2</v>
          </cell>
          <cell r="E1838">
            <v>83119</v>
          </cell>
          <cell r="F1838">
            <v>69848</v>
          </cell>
        </row>
        <row r="1839">
          <cell r="A1839" t="str">
            <v>I1838</v>
          </cell>
          <cell r="B1839" t="str">
            <v>PINTURA SIKAFLOOR REF. 2430</v>
          </cell>
          <cell r="C1839" t="str">
            <v>Insumos</v>
          </cell>
          <cell r="D1839" t="str">
            <v>GAL</v>
          </cell>
          <cell r="E1839">
            <v>214674</v>
          </cell>
          <cell r="F1839">
            <v>180398</v>
          </cell>
        </row>
        <row r="1840">
          <cell r="A1840" t="str">
            <v>I1839</v>
          </cell>
          <cell r="B1840" t="str">
            <v>LLAVE TERMINAL DE COBRE ROSCADA DE 1/2"</v>
          </cell>
          <cell r="C1840" t="str">
            <v>Insumos</v>
          </cell>
          <cell r="D1840" t="str">
            <v>UND</v>
          </cell>
          <cell r="E1840">
            <v>28694</v>
          </cell>
          <cell r="F1840">
            <v>24113</v>
          </cell>
        </row>
        <row r="1841">
          <cell r="A1841" t="str">
            <v>I1840</v>
          </cell>
          <cell r="B1841" t="str">
            <v>SUMINISTRO DE PROTECCION  2X20 A; 10 KA, INCRUSTAR</v>
          </cell>
          <cell r="C1841" t="str">
            <v>Insumos</v>
          </cell>
          <cell r="D1841" t="str">
            <v>UND</v>
          </cell>
          <cell r="E1841">
            <v>51026</v>
          </cell>
          <cell r="F1841">
            <v>42879</v>
          </cell>
        </row>
        <row r="1842">
          <cell r="A1842" t="str">
            <v>I1841</v>
          </cell>
          <cell r="B1842" t="str">
            <v>TUBO UNION PLATINO RDE 21 PVC  2" 200 PSI</v>
          </cell>
          <cell r="C1842" t="str">
            <v>Insumos</v>
          </cell>
          <cell r="D1842" t="str">
            <v>M</v>
          </cell>
          <cell r="E1842">
            <v>57400</v>
          </cell>
          <cell r="F1842">
            <v>48235</v>
          </cell>
        </row>
        <row r="1843">
          <cell r="A1843" t="str">
            <v>I1842</v>
          </cell>
          <cell r="B1843" t="str">
            <v>BLOQUE CON BASE EN CEMENTO GRAMOQUIN PEATONAL A=43; B=59; H=6 CM</v>
          </cell>
          <cell r="C1843" t="str">
            <v>Insumos</v>
          </cell>
          <cell r="D1843" t="str">
            <v>M2</v>
          </cell>
          <cell r="E1843">
            <v>63219</v>
          </cell>
          <cell r="F1843">
            <v>53125</v>
          </cell>
        </row>
        <row r="1844">
          <cell r="A1844" t="str">
            <v>I1843</v>
          </cell>
          <cell r="B1844" t="str">
            <v>TELERA ALGARROBO 0,4 X 0,18 X 3,00 M</v>
          </cell>
          <cell r="C1844" t="str">
            <v>Insumos</v>
          </cell>
          <cell r="D1844" t="str">
            <v>UND</v>
          </cell>
          <cell r="E1844">
            <v>88741</v>
          </cell>
          <cell r="F1844">
            <v>74572</v>
          </cell>
        </row>
        <row r="1845">
          <cell r="A1845" t="str">
            <v>I1844</v>
          </cell>
          <cell r="B1845" t="str">
            <v>BARNIZ BRILLANTE EXTERIOR</v>
          </cell>
          <cell r="C1845" t="str">
            <v>Insumos</v>
          </cell>
          <cell r="D1845" t="str">
            <v>GAL</v>
          </cell>
          <cell r="E1845">
            <v>75281</v>
          </cell>
          <cell r="F1845">
            <v>63261</v>
          </cell>
        </row>
        <row r="1846">
          <cell r="A1846" t="str">
            <v>I1845</v>
          </cell>
          <cell r="B1846" t="str">
            <v>LACA PARA MADERA</v>
          </cell>
          <cell r="C1846" t="str">
            <v>Insumos</v>
          </cell>
          <cell r="D1846" t="str">
            <v>GAL</v>
          </cell>
          <cell r="E1846">
            <v>54572</v>
          </cell>
          <cell r="F1846">
            <v>45859</v>
          </cell>
        </row>
        <row r="1847">
          <cell r="A1847" t="str">
            <v>I1846</v>
          </cell>
          <cell r="B1847" t="str">
            <v>VARILLA ESQUELETO CHANUL</v>
          </cell>
          <cell r="C1847" t="str">
            <v>Insumos</v>
          </cell>
          <cell r="D1847" t="str">
            <v>ML</v>
          </cell>
          <cell r="E1847">
            <v>5175</v>
          </cell>
          <cell r="F1847">
            <v>4349</v>
          </cell>
        </row>
        <row r="1848">
          <cell r="A1848" t="str">
            <v>I1847</v>
          </cell>
          <cell r="B1848" t="str">
            <v>BARNIZ POLIURETANO EXTRA</v>
          </cell>
          <cell r="C1848" t="str">
            <v>Insumos</v>
          </cell>
          <cell r="D1848" t="str">
            <v>GAL</v>
          </cell>
          <cell r="E1848">
            <v>112256</v>
          </cell>
          <cell r="F1848">
            <v>94333</v>
          </cell>
        </row>
        <row r="1849">
          <cell r="A1849" t="str">
            <v>I1848</v>
          </cell>
          <cell r="B1849" t="str">
            <v>HUELLA MADERA ALGARROBO 0,2 X 0,18 X 1,00 M</v>
          </cell>
          <cell r="C1849" t="str">
            <v>Insumos</v>
          </cell>
          <cell r="D1849" t="str">
            <v>UND</v>
          </cell>
          <cell r="E1849">
            <v>41410</v>
          </cell>
          <cell r="F1849">
            <v>34798</v>
          </cell>
        </row>
        <row r="1850">
          <cell r="A1850" t="str">
            <v>I1849</v>
          </cell>
          <cell r="B1850" t="str">
            <v>PERFIL PHR-C 305X80 CAL 12</v>
          </cell>
          <cell r="C1850" t="str">
            <v>Insumos</v>
          </cell>
          <cell r="D1850" t="str">
            <v>KG</v>
          </cell>
          <cell r="E1850">
            <v>4977</v>
          </cell>
          <cell r="F1850">
            <v>4182</v>
          </cell>
        </row>
        <row r="1851">
          <cell r="A1851" t="str">
            <v>I1850</v>
          </cell>
          <cell r="B1851" t="str">
            <v>TUBO ESTRUCTURAL CUADRADO 40X40X3 MM</v>
          </cell>
          <cell r="C1851" t="str">
            <v>Insumos</v>
          </cell>
          <cell r="D1851" t="str">
            <v>KG</v>
          </cell>
          <cell r="E1851">
            <v>17157</v>
          </cell>
          <cell r="F1851">
            <v>14418</v>
          </cell>
        </row>
        <row r="1852">
          <cell r="A1852" t="str">
            <v>I1851</v>
          </cell>
          <cell r="B1852" t="str">
            <v>YEPROMEC</v>
          </cell>
          <cell r="C1852" t="str">
            <v>Insumos</v>
          </cell>
          <cell r="D1852" t="str">
            <v>M2</v>
          </cell>
          <cell r="E1852">
            <v>32411</v>
          </cell>
          <cell r="F1852">
            <v>27236</v>
          </cell>
        </row>
        <row r="1853">
          <cell r="A1853" t="str">
            <v>I1852</v>
          </cell>
          <cell r="B1853" t="str">
            <v>MONOCAPA</v>
          </cell>
          <cell r="C1853" t="str">
            <v>Insumos</v>
          </cell>
          <cell r="D1853" t="str">
            <v>M2</v>
          </cell>
          <cell r="E1853">
            <v>22685</v>
          </cell>
          <cell r="F1853">
            <v>19063</v>
          </cell>
        </row>
        <row r="1854">
          <cell r="A1854" t="str">
            <v>I1853</v>
          </cell>
          <cell r="B1854" t="str">
            <v>YEPROFINO</v>
          </cell>
          <cell r="C1854" t="str">
            <v>Insumos</v>
          </cell>
          <cell r="D1854" t="str">
            <v>M2</v>
          </cell>
          <cell r="E1854">
            <v>22685</v>
          </cell>
          <cell r="F1854">
            <v>19063</v>
          </cell>
        </row>
        <row r="1855">
          <cell r="A1855" t="str">
            <v>I1854</v>
          </cell>
          <cell r="B1855" t="str">
            <v>MALLA PLÁSTICA</v>
          </cell>
          <cell r="C1855" t="str">
            <v>Insumos</v>
          </cell>
          <cell r="D1855" t="str">
            <v>M2</v>
          </cell>
          <cell r="E1855">
            <v>15034</v>
          </cell>
          <cell r="F1855">
            <v>12634</v>
          </cell>
        </row>
        <row r="1856">
          <cell r="A1856" t="str">
            <v>I1855</v>
          </cell>
          <cell r="B1856" t="str">
            <v>BARANDILLAS METALICAS PARA ESCALERA CON PLATINA DE 4" X 1/4" CON TUBO INTERMEDIO METALICO DE 2"</v>
          </cell>
          <cell r="C1856" t="str">
            <v>Insumos</v>
          </cell>
          <cell r="D1856" t="str">
            <v>ML</v>
          </cell>
          <cell r="E1856">
            <v>499898</v>
          </cell>
          <cell r="F1856">
            <v>420082</v>
          </cell>
        </row>
        <row r="1857">
          <cell r="A1857" t="str">
            <v>I1856</v>
          </cell>
          <cell r="B1857" t="str">
            <v>MEDIDOR DE 1" VOLUMÉTRICO TIPO "B"</v>
          </cell>
          <cell r="C1857" t="str">
            <v>Insumos</v>
          </cell>
          <cell r="D1857" t="str">
            <v>UND</v>
          </cell>
          <cell r="E1857">
            <v>1838341</v>
          </cell>
          <cell r="F1857">
            <v>1544824</v>
          </cell>
        </row>
        <row r="1858">
          <cell r="A1858" t="str">
            <v>I1857</v>
          </cell>
          <cell r="B1858" t="str">
            <v>FILTRO YEE 1"</v>
          </cell>
          <cell r="C1858" t="str">
            <v>Insumos</v>
          </cell>
          <cell r="D1858" t="str">
            <v>UND</v>
          </cell>
          <cell r="E1858">
            <v>86005</v>
          </cell>
          <cell r="F1858">
            <v>72273</v>
          </cell>
        </row>
        <row r="1859">
          <cell r="A1859" t="str">
            <v>I1858</v>
          </cell>
          <cell r="B1859" t="str">
            <v>TUBERIA ANCLAJE PVC 1" 1/2"</v>
          </cell>
          <cell r="C1859" t="str">
            <v>Insumos</v>
          </cell>
          <cell r="D1859" t="str">
            <v>UND</v>
          </cell>
          <cell r="E1859">
            <v>23796</v>
          </cell>
          <cell r="F1859">
            <v>19997</v>
          </cell>
        </row>
        <row r="1860">
          <cell r="A1860" t="str">
            <v>I1859</v>
          </cell>
          <cell r="B1860" t="str">
            <v>PLATINA L 0.90 X 0.10 M X 1/4”</v>
          </cell>
          <cell r="C1860" t="str">
            <v>Insumos</v>
          </cell>
          <cell r="D1860" t="str">
            <v>UND</v>
          </cell>
          <cell r="E1860">
            <v>67533</v>
          </cell>
          <cell r="F1860">
            <v>56750</v>
          </cell>
        </row>
        <row r="1861">
          <cell r="A1861" t="str">
            <v>I1860</v>
          </cell>
          <cell r="B1861" t="str">
            <v>VIGA CHANUL 20 X 20 CM X 3 M</v>
          </cell>
          <cell r="C1861" t="str">
            <v>Insumos</v>
          </cell>
          <cell r="D1861" t="str">
            <v>UND</v>
          </cell>
          <cell r="E1861">
            <v>332329</v>
          </cell>
          <cell r="F1861">
            <v>279268</v>
          </cell>
        </row>
        <row r="1862">
          <cell r="A1862" t="str">
            <v>I1861</v>
          </cell>
          <cell r="B1862" t="str">
            <v>PERNO GRADO 6</v>
          </cell>
          <cell r="C1862" t="str">
            <v>Insumos</v>
          </cell>
          <cell r="D1862" t="str">
            <v>UND</v>
          </cell>
          <cell r="E1862">
            <v>3407</v>
          </cell>
          <cell r="F1862">
            <v>2863</v>
          </cell>
        </row>
        <row r="1863">
          <cell r="A1863" t="str">
            <v>I1862</v>
          </cell>
          <cell r="B1863" t="str">
            <v>LACA SELLADOR POLIURETANO</v>
          </cell>
          <cell r="C1863" t="str">
            <v>Insumos</v>
          </cell>
          <cell r="D1863" t="str">
            <v>GAL</v>
          </cell>
          <cell r="E1863">
            <v>316208</v>
          </cell>
          <cell r="F1863">
            <v>265721</v>
          </cell>
        </row>
        <row r="1864">
          <cell r="A1864" t="str">
            <v>I1863</v>
          </cell>
          <cell r="B1864" t="str">
            <v>PARAL SOPORTE DE CIERRE MADERA</v>
          </cell>
          <cell r="C1864" t="str">
            <v>Insumos</v>
          </cell>
          <cell r="D1864" t="str">
            <v>UND</v>
          </cell>
          <cell r="E1864">
            <v>9908</v>
          </cell>
          <cell r="F1864">
            <v>8326</v>
          </cell>
        </row>
        <row r="1865">
          <cell r="A1865" t="str">
            <v>I1864</v>
          </cell>
          <cell r="B1865" t="str">
            <v>PARAL SOPORTE TRAMO 0.20 X 0.05 M</v>
          </cell>
          <cell r="C1865" t="str">
            <v>Insumos</v>
          </cell>
          <cell r="D1865" t="str">
            <v>M</v>
          </cell>
          <cell r="E1865">
            <v>81345</v>
          </cell>
          <cell r="F1865">
            <v>68357</v>
          </cell>
        </row>
        <row r="1866">
          <cell r="A1866" t="str">
            <v>I1865</v>
          </cell>
          <cell r="B1866" t="str">
            <v>PASO Y CONTRAPASO SAPAN 0.30 M</v>
          </cell>
          <cell r="C1866" t="str">
            <v>Insumos</v>
          </cell>
          <cell r="D1866" t="str">
            <v>M</v>
          </cell>
          <cell r="E1866">
            <v>112200</v>
          </cell>
          <cell r="F1866">
            <v>94286</v>
          </cell>
        </row>
        <row r="1867">
          <cell r="A1867" t="str">
            <v>I1866</v>
          </cell>
          <cell r="B1867" t="str">
            <v>PERNO DE ANCLAJE 1/2”</v>
          </cell>
          <cell r="C1867" t="str">
            <v>Insumos</v>
          </cell>
          <cell r="D1867" t="str">
            <v>UND</v>
          </cell>
          <cell r="E1867">
            <v>570</v>
          </cell>
          <cell r="F1867">
            <v>479</v>
          </cell>
        </row>
        <row r="1868">
          <cell r="A1868" t="str">
            <v>I1867</v>
          </cell>
          <cell r="B1868" t="str">
            <v>PLATINA DE APOYO 0.30 X 0.30 X 1/4”·</v>
          </cell>
          <cell r="C1868" t="str">
            <v>Insumos</v>
          </cell>
          <cell r="D1868" t="str">
            <v>UND</v>
          </cell>
          <cell r="E1868">
            <v>72884</v>
          </cell>
          <cell r="F1868">
            <v>61247</v>
          </cell>
        </row>
        <row r="1869">
          <cell r="A1869" t="str">
            <v>I1868</v>
          </cell>
          <cell r="B1869" t="str">
            <v>INSUMO PRUEBA</v>
          </cell>
          <cell r="C1869" t="str">
            <v>Insumos</v>
          </cell>
          <cell r="D1869" t="str">
            <v>GAL</v>
          </cell>
          <cell r="E1869">
            <v>0</v>
          </cell>
          <cell r="F1869">
            <v>0</v>
          </cell>
        </row>
        <row r="1870">
          <cell r="A1870" t="str">
            <v>I1869</v>
          </cell>
          <cell r="B1870" t="str">
            <v>DIVISIONES SANITARIAS EN ACERO INOXIDABLE CAL. 20 SATINADAS, LAMINA CONFORMADO EN PANELES TIPO SANDWICH, COMPUESTA DE 3 PIEZAS BASICAS: PUERTA, PARAL Y TABIQUE</v>
          </cell>
          <cell r="C1870" t="str">
            <v>Insumos</v>
          </cell>
          <cell r="D1870" t="str">
            <v>M2</v>
          </cell>
          <cell r="E1870">
            <v>671886</v>
          </cell>
          <cell r="F1870">
            <v>564610</v>
          </cell>
        </row>
        <row r="1871">
          <cell r="A1871" t="str">
            <v>I1870</v>
          </cell>
          <cell r="B1871" t="str">
            <v>ASCENSOR EN ESTRUCTURA AUTOPORTANTE CAPACIDAD 6 PERSONAS</v>
          </cell>
          <cell r="C1871" t="str">
            <v>Insumos</v>
          </cell>
          <cell r="D1871" t="str">
            <v>UND</v>
          </cell>
          <cell r="E1871">
            <v>105956352</v>
          </cell>
          <cell r="F1871">
            <v>89038951</v>
          </cell>
        </row>
        <row r="1872">
          <cell r="A1872" t="str">
            <v>I1871</v>
          </cell>
          <cell r="B1872" t="str">
            <v>ACCESORIOS GENERALES DE INSTALACIÓN</v>
          </cell>
          <cell r="C1872" t="str">
            <v>Insumos</v>
          </cell>
          <cell r="D1872" t="str">
            <v>GLB</v>
          </cell>
          <cell r="E1872">
            <v>159190</v>
          </cell>
          <cell r="F1872">
            <v>133773</v>
          </cell>
        </row>
        <row r="1873">
          <cell r="A1873" t="str">
            <v>I1872</v>
          </cell>
          <cell r="B1873" t="str">
            <v>SANITARIO TIPO INSTITUCIONAL BAJO CONSUMO POR DESCARGA, COLOR BLANCO CORONA REF 340021001 O SIMILAR, INCLUYE MUEBLE</v>
          </cell>
          <cell r="C1873" t="str">
            <v>Insumos</v>
          </cell>
          <cell r="D1873" t="str">
            <v>UND</v>
          </cell>
          <cell r="E1873">
            <v>223843</v>
          </cell>
          <cell r="F1873">
            <v>188103</v>
          </cell>
        </row>
        <row r="1874">
          <cell r="A1874" t="str">
            <v>I1873</v>
          </cell>
          <cell r="B1874" t="str">
            <v>LAVAMANOS DE EMPOTRAR LINEA SAN LORENZO COLOR BLANCO DE CORONA REF: O19001001 O SIMILAR.</v>
          </cell>
          <cell r="C1874" t="str">
            <v>Insumos</v>
          </cell>
          <cell r="D1874" t="str">
            <v>UND</v>
          </cell>
          <cell r="E1874">
            <v>262719</v>
          </cell>
          <cell r="F1874">
            <v>220772</v>
          </cell>
        </row>
        <row r="1875">
          <cell r="A1875" t="str">
            <v>I1874</v>
          </cell>
          <cell r="B1875" t="str">
            <v>TOPE PUERTA MEDIA LUNA SATINADO 3/16PG FIXSER O SIMILAR</v>
          </cell>
          <cell r="C1875" t="str">
            <v>Insumos</v>
          </cell>
          <cell r="D1875" t="str">
            <v>UND</v>
          </cell>
          <cell r="E1875">
            <v>11368</v>
          </cell>
          <cell r="F1875">
            <v>9553</v>
          </cell>
        </row>
        <row r="1876">
          <cell r="A1876" t="str">
            <v>I1875</v>
          </cell>
          <cell r="B1876" t="str">
            <v>PISO CERÁMICO DUROPISO (COLOR SEGÚN DISEÑO). TIPO CORONA O SIMILAR.</v>
          </cell>
          <cell r="C1876" t="str">
            <v>Insumos</v>
          </cell>
          <cell r="D1876" t="str">
            <v>M2</v>
          </cell>
          <cell r="E1876">
            <v>76387</v>
          </cell>
          <cell r="F1876">
            <v>64191</v>
          </cell>
        </row>
        <row r="1877">
          <cell r="A1877" t="str">
            <v>I1876</v>
          </cell>
          <cell r="B1877" t="str">
            <v>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v>
          </cell>
          <cell r="C1877" t="str">
            <v>Insumos</v>
          </cell>
          <cell r="D1877" t="str">
            <v>UND</v>
          </cell>
          <cell r="E1877">
            <v>9231987</v>
          </cell>
          <cell r="F1877">
            <v>7757972</v>
          </cell>
        </row>
        <row r="1878">
          <cell r="A1878" t="str">
            <v>I1877</v>
          </cell>
          <cell r="B1878" t="str">
            <v>PERFIL PIPE 1 STD ACERO A572 GR 50 (D = 1 1/2")</v>
          </cell>
          <cell r="C1878" t="str">
            <v>Insumos</v>
          </cell>
          <cell r="D1878" t="str">
            <v>KG</v>
          </cell>
          <cell r="E1878">
            <v>6734</v>
          </cell>
          <cell r="F1878">
            <v>5659</v>
          </cell>
        </row>
        <row r="1879">
          <cell r="A1879" t="str">
            <v>I1878</v>
          </cell>
          <cell r="B1879" t="str">
            <v>CODO 90° ACERO GALVANIZADO  - 2''</v>
          </cell>
          <cell r="C1879" t="str">
            <v>Insumos</v>
          </cell>
          <cell r="D1879" t="str">
            <v>UND</v>
          </cell>
          <cell r="E1879">
            <v>15133</v>
          </cell>
          <cell r="F1879">
            <v>12717</v>
          </cell>
        </row>
        <row r="1880">
          <cell r="A1880" t="str">
            <v>I1879</v>
          </cell>
          <cell r="B1880" t="str">
            <v>SUMINISTRO, TRANSPORTE E INSTALACIÓN DE BRAZO HIDRÁULICO AUTOMÁTICO DE CAPACIDAD (45 - 65) KG (INCLUYE ACCESORIOS DE INSTALACIÓN)</v>
          </cell>
          <cell r="C1880" t="str">
            <v>Insumos</v>
          </cell>
          <cell r="D1880" t="str">
            <v>UND</v>
          </cell>
          <cell r="E1880">
            <v>226556</v>
          </cell>
          <cell r="F1880">
            <v>190383</v>
          </cell>
        </row>
        <row r="1881">
          <cell r="A1881" t="str">
            <v>I1880</v>
          </cell>
          <cell r="B1881" t="str">
            <v>LAMPARA ESPECULAR 2X18 TUBO LED 6500 K O SIMILAR</v>
          </cell>
          <cell r="C1881" t="str">
            <v>Insumos</v>
          </cell>
          <cell r="D1881" t="str">
            <v>UND</v>
          </cell>
          <cell r="E1881">
            <v>111577</v>
          </cell>
          <cell r="F1881">
            <v>93762</v>
          </cell>
        </row>
        <row r="1882">
          <cell r="A1882" t="str">
            <v>I1881</v>
          </cell>
          <cell r="B1882" t="str">
            <v>TUBERÍA CORRUGADA PERFORADA DE USO AGRÍCOLA D = 65 MM PARA DRENES HORIZONTALES</v>
          </cell>
          <cell r="C1882" t="str">
            <v>Insumos</v>
          </cell>
          <cell r="D1882" t="str">
            <v>ML</v>
          </cell>
          <cell r="E1882">
            <v>8983</v>
          </cell>
          <cell r="F1882">
            <v>7549</v>
          </cell>
        </row>
        <row r="1883">
          <cell r="A1883" t="str">
            <v>I1882</v>
          </cell>
          <cell r="B1883" t="str">
            <v>TAPÓN PARA TUBERÍA PERFORADA CORRUGADA DE USO AGRÍCOLA D = 65 MM REF: 2901338</v>
          </cell>
          <cell r="C1883" t="str">
            <v>Insumos</v>
          </cell>
          <cell r="D1883" t="str">
            <v>UND</v>
          </cell>
          <cell r="E1883">
            <v>2490</v>
          </cell>
          <cell r="F1883">
            <v>2485</v>
          </cell>
        </row>
        <row r="1884">
          <cell r="A1884" t="str">
            <v>I1883</v>
          </cell>
          <cell r="B1884" t="str">
            <v>GRAMA SINTETICA CON FIBRAS DE POLIETILENO MONOFILAMENTADO BICOLOR CON UNA ALTURA DE 50MM</v>
          </cell>
          <cell r="C1884" t="str">
            <v>Insumos</v>
          </cell>
          <cell r="D1884" t="str">
            <v>M2</v>
          </cell>
          <cell r="E1884">
            <v>126457</v>
          </cell>
          <cell r="F1884">
            <v>106266</v>
          </cell>
        </row>
        <row r="1885">
          <cell r="A1885" t="str">
            <v>I1884</v>
          </cell>
          <cell r="B1885" t="str">
            <v>CERRADURA YALE 3 MACHUELOS SOBREPONER SOLDAR DERECHA O SIMILAR PARA PUERTA METÁLICA INSTITUCIONAL</v>
          </cell>
          <cell r="C1885" t="str">
            <v>Insumos</v>
          </cell>
          <cell r="D1885" t="str">
            <v>UND</v>
          </cell>
          <cell r="E1885">
            <v>207128</v>
          </cell>
          <cell r="F1885">
            <v>174057</v>
          </cell>
        </row>
        <row r="1886">
          <cell r="A1886" t="str">
            <v>I1885</v>
          </cell>
          <cell r="B1886" t="str">
            <v>JUEGO DE LLAVES (2) PARA ABRIR CERRADURA METÁLICA YALE TRES MACHUELOS</v>
          </cell>
          <cell r="C1886" t="str">
            <v>Insumos</v>
          </cell>
          <cell r="D1886" t="str">
            <v>UND</v>
          </cell>
          <cell r="E1886">
            <v>25362</v>
          </cell>
          <cell r="F1886">
            <v>21313</v>
          </cell>
        </row>
        <row r="1887">
          <cell r="A1887" t="str">
            <v>I1886</v>
          </cell>
          <cell r="B1887" t="str">
            <v>SUMINISTRO, TRANSPORTE E INSTALACIÓN DE SISTEMA MODULAR PARA DIVISIONES PISO TECHO COMPUESTO EN PANEL DE VIDRIO DE 8MM, PELÍCULA DE SEGURIDAD OPAL Y TABLEROS EN MDF CON ENCHAPE A DOBLE CARA Y CANTO RÍGIDO PERIMETRAL. INCLUYE TODOS LOS ACCESORIOS PARA SU CORRECTA INSTALACIÓN. NO INCLUYE PUERTA</v>
          </cell>
          <cell r="C1887" t="str">
            <v>Insumos</v>
          </cell>
          <cell r="D1887" t="str">
            <v>M2</v>
          </cell>
          <cell r="E1887">
            <v>346623</v>
          </cell>
          <cell r="F1887">
            <v>291280</v>
          </cell>
        </row>
        <row r="1888">
          <cell r="A1888" t="str">
            <v>I1887</v>
          </cell>
          <cell r="B1888" t="str">
            <v>SUMINISTRO, TRANSPORTE E INSTALACIÓN DE PUERTA DE VIDRIO TEMPLADO DE 8MM EN SISTEMA ARBN DE PERFILERÍA METÁLICA CON MARCO Y CHAPA , O SIMILAR. INCLUYE TODOS LOS ACCESORIOS DE INSTALACIÓN</v>
          </cell>
          <cell r="C1888" t="str">
            <v>Insumos</v>
          </cell>
          <cell r="D1888" t="str">
            <v>M2</v>
          </cell>
          <cell r="E1888">
            <v>684790</v>
          </cell>
          <cell r="F1888">
            <v>575454</v>
          </cell>
        </row>
        <row r="1889">
          <cell r="A1889" t="str">
            <v>I1888</v>
          </cell>
          <cell r="B1889" t="str">
            <v>SUMINISTRO, TRANSPORTE E INSTALACIÓN DE CORTAGOTERA METÁLICO. INCLUYE ANTICORROSIVO, ANDAMIOS Y/O ESCALERAS SI SE REQUIERE, Y DEMÁS ELEMENTOS PARA SUCORRECTA INSTALACIÓN Y FUNCIONAMIENTO</v>
          </cell>
          <cell r="C1889" t="str">
            <v>Insumos</v>
          </cell>
          <cell r="D1889" t="str">
            <v>ML</v>
          </cell>
          <cell r="E1889">
            <v>21137</v>
          </cell>
          <cell r="F1889">
            <v>17762</v>
          </cell>
        </row>
        <row r="1890">
          <cell r="A1890" t="str">
            <v>I1889</v>
          </cell>
          <cell r="B1890" t="str">
            <v>PERFIL C EN LÁMINA GALVANIZADA CAL 18-20 (DIMENSIONES SEGÚN DISEÑO) PARA MONTANTES Y VIGAS EN SISTEMA STEEL FRAMING</v>
          </cell>
          <cell r="C1890" t="str">
            <v>Insumos</v>
          </cell>
          <cell r="D1890" t="str">
            <v>ML</v>
          </cell>
          <cell r="E1890">
            <v>8052</v>
          </cell>
          <cell r="F1890">
            <v>6766</v>
          </cell>
        </row>
        <row r="1891">
          <cell r="A1891" t="str">
            <v>I1890</v>
          </cell>
          <cell r="B1891" t="str">
            <v>PERFIL U EN LÁMINA GALVANIZADA GR50 CAL 18-20 (DIMENSIONES SEGÚN DISEÑO) PARA SOLERAS EN SISTEMA STEEL FRAMING</v>
          </cell>
          <cell r="C1891" t="str">
            <v>Insumos</v>
          </cell>
          <cell r="D1891" t="str">
            <v>ML</v>
          </cell>
          <cell r="E1891">
            <v>8052</v>
          </cell>
          <cell r="F1891">
            <v>6766</v>
          </cell>
        </row>
        <row r="1892">
          <cell r="A1892" t="str">
            <v>I1891</v>
          </cell>
          <cell r="B1892" t="str">
            <v>SELLALÓN 3/8" GRIS POLYLON PARA JUNTAS O SIMILAR</v>
          </cell>
          <cell r="C1892" t="str">
            <v>Insumos</v>
          </cell>
          <cell r="D1892" t="str">
            <v>ML</v>
          </cell>
          <cell r="E1892">
            <v>459</v>
          </cell>
          <cell r="F1892">
            <v>386</v>
          </cell>
        </row>
        <row r="1893">
          <cell r="A1893" t="str">
            <v>I1892</v>
          </cell>
          <cell r="B1893" t="str">
            <v>SIKA ANCHORFIX-4 PARA ADHERENCIA 600 CC O SIMILAR</v>
          </cell>
          <cell r="C1893" t="str">
            <v>Insumos</v>
          </cell>
          <cell r="D1893" t="str">
            <v>UND</v>
          </cell>
          <cell r="E1893">
            <v>79286</v>
          </cell>
          <cell r="F1893">
            <v>66627</v>
          </cell>
        </row>
        <row r="1894">
          <cell r="A1894" t="str">
            <v>I1893</v>
          </cell>
          <cell r="B1894" t="str">
            <v>PERNO DE ANCLAJE 1/2" X 4" X 1/4" FIXSER O SIMILAR</v>
          </cell>
          <cell r="C1894" t="str">
            <v>Insumos</v>
          </cell>
          <cell r="D1894" t="str">
            <v>UND</v>
          </cell>
          <cell r="E1894">
            <v>3965</v>
          </cell>
          <cell r="F1894">
            <v>3332</v>
          </cell>
        </row>
        <row r="1895">
          <cell r="A1895" t="str">
            <v>I1894</v>
          </cell>
          <cell r="B1895" t="str">
            <v>PANEL LED REDONDO DE SOBREPONER 12W - SYLVANIA</v>
          </cell>
          <cell r="C1895" t="str">
            <v>Insumos</v>
          </cell>
          <cell r="D1895" t="str">
            <v>UND</v>
          </cell>
          <cell r="E1895">
            <v>23019</v>
          </cell>
          <cell r="F1895">
            <v>19344</v>
          </cell>
        </row>
        <row r="1896">
          <cell r="A1896" t="str">
            <v>I1895</v>
          </cell>
          <cell r="B1896" t="str">
            <v>TABLERO OSB E = 11,1 MM</v>
          </cell>
          <cell r="C1896" t="str">
            <v>Insumos</v>
          </cell>
          <cell r="D1896" t="str">
            <v>M2</v>
          </cell>
          <cell r="E1896">
            <v>23636</v>
          </cell>
          <cell r="F1896">
            <v>19862</v>
          </cell>
        </row>
        <row r="1897">
          <cell r="A1897" t="str">
            <v>I1896</v>
          </cell>
          <cell r="B1897" t="str">
            <v>COLUMNA DE MADERA CHANUL 12X12 CM</v>
          </cell>
          <cell r="C1897" t="str">
            <v>Insumos</v>
          </cell>
          <cell r="D1897" t="str">
            <v>ML</v>
          </cell>
          <cell r="E1897">
            <v>27471</v>
          </cell>
          <cell r="F1897">
            <v>23085</v>
          </cell>
        </row>
        <row r="1898">
          <cell r="A1898" t="str">
            <v>I1897</v>
          </cell>
          <cell r="B1898" t="str">
            <v>CUARTÓN DE MADERA CHANUL</v>
          </cell>
          <cell r="C1898" t="str">
            <v>Insumos</v>
          </cell>
          <cell r="D1898" t="str">
            <v>ML</v>
          </cell>
          <cell r="E1898">
            <v>6629</v>
          </cell>
          <cell r="F1898">
            <v>5571</v>
          </cell>
        </row>
        <row r="1899">
          <cell r="A1899" t="str">
            <v>I1898</v>
          </cell>
          <cell r="B1899" t="str">
            <v>BOLILLO DE 3/4" EN MADERA DE CARRÁ</v>
          </cell>
          <cell r="C1899" t="str">
            <v>Insumos</v>
          </cell>
          <cell r="D1899" t="str">
            <v>ML</v>
          </cell>
          <cell r="E1899">
            <v>1540</v>
          </cell>
          <cell r="F1899">
            <v>1294</v>
          </cell>
        </row>
        <row r="1900">
          <cell r="A1900" t="str">
            <v>I1899</v>
          </cell>
          <cell r="B1900" t="str">
            <v>VIGUETA DE MADERA CHANUL 12X4 CM</v>
          </cell>
          <cell r="C1900" t="str">
            <v>Insumos</v>
          </cell>
          <cell r="D1900" t="str">
            <v>ML</v>
          </cell>
          <cell r="E1900">
            <v>9946</v>
          </cell>
          <cell r="F1900">
            <v>8358</v>
          </cell>
        </row>
        <row r="1901">
          <cell r="A1901" t="str">
            <v>I1900</v>
          </cell>
          <cell r="B1901" t="str">
            <v>LÁMINA DE PVC PARA CIELO RASO DE 9,5 MM</v>
          </cell>
          <cell r="C1901" t="str">
            <v>Insumos</v>
          </cell>
          <cell r="D1901" t="str">
            <v>M2</v>
          </cell>
          <cell r="E1901">
            <v>16102</v>
          </cell>
          <cell r="F1901">
            <v>13531</v>
          </cell>
        </row>
        <row r="1902">
          <cell r="A1902" t="str">
            <v>I1901</v>
          </cell>
          <cell r="B1902" t="str">
            <v>SUMINISTRO, TRANSPORTE E INSTALACIÓN DE CIELO RASO EN LÁMINAS DE PVC. INCLUYE ESTRUCTURA METÁLICA Y PERIMETRALES. TEXTURA SEGÚN DISEÑO</v>
          </cell>
          <cell r="C1902" t="str">
            <v>Insumos</v>
          </cell>
          <cell r="D1902" t="str">
            <v>M2</v>
          </cell>
          <cell r="E1902">
            <v>71044</v>
          </cell>
          <cell r="F1902">
            <v>59701</v>
          </cell>
        </row>
        <row r="1903">
          <cell r="A1903" t="str">
            <v>I1902</v>
          </cell>
          <cell r="B1903" t="str">
            <v>LÁMINA DE SUPERBOARD E = 20 MM</v>
          </cell>
          <cell r="C1903" t="str">
            <v>Insumos</v>
          </cell>
          <cell r="D1903" t="str">
            <v>M2</v>
          </cell>
          <cell r="E1903">
            <v>65313</v>
          </cell>
          <cell r="F1903">
            <v>54885</v>
          </cell>
        </row>
        <row r="1904">
          <cell r="A1904" t="str">
            <v>I1903</v>
          </cell>
          <cell r="B1904" t="str">
            <v>PLACA DE FIBROCEMENTO TEXTURIZADO PARA CIELO RASO 4 MM</v>
          </cell>
          <cell r="C1904" t="str">
            <v>Insumos</v>
          </cell>
          <cell r="D1904" t="str">
            <v>M2</v>
          </cell>
          <cell r="E1904">
            <v>13814</v>
          </cell>
          <cell r="F1904">
            <v>11608</v>
          </cell>
        </row>
        <row r="1905">
          <cell r="A1905" t="str">
            <v>I1904</v>
          </cell>
          <cell r="B1905" t="str">
            <v>PLACA DE FIBROCEMENTO E = 8 MM</v>
          </cell>
          <cell r="C1905" t="str">
            <v>Insumos</v>
          </cell>
          <cell r="D1905" t="str">
            <v>M2</v>
          </cell>
          <cell r="E1905">
            <v>23919</v>
          </cell>
          <cell r="F1905">
            <v>20100</v>
          </cell>
        </row>
        <row r="1906">
          <cell r="A1906" t="str">
            <v>I1905</v>
          </cell>
          <cell r="B1906" t="str">
            <v>SUMINISTRO, TRANSPORTE E INSTALACIÓN DE MEDIA CAÑA EN PVC DE 9 CM JUNTA PERDIDA. INCLUYE ESQUINEROS, ESCALERA CERTIFICADA PARA TRABAJO EN ALTURAS, Y DEMÁS ACCESORIOS PARA SU CORRECTA INSTALACIÓN</v>
          </cell>
          <cell r="C1906" t="str">
            <v>Insumos</v>
          </cell>
          <cell r="D1906" t="str">
            <v>ML</v>
          </cell>
          <cell r="E1906">
            <v>42778</v>
          </cell>
          <cell r="F1906">
            <v>35948</v>
          </cell>
        </row>
        <row r="1907">
          <cell r="A1907" t="str">
            <v>I1906</v>
          </cell>
          <cell r="B1907" t="str">
            <v>LÁMINA DE FIBROCEMENTO E = 14 MM</v>
          </cell>
          <cell r="C1907" t="str">
            <v>Insumos</v>
          </cell>
          <cell r="D1907" t="str">
            <v>M2</v>
          </cell>
          <cell r="E1907">
            <v>60307</v>
          </cell>
          <cell r="F1907">
            <v>50678</v>
          </cell>
        </row>
        <row r="1908">
          <cell r="A1908" t="str">
            <v>I1907</v>
          </cell>
          <cell r="B1908" t="str">
            <v>ÁNGULO EN ACERO GALVANIZADO 3 X 2 CM CAL 26</v>
          </cell>
          <cell r="C1908" t="str">
            <v>Insumos</v>
          </cell>
          <cell r="D1908" t="str">
            <v>ML</v>
          </cell>
          <cell r="E1908">
            <v>1050</v>
          </cell>
          <cell r="F1908">
            <v>882</v>
          </cell>
        </row>
        <row r="1909">
          <cell r="A1909" t="str">
            <v>I1908</v>
          </cell>
          <cell r="B1909" t="str">
            <v>TEJA DE BARRO PARA CUBIERTA TIPO COLONIAL</v>
          </cell>
          <cell r="C1909" t="str">
            <v>Insumos</v>
          </cell>
          <cell r="D1909" t="str">
            <v>UND</v>
          </cell>
          <cell r="E1909">
            <v>1491</v>
          </cell>
          <cell r="F1909">
            <v>1253</v>
          </cell>
        </row>
        <row r="1910">
          <cell r="A1910" t="str">
            <v>I1909</v>
          </cell>
          <cell r="B1910" t="str">
            <v>CARTUCHO PUSH REF. O21121111 CORONA O SIMILAR</v>
          </cell>
          <cell r="C1910" t="str">
            <v>Insumos</v>
          </cell>
          <cell r="D1910" t="str">
            <v>UND</v>
          </cell>
          <cell r="E1910">
            <v>144929</v>
          </cell>
          <cell r="F1910">
            <v>121789</v>
          </cell>
        </row>
        <row r="1911">
          <cell r="A1911" t="str">
            <v>I1910</v>
          </cell>
          <cell r="B1911" t="str">
            <v>ORINAL MEDIANO DE COLGAR  EN PORCELANA COLOR BLANCO TIPO CORONA REF. 00401100-1 O SIMILAR.</v>
          </cell>
          <cell r="C1911" t="str">
            <v>Insumos</v>
          </cell>
          <cell r="D1911" t="str">
            <v>UND</v>
          </cell>
          <cell r="E1911">
            <v>891456</v>
          </cell>
          <cell r="F1911">
            <v>749123</v>
          </cell>
        </row>
        <row r="1912">
          <cell r="A1912" t="str">
            <v>I1911</v>
          </cell>
          <cell r="B1912" t="str">
            <v>SIFÓN PARA ORINAL  TIPO CORONA O SIMILAR REF.. 93301 O SIMILAR</v>
          </cell>
          <cell r="C1912" t="str">
            <v>Insumos</v>
          </cell>
          <cell r="D1912" t="str">
            <v>UND</v>
          </cell>
          <cell r="E1912">
            <v>14028</v>
          </cell>
          <cell r="F1912">
            <v>11788</v>
          </cell>
        </row>
        <row r="1913">
          <cell r="A1913" t="str">
            <v>I1912</v>
          </cell>
          <cell r="B1913" t="str">
            <v>SANITARIO INSTITUCIONAL DE TAZA BALTICA DE ENTRADA POSTERIOR REFERENCIA 113121001 CORONA O SIMILAR COLOR BLANCO REF. 5 AA SC534 O SIMILAR.</v>
          </cell>
          <cell r="C1913" t="str">
            <v>Insumos</v>
          </cell>
          <cell r="D1913" t="str">
            <v>UND</v>
          </cell>
          <cell r="E1913">
            <v>857088</v>
          </cell>
          <cell r="F1913">
            <v>720242</v>
          </cell>
        </row>
        <row r="1914">
          <cell r="A1914" t="str">
            <v>I1913</v>
          </cell>
          <cell r="B1914" t="str">
            <v>MALLA ELECTROSOLDADA M-442  Q-9  DIAMETRO 7.5 MM  10 X 10 CM (PESO 7 KG/M2).</v>
          </cell>
          <cell r="C1914" t="str">
            <v>Insumos</v>
          </cell>
          <cell r="D1914" t="str">
            <v>M2</v>
          </cell>
          <cell r="E1914">
            <v>34099</v>
          </cell>
          <cell r="F1914">
            <v>28655</v>
          </cell>
        </row>
        <row r="1915">
          <cell r="A1915" t="str">
            <v>I1914</v>
          </cell>
          <cell r="B1915" t="str">
            <v>TUBERÍA DE 2"  PERFORADA CON TELA</v>
          </cell>
          <cell r="C1915" t="str">
            <v>Insumos</v>
          </cell>
          <cell r="D1915" t="str">
            <v>ML</v>
          </cell>
          <cell r="E1915">
            <v>13639</v>
          </cell>
          <cell r="F1915">
            <v>11461</v>
          </cell>
        </row>
        <row r="1916">
          <cell r="A1916" t="str">
            <v>I1915</v>
          </cell>
          <cell r="B1916" t="str">
            <v>ARGAMASA (CEMENTO Y ARENA 1:1)</v>
          </cell>
          <cell r="C1916" t="str">
            <v>Insumos</v>
          </cell>
          <cell r="D1916" t="str">
            <v>M3</v>
          </cell>
          <cell r="E1916">
            <v>675709</v>
          </cell>
          <cell r="F1916">
            <v>567823</v>
          </cell>
        </row>
        <row r="1917">
          <cell r="A1917" t="str">
            <v>I1916</v>
          </cell>
          <cell r="B1917" t="str">
            <v>SUMINISTRO, TRANSPORTE E INSTALACIÓN A TODO COSTO DE MURO EN SUPERBOARD 8 MM PINTADO Y TERMINADO (DOS CARAS). INCLUYE PERFILERÍA Y TODO LO NECESARIO PARA SU CORRECTA INSTALACIÓN</v>
          </cell>
          <cell r="C1917" t="str">
            <v>Insumos</v>
          </cell>
          <cell r="D1917" t="str">
            <v>M2</v>
          </cell>
          <cell r="E1917">
            <v>147950</v>
          </cell>
          <cell r="F1917">
            <v>124328</v>
          </cell>
        </row>
        <row r="1918">
          <cell r="A1918" t="str">
            <v>I1917</v>
          </cell>
          <cell r="B1918" t="str">
            <v>SUMINISTRO, TRANSPORTE E INSTALACIÓN A TODO COSTO DE MURO EN SUPERBOARD 10 MM PINTADO Y TERMINADO (DOS CARAS). INCLUYE PERFILERÍA Y TODO LO NECESARIO PARA SU CORRECTA INSTALACIÓN</v>
          </cell>
          <cell r="C1918" t="str">
            <v>Insumos</v>
          </cell>
          <cell r="D1918" t="str">
            <v>M2</v>
          </cell>
          <cell r="E1918">
            <v>169930</v>
          </cell>
          <cell r="F1918">
            <v>142798</v>
          </cell>
        </row>
        <row r="1919">
          <cell r="A1919" t="str">
            <v>I1918</v>
          </cell>
          <cell r="B1919" t="str">
            <v>SUMINISTRO, TRANSPORTE E INSTALACIÓN A TODO COSTO DE CIELO RASO EN GYPLAC 8 MM PINTADO Y TERMINADO. INCLUYE PERFILERÍA, ANCLAJES Y TODO LO NECESARIO PARA SU CORRECTA INSTALACIÓN</v>
          </cell>
          <cell r="C1919" t="str">
            <v>Insumos</v>
          </cell>
          <cell r="D1919" t="str">
            <v>M2</v>
          </cell>
          <cell r="E1919">
            <v>54108</v>
          </cell>
          <cell r="F1919">
            <v>45469</v>
          </cell>
        </row>
        <row r="1920">
          <cell r="A1920" t="str">
            <v>I1919</v>
          </cell>
          <cell r="B1920" t="str">
            <v>SUMINISTRO, TRANSPORTE E INSTALACIÓN A TODO COSTO DE CIELO RASO EN SUPERBOARD 6 MM JUNTA PERDIDA PINTADO Y TERMINADO. INCLUYE PERFILERÍA, ANCLAJES Y TODO LO NECESARIO PARA SU CORRECTA INSTALACIÓN</v>
          </cell>
          <cell r="C1920" t="str">
            <v>Insumos</v>
          </cell>
          <cell r="D1920" t="str">
            <v>M2</v>
          </cell>
          <cell r="E1920">
            <v>74396</v>
          </cell>
          <cell r="F1920">
            <v>62518</v>
          </cell>
        </row>
        <row r="1921">
          <cell r="A1921" t="str">
            <v>I1920</v>
          </cell>
          <cell r="B1921" t="str">
            <v>SUMINISTRO, TRANSPORTE E INSTALACIÓN A TODO COSTO DE CIELO RASO EN SUPERBOARD 8 MM JUNTA PERDIDA PINTADO Y TERMINADO. INCLUYE PERFILERÍA, ANCLAJES Y TODO LO NECESARIO PARA SU CORRECTA INSTALACIÓN</v>
          </cell>
          <cell r="C1921" t="str">
            <v>Insumos</v>
          </cell>
          <cell r="D1921" t="str">
            <v>M2</v>
          </cell>
          <cell r="E1921">
            <v>88769</v>
          </cell>
          <cell r="F1921">
            <v>74596</v>
          </cell>
        </row>
        <row r="1922">
          <cell r="A1922" t="str">
            <v>I1921</v>
          </cell>
          <cell r="B1922" t="str">
            <v>SUMINISTRO, TRANSPORTE E INSTALACIÓN A TODO COSTO DE CIELO RASO EN SUPERBOARD TEXTURIZADO MODULADO 1,20 X 0,60 PINTADO Y TERMINADO. INCLUYE PERFILERÍA, ANCLAJES Y TODO LO NECESARIO PARA SU CORRECTA INSTALACIÓN</v>
          </cell>
          <cell r="C1922" t="str">
            <v>Insumos</v>
          </cell>
          <cell r="D1922" t="str">
            <v>M2</v>
          </cell>
          <cell r="E1922">
            <v>37201</v>
          </cell>
          <cell r="F1922">
            <v>31261</v>
          </cell>
        </row>
        <row r="1923">
          <cell r="A1923" t="str">
            <v>I1922</v>
          </cell>
          <cell r="B1923" t="str">
            <v>SUMINISTRO, TRANSPORTE E INSTALACIÓN A TODO COSTO DE CIELO RASO EN SUPERBOARD TEXTURIZADO MODULADO 0,60 X 0,60 PINTADO Y TERMINADO. INCLUYE PERFILERÍA, ANCLAJES Y TODO LO NECESARIO PARA SU CORRECTA INSTALACIÓN</v>
          </cell>
          <cell r="C1923" t="str">
            <v>Insumos</v>
          </cell>
          <cell r="D1923" t="str">
            <v>M2</v>
          </cell>
          <cell r="E1923">
            <v>44808</v>
          </cell>
          <cell r="F1923">
            <v>37654</v>
          </cell>
        </row>
        <row r="1924">
          <cell r="A1924" t="str">
            <v>I1923</v>
          </cell>
          <cell r="B1924" t="str">
            <v>SUMINISTRO, TRANSPORTE E INSTALACIÓN DE CIELO RASO EN LÁMINAS DE PVC A TODO COSTO. INCLUYE ESTRUCTURA METÁLICA, PERIMETRALES Y HASTA 2 CAJAS DE INSPECCION DE 0.60 X 0.60 CADA 30 M2. TEXTURA SEGÚN DISEÑO</v>
          </cell>
          <cell r="C1924" t="str">
            <v>Insumos</v>
          </cell>
          <cell r="D1924" t="str">
            <v>M2</v>
          </cell>
          <cell r="E1924">
            <v>62224</v>
          </cell>
          <cell r="F1924">
            <v>52289</v>
          </cell>
        </row>
        <row r="1925">
          <cell r="A1925" t="str">
            <v>I1924</v>
          </cell>
          <cell r="B1925" t="str">
            <v>SUMINISTRO, TRANSPORTE E INSTALACIÓN A TODO COSTO DE CIELO RASO EN SUPERBOARD TEXTURIZADO MODULADO 1,20 X 0,60 PINTADO Y TERMINADO (DOS CARAS). INCLUYE PERFILERÍA Y TODO LO NECESARIO PARA SU CORRECTA INSTALACIÓN</v>
          </cell>
          <cell r="C1925" t="str">
            <v>Insumos</v>
          </cell>
          <cell r="D1925" t="str">
            <v>M2</v>
          </cell>
        </row>
        <row r="1926">
          <cell r="A1926" t="str">
            <v>I1925</v>
          </cell>
          <cell r="B1926" t="str">
            <v>MALLA ANTIPAJARERA TRIPLE TORSIÓN (INCLUYE CHAZO 1/4", TORNILLO COMBINADO DE 8" Y ARANDELA DE 1/4")</v>
          </cell>
          <cell r="C1926" t="str">
            <v>Insumos</v>
          </cell>
          <cell r="D1926" t="str">
            <v>M2</v>
          </cell>
          <cell r="E1926">
            <v>9287</v>
          </cell>
          <cell r="F1926">
            <v>7804</v>
          </cell>
        </row>
        <row r="1927">
          <cell r="A1927" t="str">
            <v>I1926</v>
          </cell>
          <cell r="B1927" t="str">
            <v>SUMINISTRO, TRANSPORTE E INSTALACIÓN A TODO COSTO DE MURO EN GYPLAC 12,7 MM PINTADO Y TERMINADO (DOS CARAS). INCLUYE PERFILERÍA Y TODO LO NECESARIO PARA SU CORRECTA INSTALACIÓN</v>
          </cell>
          <cell r="C1927" t="str">
            <v>Insumos</v>
          </cell>
          <cell r="D1927" t="str">
            <v>M2</v>
          </cell>
          <cell r="E1927">
            <v>88769</v>
          </cell>
          <cell r="F1927">
            <v>74596</v>
          </cell>
        </row>
        <row r="1928">
          <cell r="A1928" t="str">
            <v>I1927</v>
          </cell>
          <cell r="B1928" t="str">
            <v>SUMINISTRO, TRANSPORTE E INSTALACIÓN A TODO COSTO DE MURO EN GYPLAC 12,7 MM PINTADO Y TERMINADO (UNA CARA). INCLUYE PERFILERÍA Y TODO LO NECESARIO PARA SU CORRECTA INSTALACIÓN</v>
          </cell>
          <cell r="C1928" t="str">
            <v>Insumos</v>
          </cell>
          <cell r="D1928" t="str">
            <v>M2</v>
          </cell>
          <cell r="E1928">
            <v>58335</v>
          </cell>
          <cell r="F1928">
            <v>49021</v>
          </cell>
        </row>
        <row r="1929">
          <cell r="A1929" t="str">
            <v>I1928</v>
          </cell>
          <cell r="B1929" t="str">
            <v>TUBERIA ACERO AL CARBON 1"</v>
          </cell>
          <cell r="C1929" t="str">
            <v>Insumos</v>
          </cell>
          <cell r="D1929" t="str">
            <v>ML</v>
          </cell>
          <cell r="E1929">
            <v>31653</v>
          </cell>
          <cell r="F1929">
            <v>26599</v>
          </cell>
        </row>
        <row r="1930">
          <cell r="A1930" t="str">
            <v>I1929</v>
          </cell>
          <cell r="B1930" t="str">
            <v>ROCIADORES AUTOMATICOS 5,6K 1/2" NTP LISTDO UL - FM</v>
          </cell>
          <cell r="C1930" t="str">
            <v>Insumos</v>
          </cell>
          <cell r="D1930" t="str">
            <v>UND</v>
          </cell>
          <cell r="E1930">
            <v>48696</v>
          </cell>
          <cell r="F1930">
            <v>40921</v>
          </cell>
        </row>
        <row r="1931">
          <cell r="A1931" t="str">
            <v>I1930</v>
          </cell>
          <cell r="B1931" t="str">
            <v>ACCESORIOS PARA LA CONEXION</v>
          </cell>
          <cell r="C1931" t="str">
            <v>Insumos</v>
          </cell>
          <cell r="D1931" t="str">
            <v>UND</v>
          </cell>
          <cell r="E1931">
            <v>30434</v>
          </cell>
          <cell r="F1931">
            <v>25575</v>
          </cell>
        </row>
        <row r="1932">
          <cell r="A1932" t="str">
            <v>I1931</v>
          </cell>
          <cell r="B1932" t="str">
            <v>ESCUDO ROCIADOR</v>
          </cell>
          <cell r="C1932" t="str">
            <v>Insumos</v>
          </cell>
          <cell r="D1932" t="str">
            <v>UND</v>
          </cell>
          <cell r="E1932">
            <v>8725</v>
          </cell>
          <cell r="F1932">
            <v>7332</v>
          </cell>
        </row>
        <row r="1933">
          <cell r="A1933" t="str">
            <v>I1932</v>
          </cell>
          <cell r="B1933" t="str">
            <v>LAMINA DIFUSORA DE LUZ 61X245</v>
          </cell>
          <cell r="C1933" t="str">
            <v>Insumos</v>
          </cell>
          <cell r="D1933" t="str">
            <v>UND</v>
          </cell>
          <cell r="E1933">
            <v>60195</v>
          </cell>
          <cell r="F1933">
            <v>50584</v>
          </cell>
        </row>
        <row r="1934">
          <cell r="A1934" t="str">
            <v>I1933</v>
          </cell>
          <cell r="B1934" t="str">
            <v>VÁLVULA DE 2" EXTREMO LISO</v>
          </cell>
          <cell r="C1934" t="str">
            <v>Insumos</v>
          </cell>
          <cell r="D1934" t="str">
            <v>UND</v>
          </cell>
          <cell r="E1934">
            <v>260447</v>
          </cell>
          <cell r="F1934">
            <v>218863</v>
          </cell>
        </row>
        <row r="1935">
          <cell r="A1935" t="str">
            <v>I1934</v>
          </cell>
          <cell r="B1935" t="str">
            <v>UNIÓN RÁPIDA O PASANTE DE 2" PVC</v>
          </cell>
          <cell r="C1935" t="str">
            <v>Insumos</v>
          </cell>
          <cell r="D1935" t="str">
            <v>UND</v>
          </cell>
          <cell r="E1935">
            <v>18469</v>
          </cell>
          <cell r="F1935">
            <v>15520</v>
          </cell>
        </row>
        <row r="1936">
          <cell r="A1936" t="str">
            <v>I1935</v>
          </cell>
          <cell r="B1936" t="str">
            <v>REGISTRO DE INCORPORACIÓN DE 1/2"</v>
          </cell>
          <cell r="C1936" t="str">
            <v>Insumos</v>
          </cell>
          <cell r="D1936" t="str">
            <v>UND</v>
          </cell>
          <cell r="E1936">
            <v>19609</v>
          </cell>
          <cell r="F1936">
            <v>16478</v>
          </cell>
        </row>
        <row r="1937">
          <cell r="A1937" t="str">
            <v>I1936</v>
          </cell>
          <cell r="B1937" t="str">
            <v>ADAPTADOR PE 16MM</v>
          </cell>
          <cell r="C1937" t="str">
            <v>Insumos</v>
          </cell>
          <cell r="D1937" t="str">
            <v>UND</v>
          </cell>
          <cell r="E1937">
            <v>2132</v>
          </cell>
          <cell r="F1937">
            <v>2132</v>
          </cell>
        </row>
        <row r="1938">
          <cell r="A1938" t="str">
            <v>I1937</v>
          </cell>
          <cell r="B1938" t="str">
            <v>TANQUE AGUA POTABLE PLÁSTICO CAP 5.000 LTS, INCLUYE: TAPA, ACCESORIOS Y MANGUERA FLEXIBLE A TODO COSTO</v>
          </cell>
          <cell r="C1938" t="str">
            <v>Insumos</v>
          </cell>
          <cell r="D1938" t="str">
            <v>UND</v>
          </cell>
          <cell r="E1938">
            <v>5655080</v>
          </cell>
          <cell r="F1938">
            <v>4752168</v>
          </cell>
        </row>
        <row r="1939">
          <cell r="A1939" t="str">
            <v>I1938</v>
          </cell>
          <cell r="B1939" t="str">
            <v>TUBERÍA PE 16MM</v>
          </cell>
          <cell r="C1939" t="str">
            <v>Insumos</v>
          </cell>
          <cell r="D1939" t="str">
            <v>ML</v>
          </cell>
          <cell r="E1939">
            <v>1420</v>
          </cell>
          <cell r="F1939">
            <v>1193</v>
          </cell>
        </row>
        <row r="1940">
          <cell r="A1940" t="str">
            <v>I1939</v>
          </cell>
          <cell r="B1940" t="str">
            <v>COLLAR DE DERIVACIÓN PVC 2" X 1/2" INSERTO HEMBRA</v>
          </cell>
          <cell r="C1940" t="str">
            <v>Insumos</v>
          </cell>
          <cell r="D1940" t="str">
            <v>UND</v>
          </cell>
          <cell r="E1940">
            <v>9946</v>
          </cell>
          <cell r="F1940">
            <v>8358</v>
          </cell>
        </row>
        <row r="1941">
          <cell r="A1941" t="str">
            <v>I1940</v>
          </cell>
          <cell r="B1941" t="str">
            <v>ADAPTADOR MACHO PVC 1/2"</v>
          </cell>
          <cell r="C1941" t="str">
            <v>Insumos</v>
          </cell>
          <cell r="D1941" t="str">
            <v>UND</v>
          </cell>
          <cell r="E1941">
            <v>709</v>
          </cell>
          <cell r="F1941">
            <v>596</v>
          </cell>
        </row>
        <row r="1942">
          <cell r="A1942" t="str">
            <v>I1941</v>
          </cell>
          <cell r="B1942" t="str">
            <v>CODO PVC DE 2 X 90º UZ GRAN RADIO</v>
          </cell>
          <cell r="C1942" t="str">
            <v>Insumos</v>
          </cell>
          <cell r="D1942" t="str">
            <v>UND</v>
          </cell>
          <cell r="E1942">
            <v>26286</v>
          </cell>
          <cell r="F1942">
            <v>22089</v>
          </cell>
        </row>
        <row r="1943">
          <cell r="A1943" t="str">
            <v>I1942</v>
          </cell>
          <cell r="B1943" t="str">
            <v>TUBERÍA DE 2" PVC</v>
          </cell>
          <cell r="C1943" t="str">
            <v>Insumos</v>
          </cell>
          <cell r="D1943" t="str">
            <v>ML</v>
          </cell>
          <cell r="E1943">
            <v>9946</v>
          </cell>
          <cell r="F1943">
            <v>8358</v>
          </cell>
        </row>
        <row r="1944">
          <cell r="A1944" t="str">
            <v>I1943</v>
          </cell>
          <cell r="B1944" t="str">
            <v>VÁLVULA FLOTADORA DE 1" COBRE</v>
          </cell>
          <cell r="C1944" t="str">
            <v>Insumos</v>
          </cell>
          <cell r="D1944" t="str">
            <v>UND</v>
          </cell>
          <cell r="E1944">
            <v>159190</v>
          </cell>
          <cell r="F1944">
            <v>133773</v>
          </cell>
        </row>
        <row r="1945">
          <cell r="A1945" t="str">
            <v>I1944</v>
          </cell>
          <cell r="B1945" t="str">
            <v>LISTÓN CHANUL 4 X 9</v>
          </cell>
          <cell r="C1945" t="str">
            <v>Insumos</v>
          </cell>
          <cell r="D1945" t="str">
            <v>ML</v>
          </cell>
          <cell r="E1945">
            <v>4432</v>
          </cell>
          <cell r="F1945">
            <v>3724</v>
          </cell>
        </row>
        <row r="1946">
          <cell r="A1946" t="str">
            <v>I1945</v>
          </cell>
          <cell r="B1946" t="str">
            <v>CINTA ANTIDESLIZANTE DE 48MM</v>
          </cell>
          <cell r="C1946" t="str">
            <v>Insumos</v>
          </cell>
          <cell r="D1946" t="str">
            <v>ML</v>
          </cell>
          <cell r="E1946">
            <v>9432</v>
          </cell>
          <cell r="F1946">
            <v>7926</v>
          </cell>
        </row>
        <row r="1947">
          <cell r="A1947" t="str">
            <v>I1946</v>
          </cell>
          <cell r="B1947" t="str">
            <v>PISO CERÁMICO MIKONOS TECNOLOGIA ARD ALTA RESISTENCIA AL DESLIZAMIENTO (COLOR SEGÚN DISEÑO). TIPO CORONA O SIMILAR.</v>
          </cell>
          <cell r="C1947" t="str">
            <v>Insumos</v>
          </cell>
          <cell r="D1947" t="str">
            <v>M2</v>
          </cell>
          <cell r="E1947">
            <v>31673</v>
          </cell>
          <cell r="F1947">
            <v>26616</v>
          </cell>
        </row>
        <row r="1948">
          <cell r="A1948" t="str">
            <v>I1947</v>
          </cell>
          <cell r="B1948" t="str">
            <v>LECHADA (A/C = 0,45)</v>
          </cell>
          <cell r="C1948" t="str">
            <v>Insumos</v>
          </cell>
          <cell r="D1948" t="str">
            <v>M3</v>
          </cell>
          <cell r="E1948">
            <v>448780</v>
          </cell>
          <cell r="F1948">
            <v>377126</v>
          </cell>
        </row>
        <row r="1949">
          <cell r="A1949" t="str">
            <v>I1948</v>
          </cell>
          <cell r="B1949" t="str">
            <v>TABLA ALGARROBO 18 X 1,8 MM</v>
          </cell>
          <cell r="C1949" t="str">
            <v>Insumos</v>
          </cell>
          <cell r="D1949" t="str">
            <v>M2</v>
          </cell>
          <cell r="E1949">
            <v>95586</v>
          </cell>
          <cell r="F1949">
            <v>80324</v>
          </cell>
        </row>
        <row r="1950">
          <cell r="A1950" t="str">
            <v>I1949</v>
          </cell>
          <cell r="B1950" t="str">
            <v>SELLADA CON BARNIZ MARINO 2 MANOS INCLUYE MATERIALES Y MANO DE OBRA</v>
          </cell>
          <cell r="C1950" t="str">
            <v>Insumos</v>
          </cell>
          <cell r="D1950" t="str">
            <v>M2</v>
          </cell>
          <cell r="E1950">
            <v>36493</v>
          </cell>
          <cell r="F1950">
            <v>30666</v>
          </cell>
        </row>
        <row r="1951">
          <cell r="A1951" t="str">
            <v>I1950</v>
          </cell>
          <cell r="B1951" t="str">
            <v>TORNILLO DRWALL 1 1/4"</v>
          </cell>
          <cell r="C1951" t="str">
            <v>Insumos</v>
          </cell>
          <cell r="D1951" t="str">
            <v>UND</v>
          </cell>
          <cell r="E1951">
            <v>43</v>
          </cell>
          <cell r="F1951">
            <v>36</v>
          </cell>
        </row>
        <row r="1952">
          <cell r="A1952" t="str">
            <v>I1951</v>
          </cell>
          <cell r="B1952" t="str">
            <v>ANGULO 1 1/12" X 1/8"</v>
          </cell>
          <cell r="C1952" t="str">
            <v>Insumos</v>
          </cell>
          <cell r="D1952" t="str">
            <v>ML</v>
          </cell>
          <cell r="E1952">
            <v>7553</v>
          </cell>
          <cell r="F1952">
            <v>6347</v>
          </cell>
        </row>
        <row r="1953">
          <cell r="A1953" t="str">
            <v>I1952</v>
          </cell>
          <cell r="B1953" t="str">
            <v>ÁCIDO OXÁLICO</v>
          </cell>
          <cell r="C1953" t="str">
            <v>Insumos</v>
          </cell>
          <cell r="D1953" t="str">
            <v>KG</v>
          </cell>
          <cell r="E1953">
            <v>6885</v>
          </cell>
          <cell r="F1953">
            <v>5786</v>
          </cell>
        </row>
        <row r="1954">
          <cell r="A1954" t="str">
            <v>I1953</v>
          </cell>
          <cell r="B1954" t="str">
            <v>DILATACIÓN EN PVC</v>
          </cell>
          <cell r="C1954" t="str">
            <v>Insumos</v>
          </cell>
          <cell r="D1954" t="str">
            <v>ML</v>
          </cell>
          <cell r="E1954">
            <v>4958</v>
          </cell>
          <cell r="F1954">
            <v>4166</v>
          </cell>
        </row>
        <row r="1955">
          <cell r="A1955" t="str">
            <v>I1954</v>
          </cell>
          <cell r="B1955" t="str">
            <v>SEÑALIZACIÓN Y AISLAMIENTO DE ZONAS CON CINTA (3 HILOS)</v>
          </cell>
          <cell r="C1955" t="str">
            <v>Insumos</v>
          </cell>
          <cell r="D1955" t="str">
            <v>ML</v>
          </cell>
          <cell r="E1955">
            <v>182</v>
          </cell>
          <cell r="F1955">
            <v>153</v>
          </cell>
        </row>
        <row r="1956">
          <cell r="A1956" t="str">
            <v>I1955</v>
          </cell>
          <cell r="B1956" t="str">
            <v>MALLA DE GALLINERO PARA CONSTRUCCIÓN</v>
          </cell>
          <cell r="C1956" t="str">
            <v>Insumos</v>
          </cell>
          <cell r="D1956" t="str">
            <v>M2</v>
          </cell>
          <cell r="E1956">
            <v>1680</v>
          </cell>
          <cell r="F1956">
            <v>1412</v>
          </cell>
        </row>
        <row r="1957">
          <cell r="A1957" t="str">
            <v>I1956</v>
          </cell>
          <cell r="B1957" t="str">
            <v>BALDOSA GRANO TRADICIONAL BH5 TERRAZO TIPO ALFA O SIMILAR</v>
          </cell>
          <cell r="C1957" t="str">
            <v>Insumos</v>
          </cell>
          <cell r="D1957" t="str">
            <v>M2</v>
          </cell>
        </row>
        <row r="1958">
          <cell r="A1958" t="str">
            <v>I1957</v>
          </cell>
          <cell r="B1958" t="str">
            <v>GUADUA MACANA PARA APUNTALAMIENTO</v>
          </cell>
          <cell r="C1958" t="str">
            <v>Insumos</v>
          </cell>
          <cell r="D1958" t="str">
            <v>ML</v>
          </cell>
          <cell r="E1958">
            <v>3277</v>
          </cell>
          <cell r="F1958">
            <v>2754</v>
          </cell>
        </row>
        <row r="1959">
          <cell r="A1959" t="str">
            <v>I1958</v>
          </cell>
          <cell r="B1959" t="str">
            <v>TRATAMIENTO PARA MADERA Y GUADUA QUE INCLUYE: LIMPIEZA DE MADERAS Y GUADUAS CON RECOLECCIÓN DE RESIDUOS SÓLIDOS, ASPIRACIÓN DE COMPONENTES QUE AÍSLEN EL TRATAMIENTO, ATAQUE INTERNO CON ELECTRIFICACIÓN DE LA MADERA POR MEDIO DE UN EQUIPO QUE GENERA 90.000 VOLTIOS ACOMPAÑADO DE MICRO AMPERIOS, AMPLIACIÓN DE GELES Y BIOTRAMPAS, SELLAMIENTO DE MADERAS. EL TRATAMIENTO DEBERÁ INCLUIR UNA GARANTÍA DE MÍNIMO 3 AÑOS.</v>
          </cell>
          <cell r="C1959" t="str">
            <v>Insumos</v>
          </cell>
          <cell r="D1959" t="str">
            <v>M2</v>
          </cell>
          <cell r="E1959">
            <v>3656</v>
          </cell>
          <cell r="F1959">
            <v>3072</v>
          </cell>
        </row>
        <row r="1960">
          <cell r="A1960" t="str">
            <v>I1959</v>
          </cell>
          <cell r="B1960" t="str">
            <v>PREPARACIÓN DE SUPERFICIE CON MÁQUINA HIDROLAVADORA, LIMPIEZA MANUAL CON ESPÁTULA Y GRATA METÁLICA, RESANE CON SIKATOPO 122, RESANES DE BACHES CON MORTERO ACRÍLICO, REPARACIÓN DE JUNTAS Y SELLO CON PELIURETANO Y FACTOR FORMA CON SIKA ROOD DE 3/8.</v>
          </cell>
          <cell r="C1960" t="str">
            <v>Insumos</v>
          </cell>
          <cell r="D1960" t="str">
            <v>M2</v>
          </cell>
          <cell r="E1960">
            <v>17213</v>
          </cell>
          <cell r="F1960">
            <v>14465</v>
          </cell>
        </row>
        <row r="1961">
          <cell r="A1961" t="str">
            <v>I1960</v>
          </cell>
          <cell r="B1961" t="str">
            <v>SUMINISTRO Y APLICACIÓN DE SISTEMA SPORT LINE, CON PRODUCTOS DE SIKA EN COLORES ROJO, VERDE Y AZUL, INCLUYE DEMARCACIÓN DE LÍNEAS.</v>
          </cell>
          <cell r="C1961" t="str">
            <v>Insumos</v>
          </cell>
          <cell r="D1961" t="str">
            <v>M2</v>
          </cell>
          <cell r="E1961">
            <v>62587</v>
          </cell>
          <cell r="F1961">
            <v>52594</v>
          </cell>
        </row>
        <row r="1962">
          <cell r="A1962" t="str">
            <v>I1961</v>
          </cell>
          <cell r="B1962" t="str">
            <v>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v>
          </cell>
          <cell r="C1962" t="str">
            <v>Insumos</v>
          </cell>
          <cell r="D1962" t="str">
            <v>M2</v>
          </cell>
          <cell r="E1962">
            <v>370078</v>
          </cell>
          <cell r="F1962">
            <v>310990</v>
          </cell>
        </row>
        <row r="1963">
          <cell r="A1963" t="str">
            <v>I1962</v>
          </cell>
          <cell r="B1963" t="str">
            <v>SUMINISTRO, TRANSPORTE E INSTALACIÓN DE LETREROS DE MÓDULOS SEGÚN DISEÑO. INSTALACIÓN A TODO COSTO.</v>
          </cell>
          <cell r="C1963" t="str">
            <v>Insumos</v>
          </cell>
          <cell r="D1963" t="str">
            <v>UND</v>
          </cell>
          <cell r="E1963">
            <v>1101667</v>
          </cell>
          <cell r="F1963">
            <v>925771</v>
          </cell>
        </row>
        <row r="1964">
          <cell r="A1964" t="str">
            <v>I1963</v>
          </cell>
          <cell r="B1964" t="str">
            <v>SUMINISTRO, TRANSPORTE E INSTALACIÓN DE CHORRO TIPO LAMINAR DE COLORES. INSTALACIÓN A TODO COSTO.</v>
          </cell>
          <cell r="C1964" t="str">
            <v>Insumos</v>
          </cell>
          <cell r="D1964" t="str">
            <v>UND</v>
          </cell>
          <cell r="E1964">
            <v>4262620</v>
          </cell>
          <cell r="F1964">
            <v>3582034</v>
          </cell>
        </row>
        <row r="1965">
          <cell r="A1965" t="str">
            <v>I1964</v>
          </cell>
          <cell r="B1965" t="str">
            <v>SUMINISTRO, TRANSPORTE E INSTALACIÓN DE FILTRO DE CARTUCHO. INSTALACIÓN A TODO COSTO.</v>
          </cell>
          <cell r="C1965" t="str">
            <v>Insumos</v>
          </cell>
          <cell r="D1965" t="str">
            <v>UND</v>
          </cell>
          <cell r="E1965">
            <v>77578</v>
          </cell>
          <cell r="F1965">
            <v>65192</v>
          </cell>
        </row>
        <row r="1966">
          <cell r="A1966" t="str">
            <v>I1965</v>
          </cell>
          <cell r="B1966" t="str">
            <v>SUMINISTRO, TRANSPORTE E INSTALACIÓN DE TRANSFORMADOR DE 50 W A 12 W. INSTALACIÓN A TODO COSTO.</v>
          </cell>
          <cell r="C1966" t="str">
            <v>Insumos</v>
          </cell>
          <cell r="D1966" t="str">
            <v>UND</v>
          </cell>
          <cell r="E1966">
            <v>38078</v>
          </cell>
          <cell r="F1966">
            <v>31998</v>
          </cell>
        </row>
        <row r="1967">
          <cell r="A1967" t="str">
            <v>I1966</v>
          </cell>
          <cell r="B1967" t="str">
            <v>SUMINISTRO, TRANSPORTE E INSTALACIÓN DE BOMBA SUMERGIBLE MONOFASICA REF DM 20-N. INSTALACIÓN A TODO COSTO</v>
          </cell>
          <cell r="C1967" t="str">
            <v>Insumos</v>
          </cell>
          <cell r="D1967" t="str">
            <v>UND</v>
          </cell>
          <cell r="E1967">
            <v>6393934</v>
          </cell>
          <cell r="F1967">
            <v>5373054</v>
          </cell>
        </row>
        <row r="1968">
          <cell r="A1968" t="str">
            <v>I1967</v>
          </cell>
          <cell r="B1968" t="str">
            <v>SUMINISTRO, TRANSPORTE E INSTALACIÓN DE CAJAS DE ANDÉN PLÁSTICAS. INSTALACIÓN A TODO COSTO.</v>
          </cell>
          <cell r="C1968" t="str">
            <v>Insumos</v>
          </cell>
          <cell r="D1968" t="str">
            <v>UND</v>
          </cell>
          <cell r="E1968">
            <v>85254</v>
          </cell>
          <cell r="F1968">
            <v>71642</v>
          </cell>
        </row>
        <row r="1969">
          <cell r="A1969" t="str">
            <v>I1968</v>
          </cell>
          <cell r="B1969" t="str">
            <v>SUMINISTRO, TRANSPORTE E INSTALACIÓN DE SENSOR ELECTRICO TIPO FLOTADOR. INSTALACIÓN A TODO COSTO.</v>
          </cell>
          <cell r="C1969" t="str">
            <v>Insumos</v>
          </cell>
          <cell r="D1969" t="str">
            <v>UND</v>
          </cell>
          <cell r="E1969">
            <v>213131</v>
          </cell>
          <cell r="F1969">
            <v>179102</v>
          </cell>
        </row>
        <row r="1970">
          <cell r="A1970" t="str">
            <v>I1969</v>
          </cell>
          <cell r="B1970" t="str">
            <v>SUMINISTRO E INSTALACION  CABLE ENCAUCHETADO 3X14 AWG (SENSORES, CHORROS,  Y FLOTADORES). INSTALACIÒN A TODO COSTO.</v>
          </cell>
          <cell r="C1970" t="str">
            <v>Insumos</v>
          </cell>
          <cell r="D1970" t="str">
            <v>ML</v>
          </cell>
          <cell r="E1970">
            <v>17050</v>
          </cell>
          <cell r="F1970">
            <v>14328</v>
          </cell>
        </row>
        <row r="1971">
          <cell r="A1971" t="str">
            <v>I1970</v>
          </cell>
          <cell r="B1971" t="str">
            <v>SUMINISTRO E INSTALACION  CABLE ENCAUCHETADO 3X12 AWG (SENSORES, CHORROS,  Y FLOTADORES). INSTALACIÒN A TODO COSTO.</v>
          </cell>
          <cell r="C1971" t="str">
            <v>Insumos</v>
          </cell>
          <cell r="D1971" t="str">
            <v>ML</v>
          </cell>
          <cell r="E1971">
            <v>21313</v>
          </cell>
          <cell r="F1971">
            <v>17910</v>
          </cell>
        </row>
        <row r="1972">
          <cell r="A1972" t="str">
            <v>I1971</v>
          </cell>
          <cell r="B1972" t="str">
            <v>SUMINISTRO E INSTALACIÓN TABLERO ELECTRICO DE 1,20M X 0,60M X 0,30 TIPO INTEMPERIE, ANTIVANDALICO PARA ALOJAR EQUIPOS DE CONTROL Y FUERZA PARA MOTORES Y ALUMBRADO FUENTE. INCLIUYE BREAKERS. INSTALACIÓN A TODO COSTO.</v>
          </cell>
          <cell r="C1972" t="str">
            <v>Insumos</v>
          </cell>
          <cell r="D1972" t="str">
            <v>UND</v>
          </cell>
          <cell r="E1972">
            <v>7104370</v>
          </cell>
          <cell r="F1972">
            <v>5970059</v>
          </cell>
        </row>
        <row r="1973">
          <cell r="A1973" t="str">
            <v>I1972</v>
          </cell>
          <cell r="B1973" t="str">
            <v>SUMINISTRO, TRANSPORTE E INSTALACION CARCAMO CON REJILLA METALICA EN CONTRAMARCO Y MARCO EN ANGULO 2"2*3/16 Y REJILLA EN PLATINA DE 2"*3/16 (INCLUYE REJILLA METALICA). INSTALACIÓN A TODO COSTO.</v>
          </cell>
          <cell r="C1973" t="str">
            <v>Insumos</v>
          </cell>
          <cell r="D1973" t="str">
            <v>ML</v>
          </cell>
          <cell r="E1973">
            <v>142965</v>
          </cell>
          <cell r="F1973">
            <v>120139</v>
          </cell>
        </row>
        <row r="1974">
          <cell r="A1974" t="str">
            <v>I1973</v>
          </cell>
          <cell r="B1974" t="str">
            <v>TEMPORIZADOR PARA SISTEMA DE RIEGO</v>
          </cell>
          <cell r="C1974" t="str">
            <v>Insumos</v>
          </cell>
          <cell r="D1974" t="str">
            <v>UND</v>
          </cell>
          <cell r="E1974">
            <v>344272</v>
          </cell>
          <cell r="F1974">
            <v>289304</v>
          </cell>
        </row>
        <row r="1975">
          <cell r="A1975" t="str">
            <v>I1974</v>
          </cell>
          <cell r="B1975" t="str">
            <v>BOQUILLA ROCIADORA</v>
          </cell>
          <cell r="C1975" t="str">
            <v>Insumos</v>
          </cell>
          <cell r="D1975" t="str">
            <v>UND</v>
          </cell>
          <cell r="E1975">
            <v>6885</v>
          </cell>
          <cell r="F1975">
            <v>5786</v>
          </cell>
        </row>
        <row r="1976">
          <cell r="A1976" t="str">
            <v>I1975</v>
          </cell>
          <cell r="B1976" t="str">
            <v>SUMINISTRO, TRANSPORTE E INSTALACION REFLECTOR DE 50W IP66 LED CUADRADO-CERRADO - ESTRIBOS - COMPLETO:  CHASIS, BOMBILLA, ARRANCADOR, FOTOCELDA, COFRE METÁLICO DE SEGURIDAD, ETC. ACCESORIOS DE FIJACION E INSTALACION; INCLUYE ACCESORIOS DE SUJECIÓN. INSTALACIÓN A TODO COSTO.</v>
          </cell>
          <cell r="C1976" t="str">
            <v>Insumos</v>
          </cell>
          <cell r="D1976" t="str">
            <v>UND</v>
          </cell>
          <cell r="E1976">
            <v>577062</v>
          </cell>
          <cell r="F1976">
            <v>484926</v>
          </cell>
        </row>
        <row r="1977">
          <cell r="A1977" t="str">
            <v>I1976</v>
          </cell>
          <cell r="B1977" t="str">
            <v>CAJA ELÉCTRICA 4X4 BLANCA CONDUIT O SIMILAR. INCLUYE ACCESORIOS DE FIJACIÓN.</v>
          </cell>
          <cell r="C1977" t="str">
            <v>Insumos</v>
          </cell>
          <cell r="D1977" t="str">
            <v>UND</v>
          </cell>
          <cell r="E1977">
            <v>21482</v>
          </cell>
          <cell r="F1977">
            <v>18052</v>
          </cell>
        </row>
        <row r="1978">
          <cell r="A1978" t="str">
            <v>I1977</v>
          </cell>
          <cell r="B1978" t="str">
            <v>SUMINISTRO, TRANSPORE E INSTALACIÓN DE LUMINARIA LED 80W TIPO FAROL PRIMAVERA TEMPERATURA DE COLOR 4100K. INCLUYE POSTE Y ACCESORIOS. ALTURA = 4 MTS. INSTALACIÓN A TODO COSTO.</v>
          </cell>
          <cell r="C1978" t="str">
            <v>Insumos</v>
          </cell>
          <cell r="D1978" t="str">
            <v>UND</v>
          </cell>
          <cell r="E1978">
            <v>1531689</v>
          </cell>
          <cell r="F1978">
            <v>1287134</v>
          </cell>
        </row>
        <row r="1979">
          <cell r="A1979" t="str">
            <v>I1978</v>
          </cell>
          <cell r="B1979" t="str">
            <v>SUMINISTRO, TRANSPORTE E INSTALACIÓN DE MATERO PREFABRICADO EN CONCRETO (INCLUYE PLANTA ORNAMENTAL, TIERRA NEGRA). INSTALACIÓN A TODO COSTO.</v>
          </cell>
          <cell r="C1979" t="str">
            <v>Insumos</v>
          </cell>
          <cell r="D1979" t="str">
            <v>UND</v>
          </cell>
          <cell r="E1979">
            <v>311252</v>
          </cell>
          <cell r="F1979">
            <v>261556</v>
          </cell>
        </row>
        <row r="1980">
          <cell r="A1980" t="str">
            <v>I1979</v>
          </cell>
          <cell r="B1980" t="str">
            <v>SUMINISTRO E INSTALACIÓN DE BASURERA PIVOTANTE EN ACERO INOXIDABLE TIPO EXTERIOR. INSTALACIÓN A TODO COSTO.</v>
          </cell>
          <cell r="C1980" t="str">
            <v>Insumos</v>
          </cell>
          <cell r="D1980" t="str">
            <v>UND</v>
          </cell>
          <cell r="E1980">
            <v>1251387</v>
          </cell>
          <cell r="F1980">
            <v>1051586</v>
          </cell>
        </row>
        <row r="1981">
          <cell r="A1981" t="str">
            <v>I1980</v>
          </cell>
          <cell r="B1981" t="str">
            <v>BANCA INDIVIDUAL TIPO CUBO PREFABRICADA A=40; B=40; H=50 CM.</v>
          </cell>
          <cell r="C1981" t="str">
            <v>Insumos</v>
          </cell>
          <cell r="D1981" t="str">
            <v>UND</v>
          </cell>
          <cell r="E1981">
            <v>120505</v>
          </cell>
          <cell r="F1981">
            <v>101265</v>
          </cell>
        </row>
        <row r="1982">
          <cell r="A1982" t="str">
            <v>I1981</v>
          </cell>
          <cell r="B1982" t="str">
            <v>SUMINISTRO, TRANSPORTE E INSTALACIÓN DE CONTENEDOR DE RAICES TIPO B20 (TIPO A) (1.2X1.2X1M. INC. SUMINISTRO, CONSTRUCCIÓN, ALCOQUE Y FILTRO EN GRAVILLA. NO INCLUYE. TIERRA). INSTALACIÓN A TODO COSTO.</v>
          </cell>
          <cell r="C1982" t="str">
            <v>Insumos</v>
          </cell>
          <cell r="D1982" t="str">
            <v>UND</v>
          </cell>
          <cell r="E1982">
            <v>704466</v>
          </cell>
          <cell r="F1982">
            <v>591988</v>
          </cell>
        </row>
        <row r="1983">
          <cell r="A1983" t="str">
            <v>I1982</v>
          </cell>
          <cell r="B1983" t="str">
            <v>SUMINISTRO, TRANSPORTE E INSTALACIÓN DE SISTEMA SÉPTICO - FILTROS ANAEROBIOS INTEGRADOS O INDEPENDIENTES (SÉPTICO 10.000 L + FILTRO ANAEROBIO DE 7.500 L + 1000 ROSETONES PLÁSTICOS) FABRICADO EN POLÑIETILENO LINEAL 100% VIRGEN. INCLUYE ACCESORIOS.</v>
          </cell>
          <cell r="C1983" t="str">
            <v>Insumos</v>
          </cell>
          <cell r="D1983" t="str">
            <v>UND</v>
          </cell>
          <cell r="E1983">
            <v>50050315</v>
          </cell>
          <cell r="F1983">
            <v>42059088</v>
          </cell>
        </row>
        <row r="1984">
          <cell r="A1984" t="str">
            <v>I1983</v>
          </cell>
          <cell r="B1984" t="str">
            <v>SUMINISTRO, TRANSPORTE E INSTALACIÓN DE TRAMPA DE GRASAS PLÁSTICA DE 150 LITROS. INCLUYE TODO LO NECESARIO PARA SU CORRECTA INSTALACIÓN Y PUESTA EN FUNCIONAMIENTO.</v>
          </cell>
          <cell r="C1984" t="str">
            <v>Insumos</v>
          </cell>
          <cell r="D1984" t="str">
            <v>UND</v>
          </cell>
          <cell r="E1984">
            <v>729853</v>
          </cell>
          <cell r="F1984">
            <v>613322</v>
          </cell>
        </row>
        <row r="1985">
          <cell r="A1985" t="str">
            <v>I1984</v>
          </cell>
          <cell r="B1985" t="str">
            <v>SUMINISTRO, TRANSPORTE E INSTALACIÓN DE CÁMARA CIRCULAR DE INSPECCIÓN DE CAÍDA D = 1,20 MTS. EN CONCRETO DE 3000 PSI.</v>
          </cell>
          <cell r="C1985" t="str">
            <v>Insumos</v>
          </cell>
          <cell r="D1985" t="str">
            <v>M</v>
          </cell>
          <cell r="E1985">
            <v>425291</v>
          </cell>
          <cell r="F1985">
            <v>357387</v>
          </cell>
        </row>
        <row r="1986">
          <cell r="A1986" t="str">
            <v>I1985</v>
          </cell>
          <cell r="B1986" t="str">
            <v>SUMINISTRO, TRANSPORTE E INSTALACIÓN DE EMPALME A CÁMARAS DE INSPECCIÓN CONCRETO DE 3000 PSI</v>
          </cell>
          <cell r="C1986" t="str">
            <v>Insumos</v>
          </cell>
          <cell r="D1986" t="str">
            <v>UND</v>
          </cell>
          <cell r="E1986">
            <v>72423</v>
          </cell>
          <cell r="F1986">
            <v>60860</v>
          </cell>
        </row>
        <row r="1987">
          <cell r="A1987" t="str">
            <v>I1986</v>
          </cell>
          <cell r="B1987" t="str">
            <v>SUMINISTRO, TRANSPORTE E INSTALACIÓN DE ARO TAPA HF D=0,68 MTS PARA CÁMARA DE INSPECCIÓN</v>
          </cell>
          <cell r="C1987" t="str">
            <v>Insumos</v>
          </cell>
          <cell r="D1987" t="str">
            <v>UND</v>
          </cell>
          <cell r="E1987">
            <v>599097</v>
          </cell>
          <cell r="F1987">
            <v>503443</v>
          </cell>
        </row>
        <row r="1988">
          <cell r="A1988" t="str">
            <v>I1987</v>
          </cell>
          <cell r="B1988" t="str">
            <v>CERÁMICA NACIONAL</v>
          </cell>
          <cell r="C1988" t="str">
            <v>Insumos</v>
          </cell>
          <cell r="D1988" t="str">
            <v>M2</v>
          </cell>
          <cell r="E1988">
            <v>99930</v>
          </cell>
          <cell r="F1988">
            <v>83975</v>
          </cell>
        </row>
        <row r="1989">
          <cell r="A1989" t="str">
            <v>I1988</v>
          </cell>
          <cell r="B1989" t="str">
            <v>SOPORTE TAPA TUBO 1 UNIDAD</v>
          </cell>
          <cell r="C1989" t="str">
            <v>Insumos</v>
          </cell>
          <cell r="D1989" t="str">
            <v>UND</v>
          </cell>
          <cell r="E1989">
            <v>5231</v>
          </cell>
          <cell r="F1989">
            <v>4396</v>
          </cell>
        </row>
        <row r="1990">
          <cell r="A1990" t="str">
            <v>I1989</v>
          </cell>
          <cell r="B1990" t="str">
            <v>TAPA TUBO SALIDA</v>
          </cell>
          <cell r="C1990" t="str">
            <v>Insumos</v>
          </cell>
          <cell r="D1990" t="str">
            <v>UND</v>
          </cell>
          <cell r="E1990">
            <v>16387</v>
          </cell>
          <cell r="F1990">
            <v>13771</v>
          </cell>
        </row>
        <row r="1991">
          <cell r="A1991" t="str">
            <v>I1990</v>
          </cell>
          <cell r="B1991" t="str">
            <v>TUBO SALIDA UNIVERSAL</v>
          </cell>
          <cell r="C1991" t="str">
            <v>Insumos</v>
          </cell>
          <cell r="D1991" t="str">
            <v>UND</v>
          </cell>
          <cell r="E1991">
            <v>31536</v>
          </cell>
          <cell r="F1991">
            <v>26501</v>
          </cell>
        </row>
        <row r="1992">
          <cell r="A1992" t="str">
            <v>I1991</v>
          </cell>
          <cell r="B1992" t="str">
            <v>CABALLETE FIBROCEMENTO DE VENTILACION</v>
          </cell>
          <cell r="C1992" t="str">
            <v>Insumos</v>
          </cell>
          <cell r="D1992" t="str">
            <v>UND</v>
          </cell>
          <cell r="E1992">
            <v>46684</v>
          </cell>
          <cell r="F1992">
            <v>39230</v>
          </cell>
        </row>
        <row r="1993">
          <cell r="A1993" t="str">
            <v>I1992</v>
          </cell>
          <cell r="B1993" t="str">
            <v>TEJA DE VENTILACION #6 P7 DERECHA O IZQUIERDA</v>
          </cell>
          <cell r="C1993" t="str">
            <v>Insumos</v>
          </cell>
          <cell r="D1993" t="str">
            <v>UND</v>
          </cell>
          <cell r="E1993">
            <v>110061</v>
          </cell>
          <cell r="F1993">
            <v>92488</v>
          </cell>
        </row>
        <row r="1994">
          <cell r="A1994" t="str">
            <v>I1993</v>
          </cell>
          <cell r="B1994" t="str">
            <v>EXTRACTOR BROAN TECHO 18X18X11 CM 5 PUL</v>
          </cell>
          <cell r="C1994" t="str">
            <v>Insumos</v>
          </cell>
          <cell r="D1994" t="str">
            <v>UND</v>
          </cell>
          <cell r="E1994">
            <v>228460</v>
          </cell>
          <cell r="F1994">
            <v>191983</v>
          </cell>
        </row>
        <row r="1995">
          <cell r="A1995" t="str">
            <v>I1994</v>
          </cell>
          <cell r="B1995" t="str">
            <v>EXTRACTOR BROAN TECHO 21.5X21.5X12.4 CM 6 PUL</v>
          </cell>
          <cell r="C1995" t="str">
            <v>Insumos</v>
          </cell>
          <cell r="D1995" t="str">
            <v>UND</v>
          </cell>
          <cell r="E1995">
            <v>302820</v>
          </cell>
          <cell r="F1995">
            <v>254471</v>
          </cell>
        </row>
        <row r="1996">
          <cell r="A1996" t="str">
            <v>I1995</v>
          </cell>
          <cell r="B1996" t="str">
            <v>REJILLA 30X30 CM VENTILACION PERSIANA</v>
          </cell>
          <cell r="C1996" t="str">
            <v>Insumos</v>
          </cell>
          <cell r="D1996" t="str">
            <v>UND</v>
          </cell>
          <cell r="E1996">
            <v>24651</v>
          </cell>
          <cell r="F1996">
            <v>20715</v>
          </cell>
        </row>
        <row r="1997">
          <cell r="A1997" t="str">
            <v>I1996</v>
          </cell>
          <cell r="B1997" t="str">
            <v>COMPRA DE SIEMBRA (PROYECTO ESCUELA LA CAPILLA 2019)</v>
          </cell>
          <cell r="C1997" t="str">
            <v>Insumos</v>
          </cell>
          <cell r="D1997" t="str">
            <v>UND</v>
          </cell>
          <cell r="E1997">
            <v>275417</v>
          </cell>
          <cell r="F1997">
            <v>231443</v>
          </cell>
        </row>
        <row r="1998">
          <cell r="A1998" t="str">
            <v>I1997</v>
          </cell>
          <cell r="B1998" t="str">
            <v>BROCA 7/8" X 21 HILTI</v>
          </cell>
          <cell r="C1998" t="str">
            <v>Insumos</v>
          </cell>
          <cell r="D1998" t="str">
            <v>UND</v>
          </cell>
          <cell r="E1998">
            <v>969413</v>
          </cell>
          <cell r="F1998">
            <v>814633</v>
          </cell>
        </row>
        <row r="1999">
          <cell r="A1999" t="str">
            <v>I1998</v>
          </cell>
          <cell r="B1999" t="str">
            <v>RETARDANTE AL FUEGO SIKA UNITHERM O SIMILAR</v>
          </cell>
          <cell r="C1999" t="str">
            <v>Insumos</v>
          </cell>
          <cell r="D1999" t="str">
            <v>GAL</v>
          </cell>
          <cell r="E1999">
            <v>166573</v>
          </cell>
          <cell r="F1999">
            <v>139977</v>
          </cell>
        </row>
        <row r="2000">
          <cell r="A2000" t="str">
            <v>I1999</v>
          </cell>
          <cell r="B2000" t="str">
            <v>POLISOMBRA NEGRA 35%</v>
          </cell>
          <cell r="C2000" t="str">
            <v>Insumos</v>
          </cell>
          <cell r="D2000" t="str">
            <v>M2</v>
          </cell>
          <cell r="E2000">
            <v>1383</v>
          </cell>
          <cell r="F2000">
            <v>1162</v>
          </cell>
        </row>
        <row r="2001">
          <cell r="A2001" t="str">
            <v>I2000</v>
          </cell>
          <cell r="B2001" t="str">
            <v>SUMINISTRO TRANSPORTE E INSTALACIÓN DE MURO EN SUPERBOARD 8MM UNA CARA (PERFILERÍA CAL. 26 CADA 60 CM). INCLUYE TRES MANOS DE PINTURA. ANCHO &lt; 50 CM (A TODO COSTO)</v>
          </cell>
          <cell r="C2001" t="str">
            <v>Insumos</v>
          </cell>
          <cell r="D2001" t="str">
            <v>ML</v>
          </cell>
          <cell r="E2001">
            <v>91265</v>
          </cell>
          <cell r="F2001">
            <v>76693</v>
          </cell>
        </row>
        <row r="2002">
          <cell r="A2002" t="str">
            <v>I2001</v>
          </cell>
          <cell r="B2002" t="str">
            <v>SUMINISTRO, TRANSPORTE E INSTALACIÓN A TODO COSTO DE ALERO PARA FACHADA EN SUPERBOARD DE 8 MM. INCLUYE ESTRUCTURA METÁLICA DE SOPORTE Y ANDAMIOS PARA SU CONSTRUCCIÓN</v>
          </cell>
          <cell r="C2002" t="str">
            <v>Insumos</v>
          </cell>
          <cell r="D2002" t="str">
            <v>ML</v>
          </cell>
          <cell r="E2002">
            <v>486510</v>
          </cell>
          <cell r="F2002">
            <v>408832</v>
          </cell>
        </row>
        <row r="2003">
          <cell r="A2003" t="str">
            <v>I2002</v>
          </cell>
          <cell r="B2003" t="str">
            <v>CANALETA PLÁSTICA DE 10 X 100 CM</v>
          </cell>
          <cell r="C2003" t="str">
            <v>Insumos</v>
          </cell>
          <cell r="D2003" t="str">
            <v>ML</v>
          </cell>
          <cell r="E2003">
            <v>31673</v>
          </cell>
          <cell r="F2003">
            <v>26616</v>
          </cell>
        </row>
        <row r="2004">
          <cell r="A2004" t="str">
            <v>I2003</v>
          </cell>
          <cell r="B2004" t="str">
            <v>PUERTA EN ALUMINIO Y VIDRIO TEMPLADO 6 MM CON CERRADURA Y MANIJA (HOJA SENCILLA). INCLUYE EL SUMINISTRO DE TODOS LOS ACCESORIOS REQUERIDOS PARA EL CORRECTO MONTAJE.</v>
          </cell>
          <cell r="C2004" t="str">
            <v>Insumos</v>
          </cell>
          <cell r="D2004" t="str">
            <v>M2</v>
          </cell>
          <cell r="E2004">
            <v>876598</v>
          </cell>
          <cell r="F2004">
            <v>736637</v>
          </cell>
        </row>
        <row r="2005">
          <cell r="A2005" t="str">
            <v>I2004</v>
          </cell>
          <cell r="B2005" t="str">
            <v>ORINAL INSTITUCIONAL MEDIANO DE ENTRADA SUPERIOR EN PORCELANA COLOR BLANCO LINEA POLO (CORONA) REF: 088621001 O SIMILAR. INCLUYE GRIFERÍA PUSH.</v>
          </cell>
          <cell r="C2005" t="str">
            <v>Insumos</v>
          </cell>
          <cell r="D2005" t="str">
            <v>UND</v>
          </cell>
          <cell r="E2005">
            <v>455676</v>
          </cell>
          <cell r="F2005">
            <v>382921</v>
          </cell>
        </row>
        <row r="2006">
          <cell r="A2006" t="str">
            <v>I2005</v>
          </cell>
          <cell r="B2006" t="str">
            <v>TRITURADO 3/4"</v>
          </cell>
          <cell r="C2006" t="str">
            <v>Insumos</v>
          </cell>
          <cell r="D2006" t="str">
            <v>M3</v>
          </cell>
          <cell r="E2006">
            <v>89512</v>
          </cell>
          <cell r="F2006">
            <v>75220</v>
          </cell>
        </row>
        <row r="2007">
          <cell r="A2007" t="str">
            <v>I2006</v>
          </cell>
          <cell r="B2007" t="str">
            <v>TUBERIA PEALPE 1/2" PARA GAS</v>
          </cell>
          <cell r="C2007" t="str">
            <v>Insumos</v>
          </cell>
          <cell r="D2007" t="str">
            <v>ML</v>
          </cell>
          <cell r="E2007">
            <v>3869</v>
          </cell>
          <cell r="F2007">
            <v>3251</v>
          </cell>
        </row>
        <row r="2008">
          <cell r="A2008" t="str">
            <v>I2007</v>
          </cell>
          <cell r="B2008" t="str">
            <v>VALVULA PARA GAS 1/2"</v>
          </cell>
          <cell r="C2008" t="str">
            <v>Insumos</v>
          </cell>
          <cell r="D2008" t="str">
            <v>UND</v>
          </cell>
          <cell r="E2008">
            <v>19706</v>
          </cell>
          <cell r="F2008">
            <v>16560</v>
          </cell>
        </row>
        <row r="2009">
          <cell r="A2009" t="str">
            <v>I2008</v>
          </cell>
          <cell r="B2009" t="str">
            <v>SUMINISTRO, TRANSPORTE E INSTALACION ESTANTERIA FABRICADA CON ENTREPAÑOS EN LA MINA DE ACERO INOXIDABLE TIPO AISI - SAE 304 CALIBRE 20. REFORZADA CON OMEGAS EN ACERO INOXIDABLE. ESTRUCTURA EN TUBULAR CUADRADO DE 1"1/2" CALIBRE 18, ENTREPANO Y NIVELADORES EN EMPACK UHMW (POLIETILENO DE ULTRA PESO MOLECULAR L=2,98 A=0,6 H=1,6</v>
          </cell>
          <cell r="C2009" t="str">
            <v>Insumos</v>
          </cell>
          <cell r="D2009" t="str">
            <v>UND</v>
          </cell>
          <cell r="E2009">
            <v>5435236</v>
          </cell>
          <cell r="F2009">
            <v>4567425</v>
          </cell>
        </row>
        <row r="2010">
          <cell r="A2010" t="str">
            <v>I2009</v>
          </cell>
          <cell r="B2010" t="str">
            <v>SUMINISTRO, TRANSPORTE E INSTALACION MESA DE TRABAJO FABRICADA EN LAMINA DE ACERO INOXIDABLE TIPO AISI - SAE 304 CALIBRE 18. REFORZADA CON OMEGAS EN ACERO INOXIDABLE. ESTRUCTURA EN TUBULAR CUADRADO DE 2" ENTREPANO Y NIVELADORES EN EMPACK UHMW (POLIETILENO DE ULTRA PESO MOLECULAR) L=1,92 A=0,6 H=0,9</v>
          </cell>
          <cell r="C2010" t="str">
            <v>Insumos</v>
          </cell>
          <cell r="D2010" t="str">
            <v>UND</v>
          </cell>
          <cell r="E2010">
            <v>3177243</v>
          </cell>
          <cell r="F2010">
            <v>2669952</v>
          </cell>
        </row>
        <row r="2011">
          <cell r="A2011" t="str">
            <v>I2010</v>
          </cell>
          <cell r="B2011" t="str">
            <v>SUMINISTRO, TRANSPORTE E INSTALACION TRAMPA DE GRASA, FABRICADA EN LAMINA DE ACERO INOXIDABLE TIPO AISI - SAE 304 CALIBRE 18. CON REJILLA DE ACERO INOXIDABLE AISI 304, FILTRO PARA NO DEJAR PASAR SOLIDOS. NIPLES EN ACERO INOXIDABLE. TAPA REMOVIBLE PARA FACIL LIMPIEZA DE LA REJILLA L=0,50XA=0,30XH=0,35</v>
          </cell>
          <cell r="C2011" t="str">
            <v>Insumos</v>
          </cell>
          <cell r="D2011" t="str">
            <v>UND</v>
          </cell>
          <cell r="E2011">
            <v>1641516</v>
          </cell>
          <cell r="F2011">
            <v>1379425</v>
          </cell>
        </row>
        <row r="2012">
          <cell r="A2012" t="str">
            <v>I2011</v>
          </cell>
          <cell r="B2012" t="str">
            <v>SUMINISTRO, TRANSPORTE E INSTALACIÓN DE VARILLA DE 1/2" CUADRADA, INCLUYE ANTICORROSIVO Y PINTURA</v>
          </cell>
          <cell r="C2012" t="str">
            <v>Insumos</v>
          </cell>
          <cell r="D2012" t="str">
            <v>M2</v>
          </cell>
        </row>
        <row r="2013">
          <cell r="A2013" t="str">
            <v>I2012</v>
          </cell>
          <cell r="B2013" t="str">
            <v>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v>
          </cell>
          <cell r="C2013" t="str">
            <v>Insumos</v>
          </cell>
          <cell r="D2013" t="str">
            <v>M2</v>
          </cell>
          <cell r="E2013">
            <v>256123</v>
          </cell>
          <cell r="F2013">
            <v>215229</v>
          </cell>
        </row>
        <row r="2014">
          <cell r="A2014" t="str">
            <v>I2013</v>
          </cell>
          <cell r="B2014" t="str">
            <v>SANITARIO PARA PASILLO TÉCNICO DESCARGA A PARED Y PISO. ACERO INOXIDABLE AISI 304. DIMENSIONES 0.365X0.44X0.771 M DE SOCODA O SIMILAR</v>
          </cell>
          <cell r="C2014" t="str">
            <v>Insumos</v>
          </cell>
          <cell r="D2014" t="str">
            <v>UND</v>
          </cell>
          <cell r="E2014">
            <v>2235945</v>
          </cell>
          <cell r="F2014">
            <v>1878945</v>
          </cell>
        </row>
        <row r="2015">
          <cell r="A2015" t="str">
            <v>I2014</v>
          </cell>
          <cell r="B2015" t="str">
            <v>FLUXÓMETRO (VÁLVULA ALTA PRESIÓN 1-1/4"). REF. VITAL TSP03 DE SOCODA O SIMILAR</v>
          </cell>
          <cell r="C2015" t="str">
            <v>Insumos</v>
          </cell>
          <cell r="D2015" t="str">
            <v>UND</v>
          </cell>
          <cell r="E2015">
            <v>455977</v>
          </cell>
          <cell r="F2015">
            <v>383174</v>
          </cell>
        </row>
        <row r="2016">
          <cell r="A2016" t="str">
            <v>I2015</v>
          </cell>
          <cell r="B2016" t="str">
            <v>GRIFERÍA LAVADERO PISCIS PARED SENCILLA</v>
          </cell>
          <cell r="C2016" t="str">
            <v>Insumos</v>
          </cell>
          <cell r="D2016" t="str">
            <v>UND</v>
          </cell>
          <cell r="E2016">
            <v>96396</v>
          </cell>
          <cell r="F2016">
            <v>81005</v>
          </cell>
        </row>
        <row r="2017">
          <cell r="A2017" t="str">
            <v>I2016</v>
          </cell>
          <cell r="B2017" t="str">
            <v>MALLA CERRAMIENTO, HUECOS 1/2"X1/2", GRIS. REF COLMALLAS O SIMILAR</v>
          </cell>
          <cell r="C2017" t="str">
            <v>Insumos</v>
          </cell>
          <cell r="D2017" t="str">
            <v>M2</v>
          </cell>
          <cell r="E2017">
            <v>15263</v>
          </cell>
          <cell r="F2017">
            <v>12826</v>
          </cell>
        </row>
        <row r="2018">
          <cell r="A2018" t="str">
            <v>I2017</v>
          </cell>
          <cell r="B2018" t="str">
            <v>DUCHA TIPO TELÉFONO, MANGUERA L=1.5 M, CROMADA</v>
          </cell>
          <cell r="C2018" t="str">
            <v>Insumos</v>
          </cell>
          <cell r="D2018" t="str">
            <v>UND</v>
          </cell>
          <cell r="E2018">
            <v>68718</v>
          </cell>
          <cell r="F2018">
            <v>57746</v>
          </cell>
        </row>
        <row r="2019">
          <cell r="A2019" t="str">
            <v>I2018</v>
          </cell>
          <cell r="B2019" t="str">
            <v>BOMBA ELÉCTRICA 1"X1" 0,5HP,40LTSXMIN, REF. PKM60 DE PEDROLLO O SIMILAR</v>
          </cell>
          <cell r="C2019" t="str">
            <v>Insumos</v>
          </cell>
          <cell r="D2019" t="str">
            <v>UND</v>
          </cell>
          <cell r="E2019">
            <v>268532</v>
          </cell>
          <cell r="F2019">
            <v>225657</v>
          </cell>
        </row>
        <row r="2020">
          <cell r="A2020" t="str">
            <v>I2019</v>
          </cell>
          <cell r="B2020" t="str">
            <v>DEPOSITO EN “L” 1.861.55*0.55: 6 ENTREPAÑOS ELABORADOS EN LAMINA INOX 304 C-20 SATINADA CON REFUERZOS EN LAMINA Y TUBO CUADRADO INOX DE 1” PARA UNION EN VERTICE.</v>
          </cell>
          <cell r="C2020" t="str">
            <v>Insumos</v>
          </cell>
          <cell r="D2020" t="str">
            <v>ML</v>
          </cell>
          <cell r="E2020">
            <v>289188</v>
          </cell>
          <cell r="F2020">
            <v>243015</v>
          </cell>
        </row>
        <row r="2021">
          <cell r="A2021" t="str">
            <v>I2020</v>
          </cell>
          <cell r="B2021" t="str">
            <v>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v>
          </cell>
          <cell r="C2021" t="str">
            <v>Insumos</v>
          </cell>
          <cell r="D2021" t="str">
            <v>UND</v>
          </cell>
          <cell r="E2021">
            <v>6743368</v>
          </cell>
          <cell r="F2021">
            <v>5666696</v>
          </cell>
        </row>
        <row r="2022">
          <cell r="A2022" t="str">
            <v>I2021</v>
          </cell>
          <cell r="B2022" t="str">
            <v>REJILLA RECTANGULAR PEATONAL A=60; B=30; H=6 CM (UTIL); 21.5 KG/UN</v>
          </cell>
          <cell r="C2022" t="str">
            <v>Insumos</v>
          </cell>
          <cell r="D2022" t="str">
            <v>UND</v>
          </cell>
          <cell r="E2022">
            <v>42539</v>
          </cell>
          <cell r="F2022">
            <v>35747</v>
          </cell>
        </row>
        <row r="2023">
          <cell r="A2023" t="str">
            <v>I2022</v>
          </cell>
          <cell r="B2023" t="str">
            <v>BANCA EN CONCRETO PULIDO TRES PIEZAS A=42; L=150; H=69.5 CM; 287KG/UN</v>
          </cell>
          <cell r="C2023" t="str">
            <v>Insumos</v>
          </cell>
          <cell r="D2023" t="str">
            <v>UND</v>
          </cell>
          <cell r="E2023">
            <v>430309</v>
          </cell>
          <cell r="F2023">
            <v>361604</v>
          </cell>
        </row>
        <row r="2024">
          <cell r="A2024" t="str">
            <v>I2023</v>
          </cell>
          <cell r="B2024" t="str">
            <v>BLOQUE BASE EN CEMENTO PLAQUETA ABUJARDADA ROJA A=50; B=50; H=7 CM; 42 KG/M2</v>
          </cell>
          <cell r="C2024" t="str">
            <v>Insumos</v>
          </cell>
          <cell r="D2024" t="str">
            <v>UND</v>
          </cell>
          <cell r="E2024">
            <v>30529</v>
          </cell>
          <cell r="F2024">
            <v>25655</v>
          </cell>
        </row>
        <row r="2025">
          <cell r="A2025" t="str">
            <v>I2024</v>
          </cell>
          <cell r="B2025" t="str">
            <v>BLOQUE BASE EN CEMENTO PLAQUETA ABUJARDADA NEGRA A=50; B=50; H=7 CM; 42 KG/M2</v>
          </cell>
          <cell r="C2025" t="str">
            <v>Insumos</v>
          </cell>
          <cell r="D2025" t="str">
            <v>UND</v>
          </cell>
          <cell r="E2025">
            <v>30914</v>
          </cell>
          <cell r="F2025">
            <v>25978</v>
          </cell>
        </row>
        <row r="2026">
          <cell r="A2026" t="str">
            <v>I2025</v>
          </cell>
          <cell r="B2026" t="str">
            <v>BLOQUE BASE EN CEMENTO PLAQUETA ABUJARDADA OCRE A=50; B=50; H=7 CM; 42 KG/M2</v>
          </cell>
          <cell r="C2026" t="str">
            <v>Insumos</v>
          </cell>
          <cell r="D2026" t="str">
            <v>UND</v>
          </cell>
          <cell r="E2026">
            <v>33049</v>
          </cell>
          <cell r="F2026">
            <v>27772</v>
          </cell>
        </row>
        <row r="2027">
          <cell r="A2027" t="str">
            <v>I2026</v>
          </cell>
          <cell r="B2027" t="str">
            <v>BLOQUE BASE EN CEMENTO PLAQUETA ABUJARDADA GRIS A=50; B=50; H=7 CM; 42 KG/M2</v>
          </cell>
          <cell r="C2027" t="str">
            <v>Insumos</v>
          </cell>
          <cell r="D2027" t="str">
            <v>UND</v>
          </cell>
          <cell r="E2027">
            <v>27239</v>
          </cell>
          <cell r="F2027">
            <v>22890</v>
          </cell>
        </row>
        <row r="2028">
          <cell r="A2028" t="str">
            <v>I2027</v>
          </cell>
          <cell r="B2028" t="str">
            <v>PROTECCION / DIA PROTOCOLO DE SEGURIDAD COVID - 19</v>
          </cell>
          <cell r="C2028" t="str">
            <v>Insumos</v>
          </cell>
          <cell r="D2028" t="str">
            <v>DIA</v>
          </cell>
          <cell r="E2028">
            <v>7835</v>
          </cell>
          <cell r="F2028">
            <v>7835</v>
          </cell>
        </row>
        <row r="2029">
          <cell r="A2029" t="str">
            <v>I2028</v>
          </cell>
          <cell r="B2029" t="str">
            <v>CANECAS DE PEDAL PARA RESIDUOS ORDINARIOS O BIOLOGICOS</v>
          </cell>
          <cell r="C2029" t="str">
            <v>Insumos</v>
          </cell>
          <cell r="D2029" t="str">
            <v>UND</v>
          </cell>
          <cell r="E2029">
            <v>119267</v>
          </cell>
          <cell r="F2029">
            <v>119267</v>
          </cell>
        </row>
        <row r="2030">
          <cell r="A2030" t="str">
            <v>I2029</v>
          </cell>
          <cell r="B2030" t="str">
            <v>BOLSAS ROJAS</v>
          </cell>
          <cell r="C2030" t="str">
            <v>Insumos</v>
          </cell>
          <cell r="D2030" t="str">
            <v>UND</v>
          </cell>
          <cell r="E2030">
            <v>572</v>
          </cell>
          <cell r="F2030">
            <v>572</v>
          </cell>
        </row>
        <row r="2031">
          <cell r="A2031" t="str">
            <v>I2030</v>
          </cell>
          <cell r="B2031" t="str">
            <v>TAPABOCAS DESECHABLES</v>
          </cell>
          <cell r="C2031" t="str">
            <v>Insumos</v>
          </cell>
          <cell r="D2031" t="str">
            <v>UND</v>
          </cell>
          <cell r="E2031">
            <v>309</v>
          </cell>
          <cell r="F2031">
            <v>260</v>
          </cell>
        </row>
        <row r="2032">
          <cell r="A2032" t="str">
            <v>I2031</v>
          </cell>
          <cell r="B2032" t="str">
            <v>GUANTES DE VINILO O LATEX</v>
          </cell>
          <cell r="C2032" t="str">
            <v>Insumos</v>
          </cell>
          <cell r="D2032" t="str">
            <v>UND</v>
          </cell>
          <cell r="E2032">
            <v>1042</v>
          </cell>
          <cell r="F2032">
            <v>876</v>
          </cell>
        </row>
        <row r="2033">
          <cell r="A2033" t="str">
            <v>I2032</v>
          </cell>
          <cell r="B2033" t="str">
            <v>JABON LIQUIDO</v>
          </cell>
          <cell r="C2033" t="str">
            <v>Insumos</v>
          </cell>
          <cell r="D2033" t="str">
            <v>LT</v>
          </cell>
          <cell r="E2033">
            <v>10482</v>
          </cell>
          <cell r="F2033">
            <v>8808</v>
          </cell>
        </row>
        <row r="2034">
          <cell r="A2034" t="str">
            <v>I2033</v>
          </cell>
          <cell r="B2034" t="str">
            <v>GEL ANTIBACTERIAL CON ALCOHOL MAYOR AL 70%</v>
          </cell>
          <cell r="C2034" t="str">
            <v>Insumos</v>
          </cell>
          <cell r="D2034" t="str">
            <v>LT</v>
          </cell>
          <cell r="E2034">
            <v>28655</v>
          </cell>
          <cell r="F2034">
            <v>24080</v>
          </cell>
        </row>
        <row r="2035">
          <cell r="A2035" t="str">
            <v>I2034</v>
          </cell>
          <cell r="B2035" t="str">
            <v>TOALLAS DE PAPEL PARA MANOS</v>
          </cell>
          <cell r="C2035" t="str">
            <v>Insumos</v>
          </cell>
          <cell r="D2035" t="str">
            <v>UND</v>
          </cell>
          <cell r="E2035">
            <v>55</v>
          </cell>
          <cell r="F2035">
            <v>46</v>
          </cell>
        </row>
        <row r="2036">
          <cell r="A2036" t="str">
            <v>I2035</v>
          </cell>
          <cell r="B2036" t="str">
            <v>DESINFECTANTE CON AMONIO</v>
          </cell>
          <cell r="C2036" t="str">
            <v>Insumos</v>
          </cell>
          <cell r="D2036" t="str">
            <v>LT</v>
          </cell>
          <cell r="E2036">
            <v>11278</v>
          </cell>
          <cell r="F2036">
            <v>9477</v>
          </cell>
        </row>
        <row r="2037">
          <cell r="A2037" t="str">
            <v>I2036</v>
          </cell>
          <cell r="B2037" t="str">
            <v>AGUA PARA MEZCLAR CON DESINFECTANTE (TUNEL DE DESINFECCION)</v>
          </cell>
          <cell r="C2037" t="str">
            <v>Insumos</v>
          </cell>
          <cell r="D2037" t="str">
            <v>LT</v>
          </cell>
          <cell r="E2037">
            <v>4</v>
          </cell>
          <cell r="F2037">
            <v>3</v>
          </cell>
        </row>
        <row r="2038">
          <cell r="A2038" t="str">
            <v>I2037</v>
          </cell>
          <cell r="B2038" t="str">
            <v>AGUA PARA LAVADO DE MANOS</v>
          </cell>
          <cell r="C2038" t="str">
            <v>Insumos</v>
          </cell>
          <cell r="D2038" t="str">
            <v>LT</v>
          </cell>
          <cell r="E2038">
            <v>2</v>
          </cell>
          <cell r="F2038">
            <v>2</v>
          </cell>
        </row>
        <row r="2039">
          <cell r="A2039" t="str">
            <v>I2038</v>
          </cell>
          <cell r="B2039" t="str">
            <v>TUNEL DE DESINFECCION</v>
          </cell>
          <cell r="C2039" t="str">
            <v>Insumos</v>
          </cell>
          <cell r="D2039" t="str">
            <v>UND</v>
          </cell>
          <cell r="E2039">
            <v>4262588</v>
          </cell>
          <cell r="F2039">
            <v>3582007</v>
          </cell>
        </row>
        <row r="2040">
          <cell r="A2040" t="str">
            <v>I2039</v>
          </cell>
          <cell r="B2040" t="str">
            <v>TERMOMETRO LASER</v>
          </cell>
          <cell r="C2040" t="str">
            <v>Insumos</v>
          </cell>
          <cell r="D2040" t="str">
            <v>UND</v>
          </cell>
          <cell r="E2040">
            <v>641114</v>
          </cell>
          <cell r="F2040">
            <v>538751</v>
          </cell>
        </row>
        <row r="2041">
          <cell r="A2041" t="str">
            <v>I2040</v>
          </cell>
          <cell r="B2041" t="str">
            <v>FUMIGADORA DE ESPALDA MECANICA 25 LITROS</v>
          </cell>
          <cell r="C2041" t="str">
            <v>Insumos</v>
          </cell>
          <cell r="D2041" t="str">
            <v>UND</v>
          </cell>
          <cell r="E2041">
            <v>947242</v>
          </cell>
          <cell r="F2041">
            <v>796002</v>
          </cell>
        </row>
        <row r="2042">
          <cell r="A2042" t="str">
            <v>I2041</v>
          </cell>
          <cell r="B2042" t="str">
            <v>LAVAMANOS DE 40X60 CM</v>
          </cell>
          <cell r="C2042" t="str">
            <v>Insumos</v>
          </cell>
          <cell r="D2042" t="str">
            <v>UND</v>
          </cell>
          <cell r="E2042">
            <v>168355</v>
          </cell>
          <cell r="F2042">
            <v>141475</v>
          </cell>
        </row>
        <row r="2043">
          <cell r="A2043" t="str">
            <v>I2042</v>
          </cell>
          <cell r="B2043" t="str">
            <v>GRIFERIA LAVAMANOS SENCILLA</v>
          </cell>
          <cell r="C2043" t="str">
            <v>Insumos</v>
          </cell>
          <cell r="D2043" t="str">
            <v>UND</v>
          </cell>
          <cell r="E2043">
            <v>30382</v>
          </cell>
          <cell r="F2043">
            <v>25531</v>
          </cell>
        </row>
        <row r="2044">
          <cell r="A2044" t="str">
            <v>I2043</v>
          </cell>
          <cell r="B2044" t="str">
            <v>VALVULA PEDAL PARA GRIFERIA MANOS LIBRES LLAVE</v>
          </cell>
          <cell r="C2044" t="str">
            <v>Insumos</v>
          </cell>
          <cell r="D2044" t="str">
            <v>UND</v>
          </cell>
          <cell r="E2044">
            <v>218770</v>
          </cell>
          <cell r="F2044">
            <v>183840</v>
          </cell>
        </row>
        <row r="2045">
          <cell r="A2045" t="str">
            <v>I2044</v>
          </cell>
          <cell r="B2045" t="str">
            <v>ACOPLE PLASTICO LVM/LVP 60 CM 1/2 X 1/2</v>
          </cell>
          <cell r="C2045" t="str">
            <v>Insumos</v>
          </cell>
          <cell r="D2045" t="str">
            <v>UND</v>
          </cell>
          <cell r="E2045">
            <v>5438</v>
          </cell>
          <cell r="F2045">
            <v>4570</v>
          </cell>
        </row>
        <row r="2046">
          <cell r="A2046" t="str">
            <v>I2045</v>
          </cell>
          <cell r="B2046" t="str">
            <v>DISPENSADOR AUTOMATICO DE JABON</v>
          </cell>
          <cell r="C2046" t="str">
            <v>Insumos</v>
          </cell>
          <cell r="D2046" t="str">
            <v>UND</v>
          </cell>
          <cell r="E2046">
            <v>267863</v>
          </cell>
          <cell r="F2046">
            <v>225095</v>
          </cell>
        </row>
        <row r="2047">
          <cell r="A2047" t="str">
            <v>I2046</v>
          </cell>
          <cell r="B2047" t="str">
            <v>BLOQUE DIVISORIO Nº 5 ( 30 X 20 X 12 CM) ARCILLA TIPO SANTAFÉ O SIMILAR.</v>
          </cell>
          <cell r="C2047" t="str">
            <v>Insumos</v>
          </cell>
          <cell r="D2047" t="str">
            <v>UND</v>
          </cell>
          <cell r="E2047">
            <v>1592</v>
          </cell>
          <cell r="F2047">
            <v>1338</v>
          </cell>
        </row>
        <row r="2048">
          <cell r="A2048" t="str">
            <v>I2047</v>
          </cell>
          <cell r="B2048" t="str">
            <v>MONOGAFA VENTILACION INDIRECTA</v>
          </cell>
          <cell r="C2048" t="str">
            <v>Insumos</v>
          </cell>
          <cell r="D2048" t="str">
            <v>UND</v>
          </cell>
          <cell r="E2048">
            <v>13266</v>
          </cell>
          <cell r="F2048">
            <v>11148</v>
          </cell>
        </row>
        <row r="2049">
          <cell r="A2049" t="str">
            <v>I2048</v>
          </cell>
          <cell r="B2049" t="str">
            <v>PANEL LED REDONDO 18W LUZ BLANCA NEUTRA 1080 LÚMENES</v>
          </cell>
          <cell r="C2049" t="str">
            <v>Insumos</v>
          </cell>
          <cell r="D2049" t="str">
            <v>UND</v>
          </cell>
          <cell r="E2049">
            <v>30513</v>
          </cell>
          <cell r="F2049">
            <v>25641</v>
          </cell>
        </row>
        <row r="2050">
          <cell r="A2050" t="str">
            <v>I2049</v>
          </cell>
          <cell r="B2050" t="str">
            <v>SUMINISTRO DE PROTECCION  2X50 A; 10 KA, INCRUSTAR</v>
          </cell>
          <cell r="C2050" t="str">
            <v>Insumos</v>
          </cell>
          <cell r="D2050" t="str">
            <v>UND</v>
          </cell>
          <cell r="E2050">
            <v>26824</v>
          </cell>
          <cell r="F2050">
            <v>22541</v>
          </cell>
        </row>
        <row r="2051">
          <cell r="A2051" t="str">
            <v>I2050</v>
          </cell>
          <cell r="B2051" t="str">
            <v>SUMINISTRO DE PROTECCION  1X50 A; 10 KA, INCRUSTAR</v>
          </cell>
          <cell r="C2051" t="str">
            <v>Insumos</v>
          </cell>
          <cell r="D2051" t="str">
            <v>UND</v>
          </cell>
          <cell r="E2051">
            <v>9708</v>
          </cell>
          <cell r="F2051">
            <v>8158</v>
          </cell>
        </row>
        <row r="2052">
          <cell r="A2052" t="str">
            <v>I2051</v>
          </cell>
          <cell r="B2052" t="str">
            <v>SUMINISTRO DE PROTECCION  1X15 A; 10 KA, INCRUSTAR</v>
          </cell>
          <cell r="C2052" t="str">
            <v>Insumos</v>
          </cell>
          <cell r="D2052" t="str">
            <v>UND</v>
          </cell>
          <cell r="E2052">
            <v>9436</v>
          </cell>
          <cell r="F2052">
            <v>7929</v>
          </cell>
        </row>
        <row r="2053">
          <cell r="A2053" t="str">
            <v>I2052</v>
          </cell>
          <cell r="B2053" t="str">
            <v>VENTANA EN CELOSIA FIJA 1.00 X 0.50</v>
          </cell>
          <cell r="C2053" t="str">
            <v>Insumos</v>
          </cell>
          <cell r="D2053" t="str">
            <v>UND</v>
          </cell>
          <cell r="E2053">
            <v>212267</v>
          </cell>
          <cell r="F2053">
            <v>178376</v>
          </cell>
        </row>
        <row r="2054">
          <cell r="A2054" t="str">
            <v>I2053</v>
          </cell>
          <cell r="B2054" t="str">
            <v>VENTANA EN CELOSIA FIJA 0.80 X 0.50</v>
          </cell>
          <cell r="C2054" t="str">
            <v>Insumos</v>
          </cell>
          <cell r="D2054" t="str">
            <v>UND</v>
          </cell>
          <cell r="E2054">
            <v>198999</v>
          </cell>
          <cell r="F2054">
            <v>167226</v>
          </cell>
        </row>
        <row r="2055">
          <cell r="A2055" t="str">
            <v>I2054</v>
          </cell>
          <cell r="B2055" t="str">
            <v>VENTANA SERIE 3831, 4 FIJOS EN VIDRIO LAMINADO 3+3</v>
          </cell>
          <cell r="C2055" t="str">
            <v>Insumos</v>
          </cell>
          <cell r="D2055" t="str">
            <v>M2</v>
          </cell>
          <cell r="E2055">
            <v>364185</v>
          </cell>
          <cell r="F2055">
            <v>306038</v>
          </cell>
        </row>
        <row r="2056">
          <cell r="A2056" t="str">
            <v>I2055</v>
          </cell>
          <cell r="B2056" t="str">
            <v>VENTANA SERIE 3831, VIDRIO FIJO 1.00 X 1.00</v>
          </cell>
          <cell r="C2056" t="str">
            <v>Insumos</v>
          </cell>
          <cell r="D2056" t="str">
            <v>UND</v>
          </cell>
          <cell r="E2056">
            <v>391366</v>
          </cell>
          <cell r="F2056">
            <v>328879</v>
          </cell>
        </row>
        <row r="2057">
          <cell r="A2057" t="str">
            <v>I2056</v>
          </cell>
          <cell r="B2057" t="str">
            <v>VENTANA SERIE 3831, VIDRIO LAMINADO 3+3 CON LAMINA MICROPERFORADA 1/8" CAL. 18 2.00 X 1.50</v>
          </cell>
          <cell r="C2057" t="str">
            <v>Insumos</v>
          </cell>
          <cell r="D2057" t="str">
            <v>M2</v>
          </cell>
          <cell r="E2057">
            <v>287460</v>
          </cell>
          <cell r="F2057">
            <v>241563</v>
          </cell>
        </row>
        <row r="2058">
          <cell r="A2058" t="str">
            <v>I2057</v>
          </cell>
          <cell r="B2058" t="str">
            <v>LAVADO CON ACCIONAMIENTO DE PEDAL</v>
          </cell>
          <cell r="C2058" t="str">
            <v>Insumos</v>
          </cell>
          <cell r="D2058" t="str">
            <v>UND</v>
          </cell>
          <cell r="E2058">
            <v>1525670</v>
          </cell>
          <cell r="F2058">
            <v>1282076</v>
          </cell>
        </row>
        <row r="2059">
          <cell r="A2059" t="str">
            <v>I2058</v>
          </cell>
          <cell r="B2059" t="str">
            <v>CUBIERTA EN ACERO INOXIDABLE</v>
          </cell>
          <cell r="C2059" t="str">
            <v>Insumos</v>
          </cell>
          <cell r="D2059" t="str">
            <v>KG</v>
          </cell>
          <cell r="E2059">
            <v>371466</v>
          </cell>
          <cell r="F2059">
            <v>312156</v>
          </cell>
        </row>
        <row r="2060">
          <cell r="A2060" t="str">
            <v>I2059</v>
          </cell>
          <cell r="B2060" t="str">
            <v>CAMPANA INDUSTRIAL EXTRACTORA DIMENSIONES 2.00*0.70*0.40 M</v>
          </cell>
          <cell r="C2060" t="str">
            <v>Insumos</v>
          </cell>
          <cell r="D2060" t="str">
            <v>UND</v>
          </cell>
          <cell r="E2060">
            <v>4245342</v>
          </cell>
          <cell r="F2060">
            <v>3567514</v>
          </cell>
        </row>
        <row r="2061">
          <cell r="A2061" t="str">
            <v>I2060</v>
          </cell>
          <cell r="B2061" t="str">
            <v>DUCTO</v>
          </cell>
          <cell r="C2061" t="str">
            <v>Insumos</v>
          </cell>
          <cell r="D2061" t="str">
            <v>ML</v>
          </cell>
          <cell r="E2061">
            <v>225534</v>
          </cell>
          <cell r="F2061">
            <v>189524</v>
          </cell>
        </row>
        <row r="2062">
          <cell r="A2062" t="str">
            <v>I2061</v>
          </cell>
          <cell r="B2062" t="str">
            <v>PASA ALIMENTOS Y RECIBO DE BANDEJAS DIMENSIONES: 2500*400 MM (LARGO Y ANCHO)</v>
          </cell>
          <cell r="C2062" t="str">
            <v>Insumos</v>
          </cell>
          <cell r="D2062" t="str">
            <v>ML</v>
          </cell>
          <cell r="E2062">
            <v>278600</v>
          </cell>
          <cell r="F2062">
            <v>234118</v>
          </cell>
        </row>
        <row r="2063">
          <cell r="A2063" t="str">
            <v>I2062</v>
          </cell>
          <cell r="B2063" t="str">
            <v>ESTANTERIA ALMACENAMIENTO DE 6 NIVELES DIMENSIONES: 1500*500*1800 MM (LARGO, ANCHO Y ALTO)</v>
          </cell>
          <cell r="C2063" t="str">
            <v>Insumos</v>
          </cell>
          <cell r="D2063" t="str">
            <v>UND</v>
          </cell>
          <cell r="E2063">
            <v>3283506</v>
          </cell>
          <cell r="F2063">
            <v>2759249</v>
          </cell>
        </row>
        <row r="2064">
          <cell r="A2064" t="str">
            <v>I2063</v>
          </cell>
          <cell r="B2064" t="str">
            <v>MESA DE TRABAJO SELECCION DIMENSIONES: 1600*600*900 MM (LARGO, ANCH Y ALTO)</v>
          </cell>
          <cell r="C2064" t="str">
            <v>Insumos</v>
          </cell>
          <cell r="D2064" t="str">
            <v>UND</v>
          </cell>
          <cell r="E2064">
            <v>1613232</v>
          </cell>
          <cell r="F2064">
            <v>1355657</v>
          </cell>
        </row>
        <row r="2065">
          <cell r="A2065" t="str">
            <v>I2064</v>
          </cell>
          <cell r="B2065" t="str">
            <v>BATERIAS SANITARIAS EN ACERO INOXIDABLE</v>
          </cell>
          <cell r="C2065" t="str">
            <v>Insumos</v>
          </cell>
          <cell r="D2065" t="str">
            <v>M2</v>
          </cell>
          <cell r="E2065">
            <v>676603</v>
          </cell>
          <cell r="F2065">
            <v>568574</v>
          </cell>
        </row>
        <row r="2066">
          <cell r="A2066" t="str">
            <v>I2065</v>
          </cell>
          <cell r="B2066" t="str">
            <v>CAMPANA INDUSTRIAL EXTRACTORA DIMENSIONES 1.30*0.70*0.40 M</v>
          </cell>
          <cell r="C2066" t="str">
            <v>Insumos</v>
          </cell>
          <cell r="D2066" t="str">
            <v>UND</v>
          </cell>
          <cell r="E2066">
            <v>3117673</v>
          </cell>
          <cell r="F2066">
            <v>2619893</v>
          </cell>
        </row>
        <row r="2067">
          <cell r="A2067" t="str">
            <v>I2066</v>
          </cell>
          <cell r="B2067" t="str">
            <v>MESA DE TRABAJO SELECCION DIMENSIONES: 1200*600*900 MM (LARGO, ANCHO Y ALTO)</v>
          </cell>
          <cell r="C2067" t="str">
            <v>Insumos</v>
          </cell>
          <cell r="D2067" t="str">
            <v>UND</v>
          </cell>
          <cell r="E2067">
            <v>1209923</v>
          </cell>
          <cell r="F2067">
            <v>1016742</v>
          </cell>
        </row>
        <row r="2068">
          <cell r="A2068" t="str">
            <v>I2067</v>
          </cell>
          <cell r="B2068" t="str">
            <v>PUNTO BIOSEGURIDAD PARA DESCONTAMINACION DE PERSONAS Y MAQUINARIA</v>
          </cell>
          <cell r="C2068" t="str">
            <v>Insumos</v>
          </cell>
          <cell r="D2068" t="str">
            <v>DIA</v>
          </cell>
          <cell r="E2068">
            <v>19900</v>
          </cell>
          <cell r="F2068">
            <v>16723</v>
          </cell>
        </row>
        <row r="2069">
          <cell r="A2069" t="str">
            <v>I2068</v>
          </cell>
          <cell r="B2069" t="str">
            <v>LAVAMANOS CON ACCESORIOS, GRIFERIA Y MANO DE OBRA DE INSTALACION</v>
          </cell>
          <cell r="C2069" t="str">
            <v>Insumos</v>
          </cell>
          <cell r="D2069" t="str">
            <v>UND</v>
          </cell>
          <cell r="E2069">
            <v>398001</v>
          </cell>
          <cell r="F2069">
            <v>334455</v>
          </cell>
        </row>
        <row r="2070">
          <cell r="A2070" t="str">
            <v>I2069</v>
          </cell>
          <cell r="B2070" t="str">
            <v>PUNTO DE HIDRATACION PARA CONSUMO (AGUA EN BOLSA, BOTELLON O SIMILAR)</v>
          </cell>
          <cell r="C2070" t="str">
            <v>Insumos</v>
          </cell>
          <cell r="D2070" t="str">
            <v>DIA</v>
          </cell>
          <cell r="E2070">
            <v>663</v>
          </cell>
          <cell r="F2070">
            <v>557</v>
          </cell>
        </row>
        <row r="2071">
          <cell r="A2071" t="str">
            <v>I2070</v>
          </cell>
          <cell r="B2071" t="str">
            <v>PEDILUVIO PARA DESINFECTAR AL INGRESO Y SALIDA DE PERSONAL</v>
          </cell>
          <cell r="C2071" t="str">
            <v>Insumos</v>
          </cell>
          <cell r="D2071" t="str">
            <v>UND</v>
          </cell>
          <cell r="E2071">
            <v>86233</v>
          </cell>
          <cell r="F2071">
            <v>72465</v>
          </cell>
        </row>
        <row r="2072">
          <cell r="A2072" t="str">
            <v>I2071</v>
          </cell>
          <cell r="B2072" t="str">
            <v>CANECA CON PEDAL PARA RESIDUOS ORDINARIOS O BIOLOGICOS</v>
          </cell>
          <cell r="C2072" t="str">
            <v>Insumos</v>
          </cell>
          <cell r="D2072" t="str">
            <v>UND</v>
          </cell>
          <cell r="E2072">
            <v>238537</v>
          </cell>
          <cell r="F2072">
            <v>200451</v>
          </cell>
        </row>
        <row r="2073">
          <cell r="A2073" t="str">
            <v>I2072</v>
          </cell>
          <cell r="B2073" t="str">
            <v>CARETA CON VISOR</v>
          </cell>
          <cell r="C2073" t="str">
            <v>Insumos</v>
          </cell>
          <cell r="D2073" t="str">
            <v>UND</v>
          </cell>
          <cell r="E2073">
            <v>26536</v>
          </cell>
          <cell r="F2073">
            <v>22299</v>
          </cell>
        </row>
        <row r="2074">
          <cell r="A2074" t="str">
            <v>I2073</v>
          </cell>
          <cell r="B2074" t="str">
            <v>DELANTAL</v>
          </cell>
          <cell r="C2074" t="str">
            <v>Insumos</v>
          </cell>
          <cell r="D2074" t="str">
            <v>UND</v>
          </cell>
          <cell r="E2074">
            <v>26536</v>
          </cell>
          <cell r="F2074">
            <v>22299</v>
          </cell>
        </row>
        <row r="2075">
          <cell r="A2075" t="str">
            <v>I2074</v>
          </cell>
          <cell r="B2075" t="str">
            <v>LÁMPARA LUMINARIA LED SOLAR PARA ALUMBRADO PÚBLICO 100W MAS BRAZO</v>
          </cell>
          <cell r="C2075" t="str">
            <v>Insumos</v>
          </cell>
          <cell r="D2075" t="str">
            <v>UND</v>
          </cell>
          <cell r="E2075">
            <v>615707</v>
          </cell>
          <cell r="F2075">
            <v>517401</v>
          </cell>
        </row>
        <row r="2076">
          <cell r="A2076" t="str">
            <v>I2075</v>
          </cell>
          <cell r="B2076" t="str">
            <v>ESTRUCTURA PARA BALONCESTO, INCLUYE TABLEROS</v>
          </cell>
          <cell r="C2076" t="str">
            <v>Insumos</v>
          </cell>
          <cell r="D2076" t="str">
            <v>UND</v>
          </cell>
          <cell r="E2076">
            <v>2255338</v>
          </cell>
          <cell r="F2076">
            <v>1895242</v>
          </cell>
        </row>
        <row r="2077">
          <cell r="A2077" t="str">
            <v>I2076</v>
          </cell>
          <cell r="B2077" t="str">
            <v>TUBO Y MALLA PARA VOLEIBOL</v>
          </cell>
          <cell r="C2077" t="str">
            <v>Insumos</v>
          </cell>
          <cell r="D2077" t="str">
            <v>UND</v>
          </cell>
          <cell r="E2077">
            <v>596999</v>
          </cell>
          <cell r="F2077">
            <v>501680</v>
          </cell>
        </row>
        <row r="2078">
          <cell r="A2078" t="str">
            <v>I2077</v>
          </cell>
          <cell r="B2078" t="str">
            <v>ARCOS DE MICRO FUTBOL</v>
          </cell>
          <cell r="C2078" t="str">
            <v>Insumos</v>
          </cell>
          <cell r="D2078" t="str">
            <v>UND</v>
          </cell>
          <cell r="E2078">
            <v>1194003</v>
          </cell>
          <cell r="F2078">
            <v>1003364</v>
          </cell>
        </row>
        <row r="2079">
          <cell r="A2079" t="str">
            <v>I2078</v>
          </cell>
          <cell r="B2079" t="str">
            <v>REJILLA SUMIDERO PLAQUETA (PEATONAL) A=55 CM. L=40 CM. E=6 CM. REF. P40402 TIPO TITAN O SIMILAR</v>
          </cell>
          <cell r="C2079" t="str">
            <v>Insumos</v>
          </cell>
          <cell r="D2079" t="str">
            <v>UND</v>
          </cell>
          <cell r="E2079">
            <v>33734</v>
          </cell>
          <cell r="F2079">
            <v>28348</v>
          </cell>
        </row>
        <row r="2080">
          <cell r="A2080" t="str">
            <v>I2079</v>
          </cell>
          <cell r="B2080" t="str">
            <v>SUMINISTRO, TRANSPORTE E INSTALACIÓN A TODO COSTO DE CIELO RASO EN SUPERBOARD 4 MM TEXTURIZADO MODULADO 0,60 X 0,60 PINTADO Y TERMINADO. INCLUYE PERFILERÍA, ANCLAJES Y TODO LO NECESARIO PARA SU CORRECTA INSTALACIÓN</v>
          </cell>
          <cell r="C2080" t="str">
            <v>Insumos</v>
          </cell>
          <cell r="D2080" t="str">
            <v>M2</v>
          </cell>
        </row>
        <row r="2081">
          <cell r="A2081" t="str">
            <v>I2080</v>
          </cell>
          <cell r="B2081" t="str">
            <v>PANEL LED 60 X 60 CM MARCA EMITY O SIMILAR</v>
          </cell>
          <cell r="C2081" t="str">
            <v>Insumos</v>
          </cell>
          <cell r="D2081" t="str">
            <v>UND</v>
          </cell>
          <cell r="E2081">
            <v>163141</v>
          </cell>
          <cell r="F2081">
            <v>137093</v>
          </cell>
        </row>
        <row r="2082">
          <cell r="A2082" t="str">
            <v>I2081</v>
          </cell>
          <cell r="B2082" t="str">
            <v>TAPA PLASTICA CIEGA DE 2X4"</v>
          </cell>
          <cell r="C2082" t="str">
            <v>Insumos</v>
          </cell>
          <cell r="D2082" t="str">
            <v>UND</v>
          </cell>
          <cell r="E2082">
            <v>913</v>
          </cell>
          <cell r="F2082">
            <v>767</v>
          </cell>
        </row>
        <row r="2083">
          <cell r="A2083" t="str">
            <v>I2082</v>
          </cell>
          <cell r="B2083" t="str">
            <v>TAPA PLASTICA CIEGA CIRCULAR</v>
          </cell>
          <cell r="C2083" t="str">
            <v>Insumos</v>
          </cell>
          <cell r="D2083" t="str">
            <v>UND</v>
          </cell>
          <cell r="E2083">
            <v>913</v>
          </cell>
          <cell r="F2083">
            <v>767</v>
          </cell>
        </row>
        <row r="2084">
          <cell r="A2084" t="str">
            <v>I2083</v>
          </cell>
          <cell r="B2084" t="str">
            <v>CABLE ALUMINIO TRIPLEX 2 X 1/0 + 1/0 AAC/AAAC XLPE 600V 90C</v>
          </cell>
          <cell r="C2084" t="str">
            <v>Insumos</v>
          </cell>
          <cell r="D2084" t="str">
            <v>M</v>
          </cell>
          <cell r="E2084">
            <v>17038</v>
          </cell>
          <cell r="F2084">
            <v>14318</v>
          </cell>
        </row>
        <row r="2085">
          <cell r="A2085" t="str">
            <v>I2084</v>
          </cell>
          <cell r="B2085" t="str">
            <v>CONECTOR COMPRESION DBH 8</v>
          </cell>
          <cell r="C2085" t="str">
            <v>Insumos</v>
          </cell>
          <cell r="D2085" t="str">
            <v>UND</v>
          </cell>
          <cell r="E2085">
            <v>3782</v>
          </cell>
          <cell r="F2085">
            <v>3178</v>
          </cell>
        </row>
        <row r="2086">
          <cell r="A2086" t="str">
            <v>I2085</v>
          </cell>
          <cell r="B2086" t="str">
            <v>AISLADOR CARRETE</v>
          </cell>
          <cell r="C2086" t="str">
            <v>Insumos</v>
          </cell>
          <cell r="D2086" t="str">
            <v>UND</v>
          </cell>
          <cell r="E2086">
            <v>3590</v>
          </cell>
          <cell r="F2086">
            <v>3017</v>
          </cell>
        </row>
        <row r="2087">
          <cell r="A2087" t="str">
            <v>I2086</v>
          </cell>
          <cell r="B2087" t="str">
            <v>ELEMENTOS DE SUJECION</v>
          </cell>
          <cell r="C2087" t="str">
            <v>Insumos</v>
          </cell>
          <cell r="D2087" t="str">
            <v>UND</v>
          </cell>
          <cell r="E2087">
            <v>3917</v>
          </cell>
          <cell r="F2087">
            <v>3292</v>
          </cell>
        </row>
        <row r="2088">
          <cell r="A2088" t="str">
            <v>I2087</v>
          </cell>
          <cell r="B2088" t="str">
            <v>ADAPTADOR TERMINAL PVC DE 2"</v>
          </cell>
          <cell r="C2088" t="str">
            <v>Insumos</v>
          </cell>
          <cell r="D2088" t="str">
            <v>UND</v>
          </cell>
          <cell r="E2088">
            <v>4178</v>
          </cell>
          <cell r="F2088">
            <v>3511</v>
          </cell>
        </row>
        <row r="2089">
          <cell r="A2089" t="str">
            <v>I2088</v>
          </cell>
          <cell r="B2089" t="str">
            <v>CURVA PVC DE 2"</v>
          </cell>
          <cell r="C2089" t="str">
            <v>Insumos</v>
          </cell>
          <cell r="D2089" t="str">
            <v>UND</v>
          </cell>
          <cell r="E2089">
            <v>3722</v>
          </cell>
          <cell r="F2089">
            <v>3128</v>
          </cell>
        </row>
        <row r="2090">
          <cell r="A2090" t="str">
            <v>I2089</v>
          </cell>
          <cell r="B2090" t="str">
            <v>ALAMBRÓN DE ALUMINIO 8MM</v>
          </cell>
          <cell r="C2090" t="str">
            <v>Insumos</v>
          </cell>
          <cell r="D2090" t="str">
            <v>M</v>
          </cell>
          <cell r="E2090">
            <v>3787</v>
          </cell>
          <cell r="F2090">
            <v>3182</v>
          </cell>
        </row>
        <row r="2091">
          <cell r="A2091" t="str">
            <v>I2090</v>
          </cell>
          <cell r="B2091" t="str">
            <v>SOPORTE DEHN SNAP PLASTICA H16 DE FIJACION PARA CONDUCTOR 8MM</v>
          </cell>
          <cell r="C2091" t="str">
            <v>Insumos</v>
          </cell>
          <cell r="D2091" t="str">
            <v>UND</v>
          </cell>
          <cell r="E2091">
            <v>7637</v>
          </cell>
          <cell r="F2091">
            <v>6418</v>
          </cell>
        </row>
        <row r="2092">
          <cell r="A2092" t="str">
            <v>I2091</v>
          </cell>
          <cell r="B2092" t="str">
            <v>VARILLA CAPTADORA DE ALUMINIO DE 5/8"X0.80 CM</v>
          </cell>
          <cell r="C2092" t="str">
            <v>Insumos</v>
          </cell>
          <cell r="D2092" t="str">
            <v>UND</v>
          </cell>
          <cell r="E2092">
            <v>62018</v>
          </cell>
          <cell r="F2092">
            <v>52116</v>
          </cell>
        </row>
        <row r="2093">
          <cell r="A2093" t="str">
            <v>I2092</v>
          </cell>
          <cell r="B2093" t="str">
            <v>CAJA DE PASO 20X20CM TIPO INTEMPERIE</v>
          </cell>
          <cell r="C2093" t="str">
            <v>Insumos</v>
          </cell>
          <cell r="D2093" t="str">
            <v>UND</v>
          </cell>
          <cell r="E2093">
            <v>58622</v>
          </cell>
          <cell r="F2093">
            <v>49262</v>
          </cell>
        </row>
        <row r="2094">
          <cell r="A2094" t="str">
            <v>I2093</v>
          </cell>
          <cell r="B2094" t="str">
            <v>CONECTOR BIMETALICO AT-108F</v>
          </cell>
          <cell r="C2094" t="str">
            <v>Insumos</v>
          </cell>
          <cell r="D2094" t="str">
            <v>UND</v>
          </cell>
          <cell r="E2094">
            <v>29184</v>
          </cell>
          <cell r="F2094">
            <v>24524</v>
          </cell>
        </row>
        <row r="2095">
          <cell r="A2095" t="str">
            <v>I2094</v>
          </cell>
          <cell r="B2095" t="str">
            <v>BASE PARA PUNTA CAPTADORA</v>
          </cell>
          <cell r="C2095" t="str">
            <v>Insumos</v>
          </cell>
          <cell r="D2095" t="str">
            <v>UND</v>
          </cell>
          <cell r="E2095">
            <v>45502</v>
          </cell>
          <cell r="F2095">
            <v>38237</v>
          </cell>
        </row>
        <row r="2096">
          <cell r="A2096" t="str">
            <v>I2095</v>
          </cell>
          <cell r="B2096" t="str">
            <v>ELEMENTO DE SUJECION</v>
          </cell>
          <cell r="C2096" t="str">
            <v>Insumos</v>
          </cell>
          <cell r="D2096" t="str">
            <v>UND</v>
          </cell>
          <cell r="E2096">
            <v>3917</v>
          </cell>
          <cell r="F2096">
            <v>3292</v>
          </cell>
        </row>
        <row r="2097">
          <cell r="A2097" t="str">
            <v>I2096</v>
          </cell>
          <cell r="B2097" t="str">
            <v>TABLERO DE  DISTRIBUCIÓN BIFASICO 2F+N+T, 20 CIRCUITOS, DE INCRUSTAR CON PUERTA Y ESPACIO PARA TOTALIZADOR</v>
          </cell>
          <cell r="C2097" t="str">
            <v>Insumos</v>
          </cell>
          <cell r="D2097" t="str">
            <v>UND</v>
          </cell>
          <cell r="E2097">
            <v>357551</v>
          </cell>
          <cell r="F2097">
            <v>300463</v>
          </cell>
        </row>
        <row r="2098">
          <cell r="A2098" t="str">
            <v>I2097</v>
          </cell>
          <cell r="B2098" t="str">
            <v>BREAKER INDUSTRIAL TOTALIZADOR 2X100A</v>
          </cell>
          <cell r="C2098" t="str">
            <v>Insumos</v>
          </cell>
          <cell r="D2098" t="str">
            <v>UND</v>
          </cell>
          <cell r="E2098">
            <v>196436</v>
          </cell>
          <cell r="F2098">
            <v>165072</v>
          </cell>
        </row>
        <row r="2099">
          <cell r="A2099" t="str">
            <v>I2098</v>
          </cell>
          <cell r="B2099" t="str">
            <v>BORNA DE PONCHAR ESTAÑADA N° 8 AWG C/ TORNILLO</v>
          </cell>
          <cell r="C2099" t="str">
            <v>Insumos</v>
          </cell>
          <cell r="D2099" t="str">
            <v>UND</v>
          </cell>
          <cell r="E2099">
            <v>2351</v>
          </cell>
          <cell r="F2099">
            <v>1976</v>
          </cell>
        </row>
        <row r="2100">
          <cell r="A2100" t="str">
            <v>I2099</v>
          </cell>
          <cell r="B2100" t="str">
            <v>BORNA DE PONCHAR ESTAÑADA N° 2AWG C/ TORNILLO</v>
          </cell>
          <cell r="C2100" t="str">
            <v>Insumos</v>
          </cell>
          <cell r="D2100" t="str">
            <v>UND</v>
          </cell>
          <cell r="E2100">
            <v>3787</v>
          </cell>
          <cell r="F2100">
            <v>3182</v>
          </cell>
        </row>
        <row r="2101">
          <cell r="A2101" t="str">
            <v>I2100</v>
          </cell>
          <cell r="B2101" t="str">
            <v>TERMINAL EMT 1-1/2"</v>
          </cell>
          <cell r="C2101" t="str">
            <v>Insumos</v>
          </cell>
          <cell r="D2101" t="str">
            <v>UND</v>
          </cell>
          <cell r="E2101">
            <v>3395</v>
          </cell>
          <cell r="F2101">
            <v>2853</v>
          </cell>
        </row>
        <row r="2102">
          <cell r="A2102" t="str">
            <v>I2101</v>
          </cell>
          <cell r="B2102" t="str">
            <v>UNION EMT 1-1/2"</v>
          </cell>
          <cell r="C2102" t="str">
            <v>Insumos</v>
          </cell>
          <cell r="D2102" t="str">
            <v>UND</v>
          </cell>
          <cell r="E2102">
            <v>850</v>
          </cell>
          <cell r="F2102">
            <v>714</v>
          </cell>
        </row>
        <row r="2103">
          <cell r="A2103" t="str">
            <v>I2102</v>
          </cell>
          <cell r="B2103" t="str">
            <v>CURVA EMT 1-1/2"</v>
          </cell>
          <cell r="C2103" t="str">
            <v>Insumos</v>
          </cell>
          <cell r="D2103" t="str">
            <v>UND</v>
          </cell>
          <cell r="E2103">
            <v>11619</v>
          </cell>
          <cell r="F2103">
            <v>9764</v>
          </cell>
        </row>
        <row r="2104">
          <cell r="A2104" t="str">
            <v>I2103</v>
          </cell>
          <cell r="B2104" t="str">
            <v>TERMINAL EMT 1"</v>
          </cell>
          <cell r="C2104" t="str">
            <v>Insumos</v>
          </cell>
          <cell r="D2104" t="str">
            <v>UND</v>
          </cell>
          <cell r="E2104">
            <v>1960</v>
          </cell>
          <cell r="F2104">
            <v>1647</v>
          </cell>
        </row>
        <row r="2105">
          <cell r="A2105" t="str">
            <v>I2104</v>
          </cell>
          <cell r="B2105" t="str">
            <v>CURVA EMT 1"</v>
          </cell>
          <cell r="C2105" t="str">
            <v>Insumos</v>
          </cell>
          <cell r="D2105" t="str">
            <v>UND</v>
          </cell>
          <cell r="E2105">
            <v>3200</v>
          </cell>
          <cell r="F2105">
            <v>2689</v>
          </cell>
        </row>
        <row r="2106">
          <cell r="A2106" t="str">
            <v>I2105</v>
          </cell>
          <cell r="B2106" t="str">
            <v>UNION EMT 1"</v>
          </cell>
          <cell r="C2106" t="str">
            <v>Insumos</v>
          </cell>
          <cell r="D2106" t="str">
            <v>UND</v>
          </cell>
          <cell r="E2106">
            <v>1501</v>
          </cell>
          <cell r="F2106">
            <v>1261</v>
          </cell>
        </row>
        <row r="2107">
          <cell r="A2107" t="str">
            <v>I2106</v>
          </cell>
          <cell r="B2107" t="str">
            <v>CHAZO Y TORNILLO</v>
          </cell>
          <cell r="C2107" t="str">
            <v>Insumos</v>
          </cell>
          <cell r="D2107" t="str">
            <v>UND</v>
          </cell>
          <cell r="E2107">
            <v>261</v>
          </cell>
          <cell r="F2107">
            <v>219</v>
          </cell>
        </row>
        <row r="2108">
          <cell r="A2108" t="str">
            <v>I2107</v>
          </cell>
          <cell r="B2108" t="str">
            <v>TERMINAL PVC 1-1/2"</v>
          </cell>
          <cell r="C2108" t="str">
            <v>Insumos</v>
          </cell>
          <cell r="D2108" t="str">
            <v>UND</v>
          </cell>
          <cell r="E2108">
            <v>3004</v>
          </cell>
          <cell r="F2108">
            <v>2524</v>
          </cell>
        </row>
        <row r="2109">
          <cell r="A2109" t="str">
            <v>I2108</v>
          </cell>
          <cell r="B2109" t="str">
            <v>CURVA PVC 1-1/2</v>
          </cell>
          <cell r="C2109" t="str">
            <v>Insumos</v>
          </cell>
          <cell r="D2109" t="str">
            <v>UND</v>
          </cell>
          <cell r="E2109">
            <v>3199</v>
          </cell>
          <cell r="F2109">
            <v>2688</v>
          </cell>
        </row>
        <row r="2110">
          <cell r="A2110" t="str">
            <v>I2109</v>
          </cell>
          <cell r="B2110" t="str">
            <v>TUBO CONDUIT GALVANIZADA EMT 1-1/4"</v>
          </cell>
          <cell r="C2110" t="str">
            <v>Insumos</v>
          </cell>
          <cell r="D2110" t="str">
            <v>M</v>
          </cell>
          <cell r="E2110">
            <v>23306</v>
          </cell>
          <cell r="F2110">
            <v>19585</v>
          </cell>
        </row>
        <row r="2111">
          <cell r="A2111" t="str">
            <v>I2110</v>
          </cell>
          <cell r="B2111" t="str">
            <v>CURVA EMT 1-1/4"</v>
          </cell>
          <cell r="C2111" t="str">
            <v>Insumos</v>
          </cell>
          <cell r="D2111" t="str">
            <v>UND</v>
          </cell>
          <cell r="E2111">
            <v>6725</v>
          </cell>
          <cell r="F2111">
            <v>5651</v>
          </cell>
        </row>
        <row r="2112">
          <cell r="A2112" t="str">
            <v>I2111</v>
          </cell>
          <cell r="B2112" t="str">
            <v>TERMINAL EMT 1-1/4"</v>
          </cell>
          <cell r="C2112" t="str">
            <v>Insumos</v>
          </cell>
          <cell r="D2112" t="str">
            <v>VJE</v>
          </cell>
          <cell r="E2112">
            <v>2938</v>
          </cell>
          <cell r="F2112">
            <v>2469</v>
          </cell>
        </row>
        <row r="2113">
          <cell r="A2113" t="str">
            <v>I2112</v>
          </cell>
          <cell r="B2113" t="str">
            <v>UNION EMT 1-1/4"</v>
          </cell>
          <cell r="C2113" t="str">
            <v>Insumos</v>
          </cell>
          <cell r="D2113" t="str">
            <v>UND</v>
          </cell>
          <cell r="E2113">
            <v>2873</v>
          </cell>
          <cell r="F2113">
            <v>2414</v>
          </cell>
        </row>
        <row r="2114">
          <cell r="A2114" t="str">
            <v>I2113</v>
          </cell>
          <cell r="B2114" t="str">
            <v>ABRAZADERA METALICA DOBLE ALA GALVANIZADA 1-1/4"</v>
          </cell>
          <cell r="C2114" t="str">
            <v>Insumos</v>
          </cell>
          <cell r="D2114" t="str">
            <v>UND</v>
          </cell>
          <cell r="E2114">
            <v>783</v>
          </cell>
          <cell r="F2114">
            <v>658</v>
          </cell>
        </row>
        <row r="2115">
          <cell r="A2115" t="str">
            <v>I2114</v>
          </cell>
          <cell r="B2115" t="str">
            <v>UNION EMT 3/4"</v>
          </cell>
          <cell r="C2115" t="str">
            <v>Insumos</v>
          </cell>
          <cell r="D2115" t="str">
            <v>UND</v>
          </cell>
          <cell r="E2115">
            <v>1045</v>
          </cell>
          <cell r="F2115">
            <v>878</v>
          </cell>
        </row>
        <row r="2116">
          <cell r="A2116" t="str">
            <v>I2115</v>
          </cell>
          <cell r="B2116" t="str">
            <v>TERMINAL EMT 3/4"</v>
          </cell>
          <cell r="C2116" t="str">
            <v>Insumos</v>
          </cell>
          <cell r="D2116" t="str">
            <v>UND</v>
          </cell>
          <cell r="E2116">
            <v>1371</v>
          </cell>
          <cell r="F2116">
            <v>1152</v>
          </cell>
        </row>
        <row r="2117">
          <cell r="A2117" t="str">
            <v>I2116</v>
          </cell>
          <cell r="B2117" t="str">
            <v>CURVA EMT 3/4"</v>
          </cell>
          <cell r="C2117" t="str">
            <v>Insumos</v>
          </cell>
          <cell r="D2117" t="str">
            <v>UND</v>
          </cell>
          <cell r="E2117">
            <v>2090</v>
          </cell>
          <cell r="F2117">
            <v>1756</v>
          </cell>
        </row>
        <row r="2118">
          <cell r="A2118" t="str">
            <v>I2117</v>
          </cell>
          <cell r="B2118" t="str">
            <v>CAPACETE LISO EN ALUMINIO PARA TUBERIA EMT DE 3/4"</v>
          </cell>
          <cell r="C2118" t="str">
            <v>Insumos</v>
          </cell>
          <cell r="D2118" t="str">
            <v>UND</v>
          </cell>
          <cell r="E2118">
            <v>2873</v>
          </cell>
          <cell r="F2118">
            <v>2414</v>
          </cell>
        </row>
        <row r="2119">
          <cell r="A2119" t="str">
            <v>I2118</v>
          </cell>
          <cell r="B2119" t="str">
            <v>TABLERO DE 4 CIRCUITOS 1F3H,  BARRAJE 75A, BARRA NEUTRO Y BARRA TIERRA  CALIDAD LEGRAND, SIEMENS, SQARED O SUPERIOR DE MARCA RECONOCIDA Y HOMOLOGADA POR EL CIDET</v>
          </cell>
          <cell r="C2119" t="str">
            <v>Insumos</v>
          </cell>
          <cell r="D2119" t="str">
            <v>UND</v>
          </cell>
          <cell r="E2119">
            <v>65307</v>
          </cell>
          <cell r="F2119">
            <v>54880</v>
          </cell>
        </row>
        <row r="2120">
          <cell r="A2120" t="str">
            <v>I2119</v>
          </cell>
          <cell r="B2120" t="str">
            <v>BORNA DE PONCHAR ESTAÑADA N° 12 AWG</v>
          </cell>
          <cell r="C2120" t="str">
            <v>Insumos</v>
          </cell>
          <cell r="D2120" t="str">
            <v>UND</v>
          </cell>
          <cell r="E2120">
            <v>913</v>
          </cell>
          <cell r="F2120">
            <v>767</v>
          </cell>
        </row>
        <row r="2121">
          <cell r="A2121" t="str">
            <v>I2120</v>
          </cell>
          <cell r="B2121" t="str">
            <v>INTERRUPTOR ENCHUFABLE 1X15A - 10KA</v>
          </cell>
          <cell r="C2121" t="str">
            <v>Insumos</v>
          </cell>
          <cell r="D2121" t="str">
            <v>UND</v>
          </cell>
          <cell r="E2121">
            <v>11751</v>
          </cell>
          <cell r="F2121">
            <v>9875</v>
          </cell>
        </row>
        <row r="2122">
          <cell r="A2122" t="str">
            <v>I2121</v>
          </cell>
          <cell r="B2122" t="str">
            <v>LUMINARIA LFS 36W DE INCRUSTAR, MARCA ILTEC</v>
          </cell>
          <cell r="C2122" t="str">
            <v>Insumos</v>
          </cell>
          <cell r="D2122" t="str">
            <v>UND</v>
          </cell>
          <cell r="E2122">
            <v>261025</v>
          </cell>
          <cell r="F2122">
            <v>219349</v>
          </cell>
        </row>
        <row r="2123">
          <cell r="A2123" t="str">
            <v>I2122</v>
          </cell>
          <cell r="B2123" t="str">
            <v>TUBO CONDUIT SCH40 1/2"</v>
          </cell>
          <cell r="C2123" t="str">
            <v>Insumos</v>
          </cell>
          <cell r="D2123" t="str">
            <v>M</v>
          </cell>
          <cell r="E2123">
            <v>3177</v>
          </cell>
          <cell r="F2123">
            <v>2670</v>
          </cell>
        </row>
        <row r="2124">
          <cell r="A2124" t="str">
            <v>I2123</v>
          </cell>
          <cell r="B2124" t="str">
            <v>CURVA PVC SCH40 1/2"</v>
          </cell>
          <cell r="C2124" t="str">
            <v>Insumos</v>
          </cell>
          <cell r="D2124" t="str">
            <v>UND</v>
          </cell>
          <cell r="E2124">
            <v>2219</v>
          </cell>
          <cell r="F2124">
            <v>1865</v>
          </cell>
        </row>
        <row r="2125">
          <cell r="A2125" t="str">
            <v>I2124</v>
          </cell>
          <cell r="B2125" t="str">
            <v>UNION PVC SCH40 1/2"</v>
          </cell>
          <cell r="C2125" t="str">
            <v>Insumos</v>
          </cell>
          <cell r="D2125" t="str">
            <v>UND</v>
          </cell>
          <cell r="E2125">
            <v>718</v>
          </cell>
          <cell r="F2125">
            <v>603</v>
          </cell>
        </row>
        <row r="2126">
          <cell r="A2126" t="str">
            <v>I2125</v>
          </cell>
          <cell r="B2126" t="str">
            <v>TERMINAL PVC SCH40 1/2"</v>
          </cell>
          <cell r="C2126" t="str">
            <v>Insumos</v>
          </cell>
          <cell r="D2126" t="str">
            <v>UND</v>
          </cell>
          <cell r="E2126">
            <v>458</v>
          </cell>
          <cell r="F2126">
            <v>385</v>
          </cell>
        </row>
        <row r="2127">
          <cell r="A2127" t="str">
            <v>I2126</v>
          </cell>
          <cell r="B2127" t="str">
            <v>CABLE 12 AWG HFFR LS 600V</v>
          </cell>
          <cell r="C2127" t="str">
            <v>Insumos</v>
          </cell>
          <cell r="D2127" t="str">
            <v>M</v>
          </cell>
          <cell r="E2127">
            <v>2532</v>
          </cell>
          <cell r="F2127">
            <v>2128</v>
          </cell>
        </row>
        <row r="2128">
          <cell r="A2128" t="str">
            <v>I2127</v>
          </cell>
          <cell r="B2128" t="str">
            <v>UNION EMT 1/2"</v>
          </cell>
          <cell r="C2128" t="str">
            <v>Insumos</v>
          </cell>
          <cell r="D2128" t="str">
            <v>UND</v>
          </cell>
          <cell r="E2128">
            <v>850</v>
          </cell>
          <cell r="F2128">
            <v>714</v>
          </cell>
        </row>
        <row r="2129">
          <cell r="A2129" t="str">
            <v>I2128</v>
          </cell>
          <cell r="B2129" t="str">
            <v>TERMINAL EMT 1/2"</v>
          </cell>
          <cell r="C2129" t="str">
            <v>Insumos</v>
          </cell>
          <cell r="D2129" t="str">
            <v>UND</v>
          </cell>
          <cell r="E2129">
            <v>1697</v>
          </cell>
          <cell r="F2129">
            <v>1426</v>
          </cell>
        </row>
        <row r="2130">
          <cell r="A2130" t="str">
            <v>I2129</v>
          </cell>
          <cell r="B2130" t="str">
            <v>CURVA EMT 1/2"</v>
          </cell>
          <cell r="C2130" t="str">
            <v>Insumos</v>
          </cell>
          <cell r="D2130" t="str">
            <v>UND</v>
          </cell>
          <cell r="E2130">
            <v>1241</v>
          </cell>
          <cell r="F2130">
            <v>1043</v>
          </cell>
        </row>
        <row r="2131">
          <cell r="A2131" t="str">
            <v>I2130</v>
          </cell>
          <cell r="B2131" t="str">
            <v>SOCKET T8 - CONECTOR TUBO LED</v>
          </cell>
          <cell r="C2131" t="str">
            <v>Insumos</v>
          </cell>
          <cell r="D2131" t="str">
            <v>UND</v>
          </cell>
          <cell r="E2131">
            <v>2337</v>
          </cell>
          <cell r="F2131">
            <v>1964</v>
          </cell>
        </row>
        <row r="2132">
          <cell r="A2132" t="str">
            <v>I2131</v>
          </cell>
          <cell r="B2132" t="str">
            <v>TUBO LED 18W T8</v>
          </cell>
          <cell r="C2132" t="str">
            <v>Insumos</v>
          </cell>
          <cell r="D2132" t="str">
            <v>UND</v>
          </cell>
          <cell r="E2132">
            <v>15538</v>
          </cell>
          <cell r="F2132">
            <v>13057</v>
          </cell>
        </row>
        <row r="2133">
          <cell r="A2133" t="str">
            <v>I2132</v>
          </cell>
          <cell r="B2133" t="str">
            <v>RETIRO BALASTO LUMINARIAS</v>
          </cell>
          <cell r="C2133" t="str">
            <v>Insumos</v>
          </cell>
          <cell r="D2133" t="str">
            <v>UND</v>
          </cell>
          <cell r="E2133">
            <v>13055</v>
          </cell>
          <cell r="F2133">
            <v>10971</v>
          </cell>
        </row>
        <row r="2134">
          <cell r="A2134" t="str">
            <v>I2133</v>
          </cell>
          <cell r="B2134" t="str">
            <v>KIT DE LIMPIEZA LUMINARIA</v>
          </cell>
          <cell r="C2134" t="str">
            <v>Insumos</v>
          </cell>
          <cell r="D2134" t="str">
            <v>UND</v>
          </cell>
          <cell r="E2134">
            <v>1959</v>
          </cell>
          <cell r="F2134">
            <v>1646</v>
          </cell>
        </row>
        <row r="2135">
          <cell r="A2135" t="str">
            <v>I2134</v>
          </cell>
          <cell r="B2135" t="str">
            <v>PRENSA ESTOPA 1/2"</v>
          </cell>
          <cell r="C2135" t="str">
            <v>Insumos</v>
          </cell>
          <cell r="D2135" t="str">
            <v>UND</v>
          </cell>
          <cell r="E2135">
            <v>2937</v>
          </cell>
          <cell r="F2135">
            <v>2468</v>
          </cell>
        </row>
        <row r="2136">
          <cell r="A2136" t="str">
            <v>I2135</v>
          </cell>
          <cell r="B2136" t="str">
            <v>CAJA RECTANGULAR RAWELT 1/2" 2X4</v>
          </cell>
          <cell r="C2136" t="str">
            <v>Insumos</v>
          </cell>
          <cell r="D2136" t="str">
            <v>UND</v>
          </cell>
          <cell r="E2136">
            <v>7183</v>
          </cell>
          <cell r="F2136">
            <v>6036</v>
          </cell>
        </row>
        <row r="2137">
          <cell r="A2137" t="str">
            <v>I2136</v>
          </cell>
          <cell r="B2137" t="str">
            <v>TOMACORRIENTE DOBLE CON POLO A TIERRA NEMA 5-15-R</v>
          </cell>
          <cell r="C2137" t="str">
            <v>Insumos</v>
          </cell>
          <cell r="D2137" t="str">
            <v>UND</v>
          </cell>
          <cell r="E2137">
            <v>14046</v>
          </cell>
          <cell r="F2137">
            <v>11803</v>
          </cell>
        </row>
        <row r="2138">
          <cell r="A2138" t="str">
            <v>I2137</v>
          </cell>
          <cell r="B2138" t="str">
            <v>CLAVIJA CON POLO A TIERRA - 15A - 250V</v>
          </cell>
          <cell r="C2138" t="str">
            <v>Insumos</v>
          </cell>
          <cell r="D2138" t="str">
            <v>UND</v>
          </cell>
          <cell r="E2138">
            <v>7704</v>
          </cell>
          <cell r="F2138">
            <v>6474</v>
          </cell>
        </row>
        <row r="2139">
          <cell r="A2139" t="str">
            <v>I2138</v>
          </cell>
          <cell r="B2139" t="str">
            <v>CABLE ENCAUCHETADO 3X14 AWG</v>
          </cell>
          <cell r="C2139" t="str">
            <v>Insumos</v>
          </cell>
          <cell r="D2139" t="str">
            <v>M</v>
          </cell>
          <cell r="E2139">
            <v>6137</v>
          </cell>
          <cell r="F2139">
            <v>5157</v>
          </cell>
        </row>
        <row r="2140">
          <cell r="A2140" t="str">
            <v>I2139</v>
          </cell>
          <cell r="B2140" t="str">
            <v>CONECTOR RESORTE ROJO-AMR 3M</v>
          </cell>
          <cell r="C2140" t="str">
            <v>Insumos</v>
          </cell>
          <cell r="D2140" t="str">
            <v>UND</v>
          </cell>
          <cell r="E2140">
            <v>2161</v>
          </cell>
          <cell r="F2140">
            <v>1816</v>
          </cell>
        </row>
        <row r="2141">
          <cell r="A2141" t="str">
            <v>I2140</v>
          </cell>
          <cell r="B2141" t="str">
            <v>ABRAZADERA  METALICA DOBLE ALA TUBO EMT 1/2"</v>
          </cell>
          <cell r="C2141" t="str">
            <v>Insumos</v>
          </cell>
          <cell r="D2141" t="str">
            <v>UND</v>
          </cell>
          <cell r="E2141">
            <v>587</v>
          </cell>
          <cell r="F2141">
            <v>493</v>
          </cell>
        </row>
        <row r="2142">
          <cell r="A2142" t="str">
            <v>I2141</v>
          </cell>
          <cell r="B2142" t="str">
            <v>LUMINARIA CCCE - 2 TUBO LED T8 18W - 36W - MARCA ILTEC</v>
          </cell>
          <cell r="C2142" t="str">
            <v>Insumos</v>
          </cell>
          <cell r="D2142" t="str">
            <v>UND</v>
          </cell>
          <cell r="E2142">
            <v>178176</v>
          </cell>
          <cell r="F2142">
            <v>149728</v>
          </cell>
        </row>
        <row r="2143">
          <cell r="A2143" t="str">
            <v>I2142</v>
          </cell>
          <cell r="B2143" t="str">
            <v>PANEL LED SOBREPONER 12W</v>
          </cell>
          <cell r="C2143" t="str">
            <v>Insumos</v>
          </cell>
          <cell r="D2143" t="str">
            <v>UND</v>
          </cell>
          <cell r="E2143">
            <v>20353</v>
          </cell>
          <cell r="F2143">
            <v>17103</v>
          </cell>
        </row>
        <row r="2144">
          <cell r="A2144" t="str">
            <v>I2143</v>
          </cell>
          <cell r="B2144" t="str">
            <v>LUMINARIA HERMETICA 2X18 T8 LED - 36W - SYLVANIA</v>
          </cell>
          <cell r="C2144" t="str">
            <v>Insumos</v>
          </cell>
          <cell r="D2144" t="str">
            <v>UND</v>
          </cell>
          <cell r="E2144">
            <v>68363</v>
          </cell>
          <cell r="F2144">
            <v>57448</v>
          </cell>
        </row>
        <row r="2145">
          <cell r="A2145" t="str">
            <v>I2144</v>
          </cell>
          <cell r="B2145" t="str">
            <v>LUMINARIA DE EMERGENCIA R1 - SYLVANIA</v>
          </cell>
          <cell r="C2145" t="str">
            <v>Insumos</v>
          </cell>
          <cell r="D2145" t="str">
            <v>UND</v>
          </cell>
          <cell r="E2145">
            <v>100059</v>
          </cell>
          <cell r="F2145">
            <v>84083</v>
          </cell>
        </row>
        <row r="2146">
          <cell r="A2146" t="str">
            <v>I2145</v>
          </cell>
          <cell r="B2146" t="str">
            <v>PROYECTOR SYLVEO LED 150W - SYLVANIA</v>
          </cell>
          <cell r="C2146" t="str">
            <v>Insumos</v>
          </cell>
          <cell r="D2146" t="str">
            <v>UND</v>
          </cell>
          <cell r="E2146">
            <v>1185491</v>
          </cell>
          <cell r="F2146">
            <v>996211</v>
          </cell>
        </row>
        <row r="2147">
          <cell r="A2147" t="str">
            <v>I2146</v>
          </cell>
          <cell r="B2147" t="str">
            <v>UPS POWEST TITAN 6KVA ON LINE, BIFASICA, DOBLE CONVERSION CON TRANSFORMADOR DE ASILAMIENTO</v>
          </cell>
          <cell r="C2147" t="str">
            <v>Insumos</v>
          </cell>
          <cell r="D2147" t="str">
            <v>UND</v>
          </cell>
          <cell r="E2147">
            <v>7511395</v>
          </cell>
          <cell r="F2147">
            <v>6312097</v>
          </cell>
        </row>
        <row r="2148">
          <cell r="A2148" t="str">
            <v>I2147</v>
          </cell>
          <cell r="B2148" t="str">
            <v>TAPA TROQUELADA DE 3 SALIDAS 2X4"</v>
          </cell>
          <cell r="C2148" t="str">
            <v>Insumos</v>
          </cell>
          <cell r="D2148" t="str">
            <v>UND</v>
          </cell>
          <cell r="E2148">
            <v>25114</v>
          </cell>
          <cell r="F2148">
            <v>21104</v>
          </cell>
        </row>
        <row r="2149">
          <cell r="A2149" t="str">
            <v>I2148</v>
          </cell>
          <cell r="B2149" t="str">
            <v>CANALETA METALICA 12X5CM DE 240CM</v>
          </cell>
          <cell r="C2149" t="str">
            <v>Insumos</v>
          </cell>
          <cell r="D2149" t="str">
            <v>ML</v>
          </cell>
          <cell r="E2149">
            <v>25090</v>
          </cell>
          <cell r="F2149">
            <v>21084</v>
          </cell>
        </row>
        <row r="2150">
          <cell r="A2150" t="str">
            <v>I2149</v>
          </cell>
          <cell r="B2150" t="str">
            <v>ELEMENTOS DE SUJECION CANALETA METALICA</v>
          </cell>
          <cell r="C2150" t="str">
            <v>Insumos</v>
          </cell>
          <cell r="D2150" t="str">
            <v>UND</v>
          </cell>
          <cell r="E2150">
            <v>10515</v>
          </cell>
          <cell r="F2150">
            <v>8836</v>
          </cell>
        </row>
        <row r="2151">
          <cell r="A2151" t="str">
            <v>I2150</v>
          </cell>
          <cell r="B2151" t="str">
            <v>CURVA METALICA 12X5CM</v>
          </cell>
          <cell r="C2151" t="str">
            <v>Insumos</v>
          </cell>
          <cell r="D2151" t="str">
            <v>UND</v>
          </cell>
          <cell r="E2151">
            <v>37673</v>
          </cell>
          <cell r="F2151">
            <v>31658</v>
          </cell>
        </row>
        <row r="2152">
          <cell r="A2152" t="str">
            <v>I2151</v>
          </cell>
          <cell r="B2152" t="str">
            <v>BANDEJA CABLOFIL CF 54/200</v>
          </cell>
          <cell r="C2152" t="str">
            <v>Insumos</v>
          </cell>
          <cell r="D2152" t="str">
            <v>UND</v>
          </cell>
          <cell r="E2152">
            <v>84015</v>
          </cell>
          <cell r="F2152">
            <v>70601</v>
          </cell>
        </row>
        <row r="2153">
          <cell r="A2153" t="str">
            <v>I2152</v>
          </cell>
          <cell r="B2153" t="str">
            <v>UNION RAPIDA BANDEJA CABLOFIL</v>
          </cell>
          <cell r="C2153" t="str">
            <v>Insumos</v>
          </cell>
          <cell r="D2153" t="str">
            <v>UND</v>
          </cell>
          <cell r="E2153">
            <v>5905</v>
          </cell>
          <cell r="F2153">
            <v>4962</v>
          </cell>
        </row>
        <row r="2154">
          <cell r="A2154" t="str">
            <v>I2153</v>
          </cell>
          <cell r="B2154" t="str">
            <v>PERFIL DE FIJACION RCSN BANDEJA CABLOFIL</v>
          </cell>
          <cell r="C2154" t="str">
            <v>Insumos</v>
          </cell>
          <cell r="D2154" t="str">
            <v>UND</v>
          </cell>
          <cell r="E2154">
            <v>78307</v>
          </cell>
          <cell r="F2154">
            <v>65804</v>
          </cell>
        </row>
        <row r="2155">
          <cell r="A2155" t="str">
            <v>I2154</v>
          </cell>
          <cell r="B2155" t="str">
            <v>SOPORTE CABLE DE PUESTA A TIERRA BANDEJA CABLOFIL</v>
          </cell>
          <cell r="C2155" t="str">
            <v>Insumos</v>
          </cell>
          <cell r="D2155" t="str">
            <v>UND</v>
          </cell>
          <cell r="E2155">
            <v>12251</v>
          </cell>
          <cell r="F2155">
            <v>10295</v>
          </cell>
        </row>
        <row r="2156">
          <cell r="A2156" t="str">
            <v>I2155</v>
          </cell>
          <cell r="B2156" t="str">
            <v>CONECTOR PUESTA A TIERRA BANDEJA CABLOFIL</v>
          </cell>
          <cell r="C2156" t="str">
            <v>Insumos</v>
          </cell>
          <cell r="D2156" t="str">
            <v>UND</v>
          </cell>
          <cell r="E2156">
            <v>13566</v>
          </cell>
          <cell r="F2156">
            <v>11400</v>
          </cell>
        </row>
        <row r="2157">
          <cell r="A2157" t="str">
            <v>I2156</v>
          </cell>
          <cell r="B2157" t="str">
            <v>LEGALIZACIÓN Y RETIE LATINOAMERICANO SEDE PRINCIPAL</v>
          </cell>
          <cell r="C2157" t="str">
            <v>Insumos</v>
          </cell>
          <cell r="D2157" t="str">
            <v>UND</v>
          </cell>
          <cell r="E2157">
            <v>4627217</v>
          </cell>
          <cell r="F2157">
            <v>3888418</v>
          </cell>
        </row>
        <row r="2158">
          <cell r="A2158" t="str">
            <v>I2157</v>
          </cell>
          <cell r="B2158" t="str">
            <v>TOTALIZADOR 2X40, 25KA</v>
          </cell>
          <cell r="C2158" t="str">
            <v>Insumos</v>
          </cell>
          <cell r="D2158" t="str">
            <v>UND</v>
          </cell>
          <cell r="E2158">
            <v>120708</v>
          </cell>
          <cell r="F2158">
            <v>101435</v>
          </cell>
        </row>
        <row r="2159">
          <cell r="A2159" t="str">
            <v>I2158</v>
          </cell>
          <cell r="B2159" t="str">
            <v>CABLE 4 AWG HFFR LS 600V 75º CT</v>
          </cell>
          <cell r="C2159" t="str">
            <v>Insumos</v>
          </cell>
          <cell r="D2159" t="str">
            <v>ML</v>
          </cell>
          <cell r="E2159">
            <v>12036</v>
          </cell>
          <cell r="F2159">
            <v>10114</v>
          </cell>
        </row>
        <row r="2160">
          <cell r="A2160" t="str">
            <v>I2159</v>
          </cell>
          <cell r="B2160" t="str">
            <v>CAPACETE ROSCADO EN ALUMINIO PARA TUBERIA IMC 3/4"</v>
          </cell>
          <cell r="C2160" t="str">
            <v>Insumos</v>
          </cell>
          <cell r="D2160" t="str">
            <v>UND</v>
          </cell>
          <cell r="E2160">
            <v>2678</v>
          </cell>
          <cell r="F2160">
            <v>2250</v>
          </cell>
        </row>
        <row r="2161">
          <cell r="A2161" t="str">
            <v>I2160</v>
          </cell>
          <cell r="B2161" t="str">
            <v>CURVA GALVANIZADA IMC 3/4"</v>
          </cell>
          <cell r="C2161" t="str">
            <v>Insumos</v>
          </cell>
          <cell r="D2161" t="str">
            <v>UND</v>
          </cell>
          <cell r="E2161">
            <v>7768</v>
          </cell>
          <cell r="F2161">
            <v>6528</v>
          </cell>
        </row>
        <row r="2162">
          <cell r="A2162" t="str">
            <v>I2161</v>
          </cell>
          <cell r="B2162" t="str">
            <v>BREAKER TOTALIZADOR 2X80, 25KA</v>
          </cell>
          <cell r="C2162" t="str">
            <v>Insumos</v>
          </cell>
          <cell r="D2162" t="str">
            <v>UND</v>
          </cell>
          <cell r="E2162">
            <v>184293</v>
          </cell>
          <cell r="F2162">
            <v>154868</v>
          </cell>
        </row>
        <row r="2163">
          <cell r="A2163" t="str">
            <v>I2162</v>
          </cell>
          <cell r="B2163" t="str">
            <v>LEGALIZACIÓN Y RETIE COLEGIO RURAL GRANADA</v>
          </cell>
          <cell r="C2163" t="str">
            <v>Insumos</v>
          </cell>
          <cell r="D2163" t="str">
            <v>UND</v>
          </cell>
          <cell r="E2163">
            <v>4569770</v>
          </cell>
          <cell r="F2163">
            <v>3840143</v>
          </cell>
        </row>
        <row r="2164">
          <cell r="A2164" t="str">
            <v>I2163</v>
          </cell>
          <cell r="B2164" t="str">
            <v>ABRAZADERA  METALICA DOBLE ALA TUBO EMT 3/4"</v>
          </cell>
          <cell r="C2164" t="str">
            <v>Insumos</v>
          </cell>
          <cell r="D2164" t="str">
            <v>UND</v>
          </cell>
          <cell r="E2164">
            <v>681</v>
          </cell>
          <cell r="F2164">
            <v>572</v>
          </cell>
        </row>
        <row r="2165">
          <cell r="A2165" t="str">
            <v>I2164</v>
          </cell>
          <cell r="B2165" t="str">
            <v>CAJA RECTANGULAR RAWELT 3/4" 2X4</v>
          </cell>
          <cell r="C2165" t="str">
            <v>Insumos</v>
          </cell>
          <cell r="D2165" t="str">
            <v>UND</v>
          </cell>
          <cell r="E2165">
            <v>11751</v>
          </cell>
          <cell r="F2165">
            <v>9875</v>
          </cell>
        </row>
        <row r="2166">
          <cell r="A2166" t="str">
            <v>I2165</v>
          </cell>
          <cell r="B2166" t="str">
            <v>TUBO CONDUIT SCH40 3/4"</v>
          </cell>
          <cell r="C2166" t="str">
            <v>Insumos</v>
          </cell>
          <cell r="D2166" t="str">
            <v>M</v>
          </cell>
          <cell r="E2166">
            <v>4198</v>
          </cell>
          <cell r="F2166">
            <v>3528</v>
          </cell>
        </row>
        <row r="2167">
          <cell r="A2167" t="str">
            <v>I2166</v>
          </cell>
          <cell r="B2167" t="str">
            <v>TERMINAL PVC SCH40 3/4"</v>
          </cell>
          <cell r="C2167" t="str">
            <v>Insumos</v>
          </cell>
          <cell r="D2167" t="str">
            <v>UND</v>
          </cell>
          <cell r="E2167">
            <v>1188</v>
          </cell>
          <cell r="F2167">
            <v>998</v>
          </cell>
        </row>
        <row r="2168">
          <cell r="A2168" t="str">
            <v>I2167</v>
          </cell>
          <cell r="B2168" t="str">
            <v>PANEL LED 18W</v>
          </cell>
          <cell r="C2168" t="str">
            <v>Insumos</v>
          </cell>
          <cell r="D2168" t="str">
            <v>UND</v>
          </cell>
          <cell r="E2168">
            <v>36952</v>
          </cell>
          <cell r="F2168">
            <v>31052</v>
          </cell>
        </row>
        <row r="2169">
          <cell r="A2169" t="str">
            <v>I2168</v>
          </cell>
          <cell r="B2169" t="str">
            <v>LUMINARIA IT 100 AQ LENS 36W</v>
          </cell>
          <cell r="C2169" t="str">
            <v>Insumos</v>
          </cell>
          <cell r="D2169" t="str">
            <v>UND</v>
          </cell>
          <cell r="E2169">
            <v>210760</v>
          </cell>
          <cell r="F2169">
            <v>177109</v>
          </cell>
        </row>
        <row r="2170">
          <cell r="A2170" t="str">
            <v>I2169</v>
          </cell>
          <cell r="B2170" t="str">
            <v>LUMINARIA LED ECO 36W</v>
          </cell>
          <cell r="C2170" t="str">
            <v>Insumos</v>
          </cell>
          <cell r="D2170" t="str">
            <v>UND</v>
          </cell>
          <cell r="E2170">
            <v>174429</v>
          </cell>
          <cell r="F2170">
            <v>146579</v>
          </cell>
        </row>
        <row r="2171">
          <cell r="A2171" t="str">
            <v>I2170</v>
          </cell>
          <cell r="B2171" t="str">
            <v>LUMINARIA IF NORMA 36W</v>
          </cell>
          <cell r="C2171" t="str">
            <v>Insumos</v>
          </cell>
          <cell r="D2171" t="str">
            <v>UND</v>
          </cell>
          <cell r="E2171">
            <v>180866</v>
          </cell>
          <cell r="F2171">
            <v>151988</v>
          </cell>
        </row>
        <row r="2172">
          <cell r="A2172" t="str">
            <v>I2171</v>
          </cell>
          <cell r="B2172" t="str">
            <v>LUMINARIA HIGH BAY 97W</v>
          </cell>
          <cell r="C2172" t="str">
            <v>Insumos</v>
          </cell>
          <cell r="D2172" t="str">
            <v>UND</v>
          </cell>
          <cell r="E2172">
            <v>817257</v>
          </cell>
          <cell r="F2172">
            <v>686771</v>
          </cell>
        </row>
        <row r="2173">
          <cell r="A2173" t="str">
            <v>I2172</v>
          </cell>
          <cell r="B2173" t="str">
            <v>LUMINARIA MINI FLOOD 200W (ESSENTIAL FLOOD HP)</v>
          </cell>
          <cell r="C2173" t="str">
            <v>Insumos</v>
          </cell>
          <cell r="D2173" t="str">
            <v>UND</v>
          </cell>
          <cell r="E2173">
            <v>680233</v>
          </cell>
          <cell r="F2173">
            <v>571624</v>
          </cell>
        </row>
        <row r="2174">
          <cell r="A2174" t="str">
            <v>I2173</v>
          </cell>
          <cell r="B2174" t="str">
            <v>LUMINARIA REFLECTOR ES 10W(REFLECTOR LED LQ)</v>
          </cell>
          <cell r="C2174" t="str">
            <v>Insumos</v>
          </cell>
          <cell r="D2174" t="str">
            <v>UND</v>
          </cell>
          <cell r="E2174">
            <v>47233</v>
          </cell>
          <cell r="F2174">
            <v>39692</v>
          </cell>
        </row>
        <row r="2175">
          <cell r="A2175" t="str">
            <v>I2174</v>
          </cell>
          <cell r="B2175" t="str">
            <v>LUMINARIA DE EMERGENCIA ALENA 4W</v>
          </cell>
          <cell r="C2175" t="str">
            <v>Insumos</v>
          </cell>
          <cell r="D2175" t="str">
            <v>UND</v>
          </cell>
          <cell r="E2175">
            <v>111122</v>
          </cell>
          <cell r="F2175">
            <v>93380</v>
          </cell>
        </row>
        <row r="2176">
          <cell r="A2176" t="str">
            <v>I2175</v>
          </cell>
          <cell r="B2176" t="str">
            <v>LUMINARIA SALIDA EMERGENCIA 2W</v>
          </cell>
          <cell r="C2176" t="str">
            <v>Insumos</v>
          </cell>
          <cell r="D2176" t="str">
            <v>UND</v>
          </cell>
          <cell r="E2176">
            <v>91568</v>
          </cell>
          <cell r="F2176">
            <v>76948</v>
          </cell>
        </row>
        <row r="2177">
          <cell r="A2177" t="str">
            <v>I2176</v>
          </cell>
          <cell r="B2177" t="str">
            <v>TROQUEL SENCILLO PARA CANALETA DE 12CM</v>
          </cell>
          <cell r="C2177" t="str">
            <v>Insumos</v>
          </cell>
          <cell r="D2177" t="str">
            <v>UND</v>
          </cell>
          <cell r="E2177">
            <v>4831</v>
          </cell>
          <cell r="F2177">
            <v>4060</v>
          </cell>
        </row>
        <row r="2178">
          <cell r="A2178" t="str">
            <v>I2177</v>
          </cell>
          <cell r="B2178" t="str">
            <v>BOQUILLA TERMINAL (JUEGO DE TUERCA Y CONTRATUERCA) PARA TUBERIA IMC 3/4</v>
          </cell>
          <cell r="C2178" t="str">
            <v>Insumos</v>
          </cell>
          <cell r="D2178" t="str">
            <v>UND</v>
          </cell>
          <cell r="E2178">
            <v>1304</v>
          </cell>
          <cell r="F2178">
            <v>1096</v>
          </cell>
        </row>
        <row r="2179">
          <cell r="A2179" t="str">
            <v>I2178</v>
          </cell>
          <cell r="B2179" t="str">
            <v>SENSOR INFRARROJO ON/OFF</v>
          </cell>
          <cell r="C2179" t="str">
            <v>Insumos</v>
          </cell>
          <cell r="D2179" t="str">
            <v>UND</v>
          </cell>
          <cell r="E2179">
            <v>205229</v>
          </cell>
          <cell r="F2179">
            <v>172461</v>
          </cell>
        </row>
        <row r="2180">
          <cell r="A2180" t="str">
            <v>I2179</v>
          </cell>
          <cell r="B2180" t="str">
            <v>SENSOR FOTOVOLTAICO LEVITON PROVOLT</v>
          </cell>
          <cell r="C2180" t="str">
            <v>Insumos</v>
          </cell>
          <cell r="D2180" t="str">
            <v>UND</v>
          </cell>
          <cell r="E2180">
            <v>1693425</v>
          </cell>
          <cell r="F2180">
            <v>1423046</v>
          </cell>
        </row>
        <row r="2181">
          <cell r="A2181" t="str">
            <v>I2180</v>
          </cell>
          <cell r="B2181" t="str">
            <v>UPS 14KV BIFÁSICA</v>
          </cell>
          <cell r="C2181" t="str">
            <v>Insumos</v>
          </cell>
          <cell r="D2181" t="str">
            <v>UND</v>
          </cell>
          <cell r="E2181">
            <v>28080411</v>
          </cell>
          <cell r="F2181">
            <v>23596984</v>
          </cell>
        </row>
        <row r="2182">
          <cell r="A2182" t="str">
            <v>I2181</v>
          </cell>
          <cell r="B2182" t="str">
            <v>BY PASS PARA UPS</v>
          </cell>
          <cell r="C2182" t="str">
            <v>Insumos</v>
          </cell>
          <cell r="D2182" t="str">
            <v>UND</v>
          </cell>
          <cell r="E2182">
            <v>429095</v>
          </cell>
          <cell r="F2182">
            <v>360584</v>
          </cell>
        </row>
        <row r="2183">
          <cell r="A2183" t="str">
            <v>I2182</v>
          </cell>
          <cell r="B2183" t="str">
            <v>CABLE TRENZADO 3X12 AWG HFFR LS CT</v>
          </cell>
          <cell r="C2183" t="str">
            <v>Insumos</v>
          </cell>
          <cell r="D2183" t="str">
            <v>M</v>
          </cell>
          <cell r="E2183">
            <v>7006</v>
          </cell>
          <cell r="F2183">
            <v>5887</v>
          </cell>
        </row>
        <row r="2184">
          <cell r="A2184" t="str">
            <v>I2183</v>
          </cell>
          <cell r="B2184" t="str">
            <v>CABLE TRENZADO 3X10 AWG HFFR LS CT</v>
          </cell>
          <cell r="C2184" t="str">
            <v>Insumos</v>
          </cell>
          <cell r="D2184" t="str">
            <v>M</v>
          </cell>
          <cell r="E2184">
            <v>10197</v>
          </cell>
          <cell r="F2184">
            <v>8569</v>
          </cell>
        </row>
        <row r="2185">
          <cell r="A2185" t="str">
            <v>I2184</v>
          </cell>
          <cell r="B2185" t="str">
            <v>CABLE 250 KCMIL THHN, THWN, CU</v>
          </cell>
          <cell r="C2185" t="str">
            <v>Insumos</v>
          </cell>
          <cell r="D2185" t="str">
            <v>M</v>
          </cell>
          <cell r="E2185">
            <v>69068</v>
          </cell>
          <cell r="F2185">
            <v>58040</v>
          </cell>
        </row>
        <row r="2186">
          <cell r="A2186" t="str">
            <v>I2185</v>
          </cell>
          <cell r="B2186" t="str">
            <v>CABLE 6 AWG HFFR LS</v>
          </cell>
          <cell r="C2186" t="str">
            <v>Insumos</v>
          </cell>
          <cell r="D2186" t="str">
            <v>M</v>
          </cell>
          <cell r="E2186">
            <v>7373</v>
          </cell>
          <cell r="F2186">
            <v>6196</v>
          </cell>
        </row>
        <row r="2187">
          <cell r="A2187" t="str">
            <v>I2186</v>
          </cell>
          <cell r="B2187" t="str">
            <v>CABLE ANTIFRAUDE/CONCENTRICO 1X8+8 PE/PVC</v>
          </cell>
          <cell r="C2187" t="str">
            <v>Insumos</v>
          </cell>
          <cell r="D2187" t="str">
            <v>M</v>
          </cell>
          <cell r="E2187">
            <v>10245</v>
          </cell>
          <cell r="F2187">
            <v>8609</v>
          </cell>
        </row>
        <row r="2188">
          <cell r="A2188" t="str">
            <v>I2187</v>
          </cell>
          <cell r="B2188" t="str">
            <v>CANALETA PLÁSTICA MEDIA CAÑA CON TAPA EN ALUMINIO 60X13</v>
          </cell>
          <cell r="C2188" t="str">
            <v>Insumos</v>
          </cell>
          <cell r="D2188" t="str">
            <v>M</v>
          </cell>
          <cell r="E2188">
            <v>21286</v>
          </cell>
          <cell r="F2188">
            <v>17887</v>
          </cell>
        </row>
        <row r="2189">
          <cell r="A2189" t="str">
            <v>I2188</v>
          </cell>
          <cell r="B2189" t="str">
            <v>CAJA DE PASO 12X12X5CM</v>
          </cell>
          <cell r="C2189" t="str">
            <v>Insumos</v>
          </cell>
          <cell r="D2189" t="str">
            <v>UND</v>
          </cell>
          <cell r="E2189">
            <v>48635</v>
          </cell>
          <cell r="F2189">
            <v>40870</v>
          </cell>
        </row>
        <row r="2190">
          <cell r="A2190" t="str">
            <v>I2189</v>
          </cell>
          <cell r="B2190" t="str">
            <v>CAJA DE PASO 20X20X10CM</v>
          </cell>
          <cell r="C2190" t="str">
            <v>Insumos</v>
          </cell>
          <cell r="D2190" t="str">
            <v>UND</v>
          </cell>
          <cell r="E2190">
            <v>71314</v>
          </cell>
          <cell r="F2190">
            <v>59928</v>
          </cell>
        </row>
        <row r="2191">
          <cell r="A2191" t="str">
            <v>I2190</v>
          </cell>
          <cell r="B2191" t="str">
            <v>CAJA PARA TOMA EN PISO (POP UP)</v>
          </cell>
          <cell r="C2191" t="str">
            <v>Insumos</v>
          </cell>
          <cell r="D2191" t="str">
            <v>UND</v>
          </cell>
          <cell r="E2191">
            <v>309191</v>
          </cell>
          <cell r="F2191">
            <v>259824</v>
          </cell>
        </row>
        <row r="2192">
          <cell r="A2192" t="str">
            <v>I2191</v>
          </cell>
          <cell r="B2192" t="str">
            <v>MEDIDOR DE ENERGIA MONOFASICO 120V</v>
          </cell>
          <cell r="C2192" t="str">
            <v>Insumos</v>
          </cell>
          <cell r="D2192" t="str">
            <v>UND</v>
          </cell>
          <cell r="E2192">
            <v>112284</v>
          </cell>
          <cell r="F2192">
            <v>94356</v>
          </cell>
        </row>
        <row r="2193">
          <cell r="A2193" t="str">
            <v>I2192</v>
          </cell>
          <cell r="B2193" t="str">
            <v>MEDIDOR DE ENERGIA MONOFASICO TRIFILAR MEDIDA SEMIDIRECTA CLASE 0.5</v>
          </cell>
          <cell r="C2193" t="str">
            <v>Insumos</v>
          </cell>
          <cell r="D2193" t="str">
            <v>UND</v>
          </cell>
          <cell r="E2193">
            <v>2175211</v>
          </cell>
          <cell r="F2193">
            <v>1827908</v>
          </cell>
        </row>
        <row r="2194">
          <cell r="A2194" t="str">
            <v>I2193</v>
          </cell>
          <cell r="B2194" t="str">
            <v>TRANSFORMADOR DE CORRIENTE 300/5A</v>
          </cell>
          <cell r="C2194" t="str">
            <v>Insumos</v>
          </cell>
          <cell r="D2194" t="str">
            <v>UND</v>
          </cell>
          <cell r="E2194">
            <v>201985</v>
          </cell>
          <cell r="F2194">
            <v>169735</v>
          </cell>
        </row>
        <row r="2195">
          <cell r="A2195" t="str">
            <v>I2194</v>
          </cell>
          <cell r="B2195" t="str">
            <v>BLOQUE DE PRUEBA PARA MEDIDA SEMIDIRECTA</v>
          </cell>
          <cell r="C2195" t="str">
            <v>Insumos</v>
          </cell>
          <cell r="D2195" t="str">
            <v>UND</v>
          </cell>
          <cell r="E2195">
            <v>233058</v>
          </cell>
          <cell r="F2195">
            <v>195847</v>
          </cell>
        </row>
        <row r="2196">
          <cell r="A2196" t="str">
            <v>I2195</v>
          </cell>
          <cell r="B2196" t="str">
            <v>GABINETE PARA MEDIDA</v>
          </cell>
          <cell r="C2196" t="str">
            <v>Insumos</v>
          </cell>
          <cell r="D2196" t="str">
            <v>UND</v>
          </cell>
          <cell r="E2196">
            <v>340266</v>
          </cell>
          <cell r="F2196">
            <v>285938</v>
          </cell>
        </row>
        <row r="2197">
          <cell r="A2197" t="str">
            <v>I2196</v>
          </cell>
          <cell r="B2197" t="str">
            <v>CABLEADO VEHICULAR 16AWG</v>
          </cell>
          <cell r="C2197" t="str">
            <v>Insumos</v>
          </cell>
          <cell r="D2197" t="str">
            <v>M</v>
          </cell>
          <cell r="E2197">
            <v>706</v>
          </cell>
          <cell r="F2197">
            <v>593</v>
          </cell>
        </row>
        <row r="2198">
          <cell r="A2198" t="str">
            <v>I2197</v>
          </cell>
          <cell r="B2198" t="str">
            <v>TOTALIZADOR 2X63A, 25KA</v>
          </cell>
          <cell r="C2198" t="str">
            <v>Insumos</v>
          </cell>
          <cell r="D2198" t="str">
            <v>UND</v>
          </cell>
          <cell r="E2198">
            <v>180607</v>
          </cell>
          <cell r="F2198">
            <v>151771</v>
          </cell>
        </row>
        <row r="2199">
          <cell r="A2199" t="str">
            <v>I2198</v>
          </cell>
          <cell r="B2199" t="str">
            <v>TOTALIZADOR 2X80A, 25KA</v>
          </cell>
          <cell r="C2199" t="str">
            <v>Insumos</v>
          </cell>
          <cell r="D2199" t="str">
            <v>UND</v>
          </cell>
          <cell r="E2199">
            <v>217876</v>
          </cell>
          <cell r="F2199">
            <v>183089</v>
          </cell>
        </row>
        <row r="2200">
          <cell r="A2200" t="str">
            <v>I2199</v>
          </cell>
          <cell r="B2200" t="str">
            <v>GABINETE 1.80X0.90X0.40 M</v>
          </cell>
          <cell r="C2200" t="str">
            <v>Insumos</v>
          </cell>
          <cell r="D2200" t="str">
            <v>UND</v>
          </cell>
          <cell r="E2200">
            <v>5875418</v>
          </cell>
          <cell r="F2200">
            <v>4937326</v>
          </cell>
        </row>
        <row r="2201">
          <cell r="A2201" t="str">
            <v>I2200</v>
          </cell>
          <cell r="B2201" t="str">
            <v>DPS TIPO 1+2</v>
          </cell>
          <cell r="C2201" t="str">
            <v>Insumos</v>
          </cell>
          <cell r="D2201" t="str">
            <v>UND</v>
          </cell>
          <cell r="E2201">
            <v>2841368</v>
          </cell>
          <cell r="F2201">
            <v>2387704</v>
          </cell>
        </row>
        <row r="2202">
          <cell r="A2202" t="str">
            <v>I2201</v>
          </cell>
          <cell r="B2202" t="str">
            <v>TOTALIZADOR 2X250A, 80KA REGULABLE DE (250 - 400)A</v>
          </cell>
          <cell r="C2202" t="str">
            <v>Insumos</v>
          </cell>
          <cell r="D2202" t="str">
            <v>UND</v>
          </cell>
          <cell r="E2202">
            <v>1018059</v>
          </cell>
          <cell r="F2202">
            <v>855512</v>
          </cell>
        </row>
        <row r="2203">
          <cell r="A2203" t="str">
            <v>I2202</v>
          </cell>
          <cell r="B2203" t="str">
            <v>TOTALIZADORR 2X30A, 25KA</v>
          </cell>
          <cell r="C2203" t="str">
            <v>Insumos</v>
          </cell>
          <cell r="D2203" t="str">
            <v>UND</v>
          </cell>
          <cell r="E2203">
            <v>93247</v>
          </cell>
          <cell r="F2203">
            <v>78359</v>
          </cell>
        </row>
        <row r="2204">
          <cell r="A2204" t="str">
            <v>I2203</v>
          </cell>
          <cell r="B2204" t="str">
            <v>TOTALIZADOR 2X30A, 25KA</v>
          </cell>
          <cell r="C2204" t="str">
            <v>Insumos</v>
          </cell>
          <cell r="D2204" t="str">
            <v>UND</v>
          </cell>
          <cell r="E2204">
            <v>93247</v>
          </cell>
          <cell r="F2204">
            <v>78359</v>
          </cell>
        </row>
        <row r="2205">
          <cell r="A2205" t="str">
            <v>I2204</v>
          </cell>
          <cell r="B2205" t="str">
            <v>TRAMITES ANTE EL OR</v>
          </cell>
          <cell r="C2205" t="str">
            <v>Insumos</v>
          </cell>
          <cell r="D2205" t="str">
            <v>UND</v>
          </cell>
          <cell r="E2205">
            <v>1305648</v>
          </cell>
          <cell r="F2205">
            <v>1097183</v>
          </cell>
        </row>
        <row r="2206">
          <cell r="A2206" t="str">
            <v>I2205</v>
          </cell>
          <cell r="B2206" t="str">
            <v>LEGALIZACION Y RETIE INSTITUCION EDUCATIVA CHIPRE</v>
          </cell>
          <cell r="C2206" t="str">
            <v>Insumos</v>
          </cell>
          <cell r="D2206" t="str">
            <v>UND</v>
          </cell>
          <cell r="E2206">
            <v>6183626</v>
          </cell>
          <cell r="F2206">
            <v>5196324</v>
          </cell>
        </row>
        <row r="2207">
          <cell r="A2207" t="str">
            <v>I2206</v>
          </cell>
          <cell r="B2207" t="str">
            <v>SUMINISTRO, TRANSPORTE E INSTALACIÓN DE MURO PARA MEDIDA SEMIDIRECTA</v>
          </cell>
          <cell r="C2207" t="str">
            <v>Insumos</v>
          </cell>
          <cell r="D2207" t="str">
            <v>UND</v>
          </cell>
          <cell r="E2207">
            <v>763152</v>
          </cell>
          <cell r="F2207">
            <v>641304</v>
          </cell>
        </row>
        <row r="2208">
          <cell r="A2208" t="str">
            <v>I2207</v>
          </cell>
          <cell r="B2208" t="str">
            <v>ADECUACIÓN PARA TABLERO Y REGATA (INCLUYE PERFORACIÓN Y RESANE)</v>
          </cell>
          <cell r="C2208" t="str">
            <v>Insumos</v>
          </cell>
          <cell r="D2208" t="str">
            <v>UND</v>
          </cell>
          <cell r="E2208">
            <v>504640</v>
          </cell>
          <cell r="F2208">
            <v>424067</v>
          </cell>
        </row>
        <row r="2209">
          <cell r="A2209" t="str">
            <v>I2208</v>
          </cell>
          <cell r="B2209" t="str">
            <v>GRIFERÍA ECONOMIZADORA DE SENSOR</v>
          </cell>
          <cell r="C2209" t="str">
            <v>Insumos</v>
          </cell>
          <cell r="D2209" t="str">
            <v>UND</v>
          </cell>
          <cell r="E2209">
            <v>613525</v>
          </cell>
          <cell r="F2209">
            <v>515567</v>
          </cell>
        </row>
        <row r="2210">
          <cell r="A2210" t="str">
            <v>I2209</v>
          </cell>
          <cell r="B2210" t="str">
            <v>CONTACTOR TRIPOLAR DIL M40 110V</v>
          </cell>
          <cell r="C2210" t="str">
            <v>Insumos</v>
          </cell>
          <cell r="D2210" t="str">
            <v>UND</v>
          </cell>
          <cell r="E2210">
            <v>587542</v>
          </cell>
          <cell r="F2210">
            <v>493733</v>
          </cell>
        </row>
        <row r="2211">
          <cell r="A2211" t="str">
            <v>I2210</v>
          </cell>
          <cell r="B2211" t="str">
            <v>GABINETE ELÉCTRICO EXTERIOR</v>
          </cell>
          <cell r="C2211" t="str">
            <v>Insumos</v>
          </cell>
          <cell r="D2211" t="str">
            <v>UND</v>
          </cell>
          <cell r="E2211">
            <v>137093</v>
          </cell>
          <cell r="F2211">
            <v>115204</v>
          </cell>
        </row>
        <row r="2212">
          <cell r="A2212" t="str">
            <v>I2211</v>
          </cell>
          <cell r="B2212" t="str">
            <v>PEINE RIEL DIN - MONOPOLAR 4 CIRCUITOS</v>
          </cell>
          <cell r="C2212" t="str">
            <v>Insumos</v>
          </cell>
          <cell r="D2212" t="str">
            <v>UND</v>
          </cell>
          <cell r="E2212">
            <v>43738</v>
          </cell>
          <cell r="F2212">
            <v>36755</v>
          </cell>
        </row>
        <row r="2213">
          <cell r="A2213" t="str">
            <v>I2212</v>
          </cell>
          <cell r="B2213" t="str">
            <v>BREAKER DE 1X20A, 10KA, INCRUSTAR RIEL DIN</v>
          </cell>
          <cell r="C2213" t="str">
            <v>Insumos</v>
          </cell>
          <cell r="D2213" t="str">
            <v>UND</v>
          </cell>
          <cell r="E2213">
            <v>23827</v>
          </cell>
          <cell r="F2213">
            <v>20023</v>
          </cell>
        </row>
        <row r="2214">
          <cell r="A2214" t="str">
            <v>I2213</v>
          </cell>
          <cell r="B2214" t="str">
            <v>PULSADOR ON</v>
          </cell>
          <cell r="C2214" t="str">
            <v>Insumos</v>
          </cell>
          <cell r="D2214" t="str">
            <v>UND</v>
          </cell>
          <cell r="E2214">
            <v>30028</v>
          </cell>
          <cell r="F2214">
            <v>25234</v>
          </cell>
        </row>
        <row r="2215">
          <cell r="A2215" t="str">
            <v>I2214</v>
          </cell>
          <cell r="B2215" t="str">
            <v>PULSADOR OFF</v>
          </cell>
          <cell r="C2215" t="str">
            <v>Insumos</v>
          </cell>
          <cell r="D2215" t="str">
            <v>UND</v>
          </cell>
          <cell r="E2215">
            <v>30028</v>
          </cell>
          <cell r="F2215">
            <v>25234</v>
          </cell>
        </row>
        <row r="2216">
          <cell r="A2216" t="str">
            <v>I2215</v>
          </cell>
          <cell r="B2216" t="str">
            <v>BARRAJE DE COBRE 0.02X0.04</v>
          </cell>
          <cell r="C2216" t="str">
            <v>Insumos</v>
          </cell>
          <cell r="D2216" t="str">
            <v>UND</v>
          </cell>
          <cell r="E2216">
            <v>33946</v>
          </cell>
          <cell r="F2216">
            <v>28526</v>
          </cell>
        </row>
        <row r="2217">
          <cell r="A2217" t="str">
            <v>I2216</v>
          </cell>
          <cell r="B2217" t="str">
            <v>AISLADORES BARRAJE</v>
          </cell>
          <cell r="C2217" t="str">
            <v>Insumos</v>
          </cell>
          <cell r="D2217" t="str">
            <v>UND</v>
          </cell>
          <cell r="E2217">
            <v>7900</v>
          </cell>
          <cell r="F2217">
            <v>6639</v>
          </cell>
        </row>
        <row r="2218">
          <cell r="A2218" t="str">
            <v>I2217</v>
          </cell>
          <cell r="B2218" t="str">
            <v>ACERO DE REFUERZO FY = 60.000 PSI = 420 MPA</v>
          </cell>
          <cell r="C2218" t="str">
            <v>Insumos</v>
          </cell>
          <cell r="D2218" t="str">
            <v>KG</v>
          </cell>
          <cell r="E2218">
            <v>5745</v>
          </cell>
          <cell r="F2218">
            <v>4828</v>
          </cell>
        </row>
        <row r="2219">
          <cell r="A2219" t="str">
            <v>I2218</v>
          </cell>
          <cell r="B2219" t="str">
            <v>ALAMBRE NEGRO NO. 18 (ACTUALIZADO)</v>
          </cell>
          <cell r="C2219" t="str">
            <v>Insumos</v>
          </cell>
          <cell r="D2219" t="str">
            <v>KG</v>
          </cell>
          <cell r="E2219">
            <v>9221</v>
          </cell>
          <cell r="F2219">
            <v>7749</v>
          </cell>
        </row>
        <row r="2220">
          <cell r="A2220" t="str">
            <v>I2219</v>
          </cell>
          <cell r="B2220" t="str">
            <v>TUBERIA ESTRUCTURAL A.S.T.M. A-572 GRADO 50 - REDONDA, CUADRADA O RECTANGULAR SEGÚN DISEÑO - TIPO COLMENA O SIMILAR.</v>
          </cell>
          <cell r="C2220" t="str">
            <v>Insumos</v>
          </cell>
          <cell r="D2220" t="str">
            <v>KG</v>
          </cell>
          <cell r="E2220">
            <v>9926</v>
          </cell>
          <cell r="F2220">
            <v>8341</v>
          </cell>
        </row>
        <row r="2221">
          <cell r="A2221" t="str">
            <v>I2220</v>
          </cell>
          <cell r="B2221" t="str">
            <v>SUMINISTRO DE APLIQUE TIPO HONGO MARCA HAVELLS - SYLVANIA O SIMILAR  CON ACCESOSRIOS</v>
          </cell>
          <cell r="C2221" t="str">
            <v>Insumos</v>
          </cell>
          <cell r="D2221" t="str">
            <v>UND</v>
          </cell>
          <cell r="E2221">
            <v>67894</v>
          </cell>
          <cell r="F2221">
            <v>57054</v>
          </cell>
        </row>
        <row r="2222">
          <cell r="A2222" t="str">
            <v>I2221</v>
          </cell>
          <cell r="B2222" t="str">
            <v>PANEL LED 600W CON CAJA IP 65</v>
          </cell>
          <cell r="C2222" t="str">
            <v>Insumos</v>
          </cell>
          <cell r="D2222" t="str">
            <v>UND</v>
          </cell>
          <cell r="E2222">
            <v>417809</v>
          </cell>
          <cell r="F2222">
            <v>351100</v>
          </cell>
        </row>
        <row r="2223">
          <cell r="A2223" t="str">
            <v>I2222</v>
          </cell>
          <cell r="B2223" t="str">
            <v>TRAMITE Y LEGALIZACIÓN ANTE LAS EMPRESAS PRESTADORAS DEL SERVICIO(ACUEDUCTO, ALCANTARILLADO Y ENERGÍA) INVLUYE DISPONIBILIDAD, PLANOS RECORD, Y TODOS LOS TRAMITES PARA ENTREGA EN SERVICIO.</v>
          </cell>
          <cell r="C2223" t="str">
            <v>Insumos</v>
          </cell>
          <cell r="D2223" t="str">
            <v>GLB</v>
          </cell>
          <cell r="E2223">
            <v>2611298</v>
          </cell>
          <cell r="F2223">
            <v>2194368</v>
          </cell>
        </row>
        <row r="2224">
          <cell r="A2224" t="str">
            <v>I2223</v>
          </cell>
          <cell r="B2224" t="str">
            <v>ASEO GENERAL</v>
          </cell>
          <cell r="C2224" t="str">
            <v>Insumos</v>
          </cell>
          <cell r="D2224" t="str">
            <v>GLB</v>
          </cell>
          <cell r="E2224">
            <v>391694</v>
          </cell>
          <cell r="F2224">
            <v>329155</v>
          </cell>
        </row>
        <row r="2225">
          <cell r="A2225" t="str">
            <v>I2224</v>
          </cell>
          <cell r="B2225" t="str">
            <v>TAPA PARA TOMACORRIENTE DOBLE</v>
          </cell>
          <cell r="C2225" t="str">
            <v>Insumos</v>
          </cell>
          <cell r="D2225" t="str">
            <v>UND</v>
          </cell>
          <cell r="E2225">
            <v>1304</v>
          </cell>
          <cell r="F2225">
            <v>1096</v>
          </cell>
        </row>
        <row r="2226">
          <cell r="A2226" t="str">
            <v>I2225</v>
          </cell>
          <cell r="B2226" t="str">
            <v>TAPA PARA INTERRUPTOR SENCILLO BLANCO</v>
          </cell>
          <cell r="C2226" t="str">
            <v>Insumos</v>
          </cell>
          <cell r="D2226" t="str">
            <v>UND</v>
          </cell>
          <cell r="E2226">
            <v>1304</v>
          </cell>
          <cell r="F2226">
            <v>1096</v>
          </cell>
        </row>
        <row r="2227">
          <cell r="A2227" t="str">
            <v>I2226</v>
          </cell>
          <cell r="B2227" t="str">
            <v>TAPA PARA INTERRUPTOR DOBLE BLANCO</v>
          </cell>
          <cell r="C2227" t="str">
            <v>Insumos</v>
          </cell>
          <cell r="D2227" t="str">
            <v>UND</v>
          </cell>
          <cell r="E2227">
            <v>1960</v>
          </cell>
          <cell r="F2227">
            <v>1647</v>
          </cell>
        </row>
        <row r="2228">
          <cell r="A2228" t="str">
            <v>I2227</v>
          </cell>
          <cell r="B2228" t="str">
            <v>TUBO CONDUIT PVC 4"</v>
          </cell>
          <cell r="C2228" t="str">
            <v>Insumos</v>
          </cell>
          <cell r="D2228" t="str">
            <v>ML</v>
          </cell>
          <cell r="E2228">
            <v>6986</v>
          </cell>
          <cell r="F2228">
            <v>5871</v>
          </cell>
        </row>
        <row r="2229">
          <cell r="A2229" t="str">
            <v>I2228</v>
          </cell>
          <cell r="B2229" t="str">
            <v>SUMINISTRO, TRANSPORTE E INSTALACIÓN DE SIKATOP-121 PARA REPARACIÓN DE SUPERFICIES EN CONCRETO O MAMPOSTERIA. INCLUYE TODO LO NECESARIO PARA SU CORRECTA INSTALACIÓN</v>
          </cell>
          <cell r="C2229" t="str">
            <v>Insumos</v>
          </cell>
          <cell r="D2229" t="str">
            <v>M2</v>
          </cell>
          <cell r="E2229">
            <v>105497</v>
          </cell>
          <cell r="F2229">
            <v>88653</v>
          </cell>
        </row>
        <row r="2230">
          <cell r="A2230" t="str">
            <v>I2229</v>
          </cell>
          <cell r="B2230" t="str">
            <v>POSTE METALICO 14 M 1050 KGF</v>
          </cell>
          <cell r="C2230" t="str">
            <v>Insumos</v>
          </cell>
          <cell r="D2230" t="str">
            <v>UND</v>
          </cell>
          <cell r="E2230">
            <v>2036811</v>
          </cell>
          <cell r="F2230">
            <v>1711606</v>
          </cell>
        </row>
        <row r="2231">
          <cell r="A2231" t="str">
            <v>I2230</v>
          </cell>
          <cell r="B2231" t="str">
            <v>CONCRETO 3000 PSI</v>
          </cell>
          <cell r="C2231" t="str">
            <v>Insumos</v>
          </cell>
          <cell r="D2231" t="str">
            <v>M3</v>
          </cell>
          <cell r="E2231">
            <v>389518</v>
          </cell>
          <cell r="F2231">
            <v>327326</v>
          </cell>
        </row>
        <row r="2232">
          <cell r="A2232" t="str">
            <v>I2231</v>
          </cell>
          <cell r="B2232" t="str">
            <v>BASE DE ANCLAJE CASTILLO DE 1" 0.25X0.25M  ENTRE CENTROS</v>
          </cell>
          <cell r="C2232" t="str">
            <v>Insumos</v>
          </cell>
          <cell r="D2232" t="str">
            <v>UND</v>
          </cell>
          <cell r="E2232">
            <v>417807</v>
          </cell>
          <cell r="F2232">
            <v>351098</v>
          </cell>
        </row>
        <row r="2233">
          <cell r="A2233" t="str">
            <v>I2232</v>
          </cell>
          <cell r="B2233" t="str">
            <v>ABRAZADERA HORQUILLA 2"</v>
          </cell>
          <cell r="C2233" t="str">
            <v>Insumos</v>
          </cell>
          <cell r="D2233" t="str">
            <v>UND</v>
          </cell>
          <cell r="E2233">
            <v>4817</v>
          </cell>
          <cell r="F2233">
            <v>4048</v>
          </cell>
        </row>
        <row r="2234">
          <cell r="A2234" t="str">
            <v>I2233</v>
          </cell>
          <cell r="B2234" t="str">
            <v>PERNOS DE 1" GRADO 5</v>
          </cell>
          <cell r="C2234" t="str">
            <v>Insumos</v>
          </cell>
          <cell r="D2234" t="str">
            <v>UND</v>
          </cell>
          <cell r="E2234">
            <v>6527</v>
          </cell>
          <cell r="F2234">
            <v>5485</v>
          </cell>
        </row>
        <row r="2235">
          <cell r="A2235" t="str">
            <v>I2234</v>
          </cell>
          <cell r="B2235" t="str">
            <v>POSTE METALICO 12 M 1350 KGF AUTOSOPORTADO</v>
          </cell>
          <cell r="C2235" t="str">
            <v>Insumos</v>
          </cell>
          <cell r="D2235" t="str">
            <v>UND</v>
          </cell>
          <cell r="E2235">
            <v>2284883</v>
          </cell>
          <cell r="F2235">
            <v>1920070</v>
          </cell>
        </row>
        <row r="2236">
          <cell r="A2236" t="str">
            <v>I2235</v>
          </cell>
          <cell r="B2236" t="str">
            <v>ESPACIADOR PARA ABRAZADERAS DE FIJACION PARA TUBERIA COLGANTE</v>
          </cell>
          <cell r="C2236" t="str">
            <v>Insumos</v>
          </cell>
          <cell r="D2236" t="str">
            <v>M</v>
          </cell>
          <cell r="E2236">
            <v>1554</v>
          </cell>
          <cell r="F2236">
            <v>1306</v>
          </cell>
        </row>
        <row r="2237">
          <cell r="A2237" t="str">
            <v>I2236</v>
          </cell>
          <cell r="B2237" t="str">
            <v>TUERCA PARA ABRAZADERAS DE FIJACION PARA TUBERIA COLGANTE</v>
          </cell>
          <cell r="C2237" t="str">
            <v>Insumos</v>
          </cell>
          <cell r="D2237" t="str">
            <v>UND</v>
          </cell>
          <cell r="E2237">
            <v>131</v>
          </cell>
          <cell r="F2237">
            <v>110</v>
          </cell>
        </row>
        <row r="2238">
          <cell r="A2238" t="str">
            <v>I2237</v>
          </cell>
          <cell r="B2238" t="str">
            <v>AISLADOR DE PIN POLIMERICO 13.2KV</v>
          </cell>
          <cell r="C2238" t="str">
            <v>Insumos</v>
          </cell>
          <cell r="D2238" t="str">
            <v>UND</v>
          </cell>
          <cell r="E2238">
            <v>68349</v>
          </cell>
          <cell r="F2238">
            <v>57436</v>
          </cell>
        </row>
        <row r="2239">
          <cell r="A2239" t="str">
            <v>I2238</v>
          </cell>
          <cell r="B2239" t="str">
            <v>BRAZO TIPO C 15KV</v>
          </cell>
          <cell r="C2239" t="str">
            <v>Insumos</v>
          </cell>
          <cell r="D2239" t="str">
            <v>UND</v>
          </cell>
          <cell r="E2239">
            <v>49562</v>
          </cell>
          <cell r="F2239">
            <v>41649</v>
          </cell>
        </row>
        <row r="2240">
          <cell r="A2240" t="str">
            <v>I2239</v>
          </cell>
          <cell r="B2240" t="str">
            <v>ANCLAJE DE EXPANSION PARA ABRAZADERAS DE FIJACION PARA TUBERIA COLGANTE</v>
          </cell>
          <cell r="C2240" t="str">
            <v>Insumos</v>
          </cell>
          <cell r="D2240" t="str">
            <v>UND</v>
          </cell>
          <cell r="E2240">
            <v>653</v>
          </cell>
          <cell r="F2240">
            <v>549</v>
          </cell>
        </row>
        <row r="2241">
          <cell r="A2241" t="str">
            <v>I2240</v>
          </cell>
          <cell r="B2241" t="str">
            <v>AISLADOR DE PLATO O SUSPENCION 6"</v>
          </cell>
          <cell r="C2241" t="str">
            <v>Insumos</v>
          </cell>
          <cell r="D2241" t="str">
            <v>UND</v>
          </cell>
          <cell r="E2241">
            <v>40159</v>
          </cell>
          <cell r="F2241">
            <v>33747</v>
          </cell>
        </row>
        <row r="2242">
          <cell r="A2242" t="str">
            <v>I2241</v>
          </cell>
          <cell r="B2242" t="str">
            <v>COLLARIN DOBLE 5-6</v>
          </cell>
          <cell r="C2242" t="str">
            <v>Insumos</v>
          </cell>
          <cell r="D2242" t="str">
            <v>UND</v>
          </cell>
          <cell r="E2242">
            <v>22259</v>
          </cell>
          <cell r="F2242">
            <v>18705</v>
          </cell>
        </row>
        <row r="2243">
          <cell r="A2243" t="str">
            <v>I2242</v>
          </cell>
          <cell r="B2243" t="str">
            <v>ESLABON EN U 5/8"</v>
          </cell>
          <cell r="C2243" t="str">
            <v>Insumos</v>
          </cell>
          <cell r="D2243" t="str">
            <v>UND</v>
          </cell>
          <cell r="E2243">
            <v>16909</v>
          </cell>
          <cell r="F2243">
            <v>14209</v>
          </cell>
        </row>
        <row r="2244">
          <cell r="A2244" t="str">
            <v>I2243</v>
          </cell>
          <cell r="B2244" t="str">
            <v>GUARDACABO 1/2"</v>
          </cell>
          <cell r="C2244" t="str">
            <v>Insumos</v>
          </cell>
          <cell r="D2244" t="str">
            <v>UND</v>
          </cell>
          <cell r="E2244">
            <v>2285</v>
          </cell>
          <cell r="F2244">
            <v>1920</v>
          </cell>
        </row>
        <row r="2245">
          <cell r="A2245" t="str">
            <v>I2244</v>
          </cell>
          <cell r="B2245" t="str">
            <v>PERFORACION PARA ABRAZADERAS DE FIJACION PARA TUBERIA COLGANTE</v>
          </cell>
          <cell r="C2245" t="str">
            <v>Insumos</v>
          </cell>
          <cell r="D2245" t="str">
            <v>UND</v>
          </cell>
          <cell r="E2245">
            <v>1554</v>
          </cell>
          <cell r="F2245">
            <v>1306</v>
          </cell>
        </row>
        <row r="2246">
          <cell r="A2246" t="str">
            <v>I2245</v>
          </cell>
          <cell r="B2246" t="str">
            <v>TUERCA DE OJO 5/8"</v>
          </cell>
          <cell r="C2246" t="str">
            <v>Insumos</v>
          </cell>
          <cell r="D2246" t="str">
            <v>UND</v>
          </cell>
          <cell r="E2246">
            <v>8174</v>
          </cell>
          <cell r="F2246">
            <v>6869</v>
          </cell>
        </row>
        <row r="2247">
          <cell r="A2247" t="str">
            <v>I2246</v>
          </cell>
          <cell r="B2247" t="str">
            <v>GRAPA PREFORMADA 15KV</v>
          </cell>
          <cell r="C2247" t="str">
            <v>Insumos</v>
          </cell>
          <cell r="D2247" t="str">
            <v>UND</v>
          </cell>
          <cell r="E2247">
            <v>17038</v>
          </cell>
          <cell r="F2247">
            <v>14318</v>
          </cell>
        </row>
        <row r="2248">
          <cell r="A2248" t="str">
            <v>I2247</v>
          </cell>
          <cell r="B2248" t="str">
            <v>TORNILLO ESPACIADOR 5/8" X 6"</v>
          </cell>
          <cell r="C2248" t="str">
            <v>Insumos</v>
          </cell>
          <cell r="D2248" t="str">
            <v>UND</v>
          </cell>
          <cell r="E2248">
            <v>3327</v>
          </cell>
          <cell r="F2248">
            <v>2796</v>
          </cell>
        </row>
        <row r="2249">
          <cell r="A2249" t="str">
            <v>I2248</v>
          </cell>
          <cell r="B2249" t="str">
            <v>ARANDELA DE PRESION 5/8"</v>
          </cell>
          <cell r="C2249" t="str">
            <v>Insumos</v>
          </cell>
          <cell r="D2249" t="str">
            <v>UND</v>
          </cell>
          <cell r="E2249">
            <v>261</v>
          </cell>
          <cell r="F2249">
            <v>219</v>
          </cell>
        </row>
        <row r="2250">
          <cell r="A2250" t="str">
            <v>I2249</v>
          </cell>
          <cell r="B2250" t="str">
            <v>PIN RECTO 5/8" X 7 1/2"</v>
          </cell>
          <cell r="C2250" t="str">
            <v>Insumos</v>
          </cell>
          <cell r="D2250" t="str">
            <v>UND</v>
          </cell>
          <cell r="E2250">
            <v>9596</v>
          </cell>
          <cell r="F2250">
            <v>8064</v>
          </cell>
        </row>
        <row r="2251">
          <cell r="A2251" t="str">
            <v>I2250</v>
          </cell>
          <cell r="B2251" t="str">
            <v>ARANDELA  REDONDA 5/8"</v>
          </cell>
          <cell r="C2251" t="str">
            <v>Insumos</v>
          </cell>
          <cell r="D2251" t="str">
            <v>UND</v>
          </cell>
          <cell r="E2251">
            <v>587</v>
          </cell>
          <cell r="F2251">
            <v>493</v>
          </cell>
        </row>
        <row r="2252">
          <cell r="A2252" t="str">
            <v>I2251</v>
          </cell>
          <cell r="B2252" t="str">
            <v>COLLARIN DOBLE 6-7</v>
          </cell>
          <cell r="C2252" t="str">
            <v>Insumos</v>
          </cell>
          <cell r="D2252" t="str">
            <v>UND</v>
          </cell>
          <cell r="E2252">
            <v>23219</v>
          </cell>
          <cell r="F2252">
            <v>19512</v>
          </cell>
        </row>
        <row r="2253">
          <cell r="A2253" t="str">
            <v>I2252</v>
          </cell>
          <cell r="B2253" t="str">
            <v>ABRAZADERA HORQUILLA 3"</v>
          </cell>
          <cell r="C2253" t="str">
            <v>Insumos</v>
          </cell>
          <cell r="D2253" t="str">
            <v>UND</v>
          </cell>
          <cell r="E2253">
            <v>5874</v>
          </cell>
          <cell r="F2253">
            <v>4936</v>
          </cell>
        </row>
        <row r="2254">
          <cell r="A2254" t="str">
            <v>I2253</v>
          </cell>
          <cell r="B2254" t="str">
            <v>TORNILLO DE MAQUINA 1/2" X 1 1/2"</v>
          </cell>
          <cell r="C2254" t="str">
            <v>Insumos</v>
          </cell>
          <cell r="D2254" t="str">
            <v>UND</v>
          </cell>
          <cell r="E2254">
            <v>2871</v>
          </cell>
          <cell r="F2254">
            <v>2413</v>
          </cell>
        </row>
        <row r="2255">
          <cell r="A2255" t="str">
            <v>I2254</v>
          </cell>
          <cell r="B2255" t="str">
            <v>ABRAZADERAS DE FIJACION PARA TUBERIA COLGANTE 4"</v>
          </cell>
          <cell r="C2255" t="str">
            <v>Insumos</v>
          </cell>
          <cell r="D2255" t="str">
            <v>UND</v>
          </cell>
        </row>
        <row r="2256">
          <cell r="A2256" t="str">
            <v>I2255</v>
          </cell>
          <cell r="B2256" t="str">
            <v>VARILLA DE ANCLAJE DE 5/8" X 1.80MTS</v>
          </cell>
          <cell r="C2256" t="str">
            <v>Insumos</v>
          </cell>
          <cell r="D2256" t="str">
            <v>UND</v>
          </cell>
          <cell r="E2256">
            <v>37079</v>
          </cell>
          <cell r="F2256">
            <v>31159</v>
          </cell>
        </row>
        <row r="2257">
          <cell r="A2257" t="str">
            <v>I2256</v>
          </cell>
          <cell r="B2257" t="str">
            <v>GRAPA PRENSORA 3 TORNILLOS  1/4"</v>
          </cell>
          <cell r="C2257" t="str">
            <v>Insumos</v>
          </cell>
          <cell r="D2257" t="str">
            <v>UND</v>
          </cell>
          <cell r="E2257">
            <v>12225</v>
          </cell>
          <cell r="F2257">
            <v>10273</v>
          </cell>
        </row>
        <row r="2258">
          <cell r="A2258" t="str">
            <v>I2257</v>
          </cell>
          <cell r="B2258" t="str">
            <v>ALAMBRE GALVANIZADO</v>
          </cell>
          <cell r="C2258" t="str">
            <v>Insumos</v>
          </cell>
          <cell r="D2258" t="str">
            <v>ML</v>
          </cell>
          <cell r="E2258">
            <v>2952</v>
          </cell>
          <cell r="F2258">
            <v>2481</v>
          </cell>
        </row>
        <row r="2259">
          <cell r="A2259" t="str">
            <v>I2258</v>
          </cell>
          <cell r="B2259" t="str">
            <v>CABLE DE ACERO GALVANIZADO 1/4" ST</v>
          </cell>
          <cell r="C2259" t="str">
            <v>Insumos</v>
          </cell>
          <cell r="D2259" t="str">
            <v>ML</v>
          </cell>
          <cell r="E2259">
            <v>5091</v>
          </cell>
          <cell r="F2259">
            <v>4278</v>
          </cell>
        </row>
        <row r="2260">
          <cell r="A2260" t="str">
            <v>I2259</v>
          </cell>
          <cell r="B2260" t="str">
            <v>AISLADOR  TENSOR  DE 4 1/4"</v>
          </cell>
          <cell r="C2260" t="str">
            <v>Insumos</v>
          </cell>
          <cell r="D2260" t="str">
            <v>UND</v>
          </cell>
          <cell r="E2260">
            <v>8061</v>
          </cell>
          <cell r="F2260">
            <v>6774</v>
          </cell>
        </row>
        <row r="2261">
          <cell r="A2261" t="str">
            <v>I2260</v>
          </cell>
          <cell r="B2261" t="str">
            <v>ABRAZADERA HORQUILLA 4"</v>
          </cell>
          <cell r="C2261" t="str">
            <v>Insumos</v>
          </cell>
          <cell r="D2261" t="str">
            <v>UND</v>
          </cell>
          <cell r="E2261">
            <v>6992</v>
          </cell>
          <cell r="F2261">
            <v>5876</v>
          </cell>
        </row>
        <row r="2262">
          <cell r="A2262" t="str">
            <v>I2261</v>
          </cell>
          <cell r="B2262" t="str">
            <v>ABRAZADERA SIN SALIDA  T2</v>
          </cell>
          <cell r="C2262" t="str">
            <v>Insumos</v>
          </cell>
          <cell r="D2262" t="str">
            <v>UND</v>
          </cell>
          <cell r="E2262">
            <v>13709</v>
          </cell>
          <cell r="F2262">
            <v>11520</v>
          </cell>
        </row>
        <row r="2263">
          <cell r="A2263" t="str">
            <v>I2262</v>
          </cell>
          <cell r="B2263" t="str">
            <v>BLOQUE DE ANCLAJE PARA  RETENIDA</v>
          </cell>
          <cell r="C2263" t="str">
            <v>Insumos</v>
          </cell>
          <cell r="D2263" t="str">
            <v>UND</v>
          </cell>
          <cell r="E2263">
            <v>178679</v>
          </cell>
          <cell r="F2263">
            <v>150150</v>
          </cell>
        </row>
        <row r="2264">
          <cell r="A2264" t="str">
            <v>I2263</v>
          </cell>
          <cell r="B2264" t="str">
            <v>PERNO DE ANCLAJE</v>
          </cell>
          <cell r="C2264" t="str">
            <v>Insumos</v>
          </cell>
          <cell r="D2264" t="str">
            <v>UND</v>
          </cell>
          <cell r="E2264">
            <v>13285</v>
          </cell>
          <cell r="F2264">
            <v>11164</v>
          </cell>
        </row>
        <row r="2265">
          <cell r="A2265" t="str">
            <v>I2264</v>
          </cell>
          <cell r="B2265" t="str">
            <v>CABLE ECOLOGICO  2 AWG 15KV</v>
          </cell>
          <cell r="C2265" t="str">
            <v>Insumos</v>
          </cell>
          <cell r="D2265" t="str">
            <v>ML</v>
          </cell>
          <cell r="E2265">
            <v>10183</v>
          </cell>
          <cell r="F2265">
            <v>8557</v>
          </cell>
        </row>
        <row r="2266">
          <cell r="A2266" t="str">
            <v>I2265</v>
          </cell>
          <cell r="B2266" t="str">
            <v>CAJA PRIMARIA 100 A 15 KV</v>
          </cell>
          <cell r="C2266" t="str">
            <v>Insumos</v>
          </cell>
          <cell r="D2266" t="str">
            <v>UND</v>
          </cell>
          <cell r="E2266">
            <v>212761</v>
          </cell>
          <cell r="F2266">
            <v>178791</v>
          </cell>
        </row>
        <row r="2267">
          <cell r="A2267" t="str">
            <v>I2266</v>
          </cell>
          <cell r="B2267" t="str">
            <v>ABRAZADERA HORQUILLA 6"</v>
          </cell>
          <cell r="C2267" t="str">
            <v>Insumos</v>
          </cell>
          <cell r="D2267" t="str">
            <v>UND</v>
          </cell>
          <cell r="E2267">
            <v>10183</v>
          </cell>
          <cell r="F2267">
            <v>8557</v>
          </cell>
        </row>
        <row r="2268">
          <cell r="A2268" t="str">
            <v>I2267</v>
          </cell>
          <cell r="B2268" t="str">
            <v>DPS OXIDO DE ZINC</v>
          </cell>
          <cell r="C2268" t="str">
            <v>Insumos</v>
          </cell>
          <cell r="D2268" t="str">
            <v>UND</v>
          </cell>
          <cell r="E2268">
            <v>149282</v>
          </cell>
          <cell r="F2268">
            <v>125447</v>
          </cell>
        </row>
        <row r="2269">
          <cell r="A2269" t="str">
            <v>I2268</v>
          </cell>
          <cell r="B2269" t="str">
            <v>TORNILLO MAQUINA GALVANIZADA DE 5/8" X 10</v>
          </cell>
          <cell r="C2269" t="str">
            <v>Insumos</v>
          </cell>
          <cell r="D2269" t="str">
            <v>UND</v>
          </cell>
          <cell r="E2269">
            <v>6984</v>
          </cell>
          <cell r="F2269">
            <v>5869</v>
          </cell>
        </row>
        <row r="2270">
          <cell r="A2270" t="str">
            <v>I2269</v>
          </cell>
          <cell r="B2270" t="str">
            <v>PIÉAMIGO DE 48" PARA CRUCETA METALICA DE 2.3M</v>
          </cell>
          <cell r="C2270" t="str">
            <v>Insumos</v>
          </cell>
          <cell r="D2270" t="str">
            <v>UND</v>
          </cell>
          <cell r="E2270">
            <v>108760</v>
          </cell>
          <cell r="F2270">
            <v>91395</v>
          </cell>
        </row>
        <row r="2271">
          <cell r="A2271" t="str">
            <v>I2270</v>
          </cell>
          <cell r="B2271" t="str">
            <v>CRUCETA PORTACAJA 2"*1/4"*1.50 M</v>
          </cell>
          <cell r="C2271" t="str">
            <v>Insumos</v>
          </cell>
          <cell r="D2271" t="str">
            <v>UND</v>
          </cell>
          <cell r="E2271">
            <v>76054</v>
          </cell>
          <cell r="F2271">
            <v>63911</v>
          </cell>
        </row>
        <row r="2272">
          <cell r="A2272" t="str">
            <v>I2271</v>
          </cell>
          <cell r="B2272" t="str">
            <v>CONECTOR  DBH-4</v>
          </cell>
          <cell r="C2272" t="str">
            <v>Insumos</v>
          </cell>
          <cell r="D2272" t="str">
            <v>UND</v>
          </cell>
          <cell r="E2272">
            <v>2350</v>
          </cell>
          <cell r="F2272">
            <v>1975</v>
          </cell>
        </row>
        <row r="2273">
          <cell r="A2273" t="str">
            <v>I2272</v>
          </cell>
          <cell r="B2273" t="str">
            <v>TERMINAL PREMODELADO EXTERIOR 15KV</v>
          </cell>
          <cell r="C2273" t="str">
            <v>Insumos</v>
          </cell>
          <cell r="D2273" t="str">
            <v>UND</v>
          </cell>
          <cell r="E2273">
            <v>372953</v>
          </cell>
          <cell r="F2273">
            <v>313406</v>
          </cell>
        </row>
        <row r="2274">
          <cell r="A2274" t="str">
            <v>I2273</v>
          </cell>
          <cell r="B2274" t="str">
            <v>CONECTOR TGC 5/8-4AWG</v>
          </cell>
          <cell r="C2274" t="str">
            <v>Insumos</v>
          </cell>
          <cell r="D2274" t="str">
            <v>UND</v>
          </cell>
          <cell r="E2274">
            <v>24239</v>
          </cell>
          <cell r="F2274">
            <v>20369</v>
          </cell>
        </row>
        <row r="2275">
          <cell r="A2275" t="str">
            <v>I2274</v>
          </cell>
          <cell r="B2275" t="str">
            <v>CABLE 4 AWG DESNUDO</v>
          </cell>
          <cell r="C2275" t="str">
            <v>Insumos</v>
          </cell>
          <cell r="D2275" t="str">
            <v>ML</v>
          </cell>
          <cell r="E2275">
            <v>15995</v>
          </cell>
          <cell r="F2275">
            <v>13441</v>
          </cell>
        </row>
        <row r="2276">
          <cell r="A2276" t="str">
            <v>I2275</v>
          </cell>
          <cell r="B2276" t="str">
            <v>VARILLA COPPERWELD DE 5/8" X 2,40MTS</v>
          </cell>
          <cell r="C2276" t="str">
            <v>Insumos</v>
          </cell>
          <cell r="D2276" t="str">
            <v>UND</v>
          </cell>
          <cell r="E2276">
            <v>246449</v>
          </cell>
          <cell r="F2276">
            <v>207100</v>
          </cell>
        </row>
        <row r="2277">
          <cell r="A2277" t="str">
            <v>I2276</v>
          </cell>
          <cell r="B2277" t="str">
            <v>TUBERIA EMT 1/2"</v>
          </cell>
          <cell r="C2277" t="str">
            <v>Insumos</v>
          </cell>
          <cell r="D2277" t="str">
            <v>ML</v>
          </cell>
          <cell r="E2277">
            <v>9182</v>
          </cell>
          <cell r="F2277">
            <v>7716</v>
          </cell>
        </row>
        <row r="2278">
          <cell r="A2278" t="str">
            <v>I2277</v>
          </cell>
          <cell r="B2278" t="str">
            <v>TUBERIA IMC GALVANIZADA 4"</v>
          </cell>
          <cell r="C2278" t="str">
            <v>Insumos</v>
          </cell>
          <cell r="D2278" t="str">
            <v>ML</v>
          </cell>
          <cell r="E2278">
            <v>196651</v>
          </cell>
          <cell r="F2278">
            <v>165253</v>
          </cell>
        </row>
        <row r="2279">
          <cell r="A2279" t="str">
            <v>I2278</v>
          </cell>
          <cell r="B2279" t="str">
            <v>TUBERIA PVC TIPO TDP 4"</v>
          </cell>
          <cell r="C2279" t="str">
            <v>Insumos</v>
          </cell>
          <cell r="D2279" t="str">
            <v>ML</v>
          </cell>
          <cell r="E2279">
            <v>23683</v>
          </cell>
          <cell r="F2279">
            <v>19902</v>
          </cell>
        </row>
        <row r="2280">
          <cell r="A2280" t="str">
            <v>I2279</v>
          </cell>
          <cell r="B2280" t="str">
            <v>CURVA PVC 4"</v>
          </cell>
          <cell r="C2280" t="str">
            <v>Insumos</v>
          </cell>
          <cell r="D2280" t="str">
            <v>UND</v>
          </cell>
          <cell r="E2280">
            <v>40533</v>
          </cell>
          <cell r="F2280">
            <v>34061</v>
          </cell>
        </row>
        <row r="2281">
          <cell r="A2281" t="str">
            <v>I2280</v>
          </cell>
          <cell r="B2281" t="str">
            <v>TERMINAL TERMOENCOGIBLE 15KV</v>
          </cell>
          <cell r="C2281" t="str">
            <v>Insumos</v>
          </cell>
          <cell r="D2281" t="str">
            <v>UND</v>
          </cell>
          <cell r="E2281">
            <v>312037</v>
          </cell>
          <cell r="F2281">
            <v>262216</v>
          </cell>
        </row>
        <row r="2282">
          <cell r="A2282" t="str">
            <v>I2281</v>
          </cell>
          <cell r="B2282" t="str">
            <v>CABLE XLPE 133% 2 AWG</v>
          </cell>
          <cell r="C2282" t="str">
            <v>Insumos</v>
          </cell>
          <cell r="D2282" t="str">
            <v>ML</v>
          </cell>
          <cell r="E2282">
            <v>62532</v>
          </cell>
          <cell r="F2282">
            <v>52548</v>
          </cell>
        </row>
        <row r="2283">
          <cell r="A2283" t="str">
            <v>I2282</v>
          </cell>
          <cell r="B2283" t="str">
            <v>ABRAZADERA PLASTICA  55CM</v>
          </cell>
          <cell r="C2283" t="str">
            <v>Insumos</v>
          </cell>
          <cell r="D2283" t="str">
            <v>UND</v>
          </cell>
          <cell r="E2283">
            <v>850</v>
          </cell>
          <cell r="F2283">
            <v>714</v>
          </cell>
        </row>
        <row r="2284">
          <cell r="A2284" t="str">
            <v>I2283</v>
          </cell>
          <cell r="B2284" t="str">
            <v>CARCAMO</v>
          </cell>
          <cell r="C2284" t="str">
            <v>Insumos</v>
          </cell>
          <cell r="D2284" t="str">
            <v>ML</v>
          </cell>
          <cell r="E2284">
            <v>309424</v>
          </cell>
          <cell r="F2284">
            <v>260020</v>
          </cell>
        </row>
        <row r="2285">
          <cell r="A2285" t="str">
            <v>I2284</v>
          </cell>
          <cell r="B2285" t="str">
            <v>ADECUACIONES GENERALES SUBESTACION</v>
          </cell>
          <cell r="C2285" t="str">
            <v>Insumos</v>
          </cell>
          <cell r="D2285" t="str">
            <v>GLB</v>
          </cell>
          <cell r="E2285">
            <v>3262815</v>
          </cell>
          <cell r="F2285">
            <v>2741861</v>
          </cell>
        </row>
        <row r="2286">
          <cell r="A2286" t="str">
            <v>I2285</v>
          </cell>
          <cell r="B2286" t="str">
            <v>TERMINALES PREMOLDEADAS PARA 15 KV - USO EXTERIOR PARA CALIBRES DE CABLE ENTRE 2 - 4/0 AWG - JUEGO X 3 UNIDADES</v>
          </cell>
          <cell r="C2286" t="str">
            <v>Insumos</v>
          </cell>
          <cell r="D2286" t="str">
            <v>UND</v>
          </cell>
          <cell r="E2286">
            <v>372958</v>
          </cell>
          <cell r="F2286">
            <v>313410</v>
          </cell>
        </row>
        <row r="2287">
          <cell r="A2287" t="str">
            <v>I2286</v>
          </cell>
          <cell r="B2287" t="str">
            <v>MEDIDOR TRIFÁSICO TETRAFILAR MULTIRANGO</v>
          </cell>
          <cell r="C2287" t="str">
            <v>Insumos</v>
          </cell>
          <cell r="D2287" t="str">
            <v>UND</v>
          </cell>
          <cell r="E2287">
            <v>2350167</v>
          </cell>
          <cell r="F2287">
            <v>1974930</v>
          </cell>
        </row>
        <row r="2288">
          <cell r="A2288" t="str">
            <v>I2287</v>
          </cell>
          <cell r="B2288" t="str">
            <v>TRANSFORMADOR DE POTENCIAL MT, TPS 7620/120V</v>
          </cell>
          <cell r="C2288" t="str">
            <v>Insumos</v>
          </cell>
          <cell r="D2288" t="str">
            <v>UND</v>
          </cell>
          <cell r="E2288">
            <v>3655814</v>
          </cell>
          <cell r="F2288">
            <v>3072113</v>
          </cell>
        </row>
        <row r="2289">
          <cell r="A2289" t="str">
            <v>I2288</v>
          </cell>
          <cell r="B2289" t="str">
            <v>TRANSFORMADOR DE CORRIENTE MT 5/5A</v>
          </cell>
          <cell r="C2289" t="str">
            <v>Insumos</v>
          </cell>
          <cell r="D2289" t="str">
            <v>UND</v>
          </cell>
          <cell r="E2289">
            <v>3655814</v>
          </cell>
          <cell r="F2289">
            <v>3072113</v>
          </cell>
        </row>
        <row r="2290">
          <cell r="A2290" t="str">
            <v>I2289</v>
          </cell>
          <cell r="B2290" t="str">
            <v>CELDA  DE MEDIDA EN MEDIA TENSION</v>
          </cell>
          <cell r="C2290" t="str">
            <v>Insumos</v>
          </cell>
          <cell r="D2290" t="str">
            <v>UND</v>
          </cell>
          <cell r="E2290">
            <v>3916946</v>
          </cell>
          <cell r="F2290">
            <v>3291551</v>
          </cell>
        </row>
        <row r="2291">
          <cell r="A2291" t="str">
            <v>I2290</v>
          </cell>
          <cell r="B2291" t="str">
            <v>BORNERA O BLOQUE DE PRUEBA</v>
          </cell>
          <cell r="C2291" t="str">
            <v>Insumos</v>
          </cell>
          <cell r="D2291" t="str">
            <v>UND</v>
          </cell>
          <cell r="E2291">
            <v>522259</v>
          </cell>
          <cell r="F2291">
            <v>438873</v>
          </cell>
        </row>
        <row r="2292">
          <cell r="A2292" t="str">
            <v>I2291</v>
          </cell>
          <cell r="B2292" t="str">
            <v>CABLEADO DE CONTROL</v>
          </cell>
          <cell r="C2292" t="str">
            <v>Insumos</v>
          </cell>
          <cell r="D2292" t="str">
            <v>ML</v>
          </cell>
          <cell r="E2292">
            <v>729</v>
          </cell>
          <cell r="F2292">
            <v>613</v>
          </cell>
        </row>
        <row r="2293">
          <cell r="A2293" t="str">
            <v>I2292</v>
          </cell>
          <cell r="B2293" t="str">
            <v>SECCIONADOR DE MEDIA TENSION 13,2 KV SF6</v>
          </cell>
          <cell r="C2293" t="str">
            <v>Insumos</v>
          </cell>
          <cell r="D2293" t="str">
            <v>UND</v>
          </cell>
          <cell r="E2293">
            <v>18532792</v>
          </cell>
          <cell r="F2293">
            <v>15573775</v>
          </cell>
        </row>
        <row r="2294">
          <cell r="A2294" t="str">
            <v>I2293</v>
          </cell>
          <cell r="B2294" t="str">
            <v>TRANSFORMADOR TRIFASICO 300KV SECO TIPO H</v>
          </cell>
          <cell r="C2294" t="str">
            <v>Insumos</v>
          </cell>
          <cell r="D2294" t="str">
            <v>UND</v>
          </cell>
          <cell r="E2294">
            <v>54275805</v>
          </cell>
          <cell r="F2294">
            <v>45609920</v>
          </cell>
        </row>
        <row r="2295">
          <cell r="A2295" t="str">
            <v>I2294</v>
          </cell>
          <cell r="B2295" t="str">
            <v>DPS SUBESTACION PARA TRANSFORMADOR</v>
          </cell>
          <cell r="C2295" t="str">
            <v>Insumos</v>
          </cell>
          <cell r="D2295" t="str">
            <v>UND</v>
          </cell>
          <cell r="E2295">
            <v>905974</v>
          </cell>
          <cell r="F2295">
            <v>761323</v>
          </cell>
        </row>
        <row r="2296">
          <cell r="A2296" t="str">
            <v>I2295</v>
          </cell>
          <cell r="B2296" t="str">
            <v>CELDA TRANSFORMADOR 300KVA</v>
          </cell>
          <cell r="C2296" t="str">
            <v>Insumos</v>
          </cell>
          <cell r="D2296" t="str">
            <v>UND</v>
          </cell>
          <cell r="E2296">
            <v>8483810</v>
          </cell>
          <cell r="F2296">
            <v>7129252</v>
          </cell>
        </row>
        <row r="2297">
          <cell r="A2297" t="str">
            <v>I2296</v>
          </cell>
          <cell r="B2297" t="str">
            <v>CABLE 300 KCMIL HFFR LS CU</v>
          </cell>
          <cell r="C2297" t="str">
            <v>Insumos</v>
          </cell>
          <cell r="D2297" t="str">
            <v>ML</v>
          </cell>
          <cell r="E2297">
            <v>138824</v>
          </cell>
          <cell r="F2297">
            <v>116659</v>
          </cell>
        </row>
        <row r="2298">
          <cell r="A2298" t="str">
            <v>I2297</v>
          </cell>
          <cell r="B2298" t="str">
            <v>CABLE 1/0 AWG HFFR LS</v>
          </cell>
          <cell r="C2298" t="str">
            <v>Insumos</v>
          </cell>
          <cell r="D2298" t="str">
            <v>ML</v>
          </cell>
          <cell r="E2298">
            <v>44914</v>
          </cell>
          <cell r="F2298">
            <v>37743</v>
          </cell>
        </row>
        <row r="2299">
          <cell r="A2299" t="str">
            <v>I2298</v>
          </cell>
          <cell r="B2299" t="str">
            <v>LEGALIZACIÓN Y RETIE INEM BALDOMERO SANIN CANO</v>
          </cell>
          <cell r="C2299" t="str">
            <v>Insumos</v>
          </cell>
          <cell r="D2299" t="str">
            <v>UND</v>
          </cell>
          <cell r="E2299">
            <v>11750835</v>
          </cell>
          <cell r="F2299">
            <v>9874651</v>
          </cell>
        </row>
        <row r="2300">
          <cell r="A2300" t="str">
            <v>I2299</v>
          </cell>
          <cell r="B2300" t="str">
            <v>CABLE 4/0 AWG DESNUDO, CU</v>
          </cell>
          <cell r="C2300" t="str">
            <v>Insumos</v>
          </cell>
          <cell r="D2300" t="str">
            <v>ML</v>
          </cell>
          <cell r="E2300">
            <v>75792</v>
          </cell>
          <cell r="F2300">
            <v>63691</v>
          </cell>
        </row>
        <row r="2301">
          <cell r="A2301" t="str">
            <v>I2300</v>
          </cell>
          <cell r="B2301" t="str">
            <v>CABLE 1/0 AWG DESNUDO, CU</v>
          </cell>
          <cell r="C2301" t="str">
            <v>Insumos</v>
          </cell>
          <cell r="D2301" t="str">
            <v>ML</v>
          </cell>
          <cell r="E2301">
            <v>41257</v>
          </cell>
          <cell r="F2301">
            <v>34670</v>
          </cell>
        </row>
        <row r="2302">
          <cell r="A2302" t="str">
            <v>I2301</v>
          </cell>
          <cell r="B2302" t="str">
            <v>FAVIGEL</v>
          </cell>
          <cell r="C2302" t="str">
            <v>Insumos</v>
          </cell>
          <cell r="D2302" t="str">
            <v>KG</v>
          </cell>
          <cell r="E2302">
            <v>8153</v>
          </cell>
          <cell r="F2302">
            <v>6851</v>
          </cell>
        </row>
        <row r="2303">
          <cell r="A2303" t="str">
            <v>I2302</v>
          </cell>
          <cell r="B2303" t="str">
            <v>MORTERO 1:3</v>
          </cell>
          <cell r="C2303" t="str">
            <v>Insumos</v>
          </cell>
          <cell r="D2303" t="str">
            <v>M3</v>
          </cell>
          <cell r="E2303">
            <v>671220</v>
          </cell>
          <cell r="F2303">
            <v>564050</v>
          </cell>
        </row>
        <row r="2304">
          <cell r="A2304" t="str">
            <v>I2303</v>
          </cell>
          <cell r="B2304" t="str">
            <v>MALLA ELECTROSOLDADA 5MM</v>
          </cell>
          <cell r="C2304" t="str">
            <v>Insumos</v>
          </cell>
          <cell r="D2304" t="str">
            <v>M2</v>
          </cell>
          <cell r="E2304">
            <v>6527</v>
          </cell>
          <cell r="F2304">
            <v>5485</v>
          </cell>
        </row>
        <row r="2305">
          <cell r="A2305" t="str">
            <v>I2304</v>
          </cell>
          <cell r="B2305" t="str">
            <v>BARRAJE PREMOLDEADOS PARA BAJA TENSION SUMERGIBLES</v>
          </cell>
          <cell r="C2305" t="str">
            <v>Insumos</v>
          </cell>
          <cell r="D2305" t="str">
            <v>UND</v>
          </cell>
          <cell r="E2305">
            <v>204129</v>
          </cell>
          <cell r="F2305">
            <v>171537</v>
          </cell>
        </row>
        <row r="2306">
          <cell r="A2306" t="str">
            <v>I2305</v>
          </cell>
          <cell r="B2306" t="str">
            <v>SOPORTE PARA BARRAJE SUMERGIBLE</v>
          </cell>
          <cell r="C2306" t="str">
            <v>Insumos</v>
          </cell>
          <cell r="D2306" t="str">
            <v>UND</v>
          </cell>
          <cell r="E2306">
            <v>9891</v>
          </cell>
          <cell r="F2306">
            <v>8312</v>
          </cell>
        </row>
        <row r="2307">
          <cell r="A2307" t="str">
            <v>I2306</v>
          </cell>
          <cell r="B2307" t="str">
            <v>TERMINAL DE COMPRESION TIPO PALA  Nº4 A 250KCMIL</v>
          </cell>
          <cell r="C2307" t="str">
            <v>Insumos</v>
          </cell>
          <cell r="D2307" t="str">
            <v>UND</v>
          </cell>
          <cell r="E2307">
            <v>16082</v>
          </cell>
          <cell r="F2307">
            <v>13514</v>
          </cell>
        </row>
        <row r="2308">
          <cell r="A2308" t="str">
            <v>I2307</v>
          </cell>
          <cell r="B2308" t="str">
            <v>KIT DE PUESTA A TIERRA PARA TERMINAL PREMOLDEADA</v>
          </cell>
          <cell r="C2308" t="str">
            <v>Insumos</v>
          </cell>
          <cell r="D2308" t="str">
            <v>UND</v>
          </cell>
          <cell r="E2308">
            <v>39823</v>
          </cell>
          <cell r="F2308">
            <v>33465</v>
          </cell>
        </row>
        <row r="2309">
          <cell r="A2309" t="str">
            <v>I2308</v>
          </cell>
          <cell r="B2309" t="str">
            <v>CABLE DE COBRE AISLADO NO 4/0 AWG THHN</v>
          </cell>
          <cell r="C2309" t="str">
            <v>Insumos</v>
          </cell>
          <cell r="D2309" t="str">
            <v>ML</v>
          </cell>
          <cell r="E2309">
            <v>84082</v>
          </cell>
          <cell r="F2309">
            <v>70657</v>
          </cell>
        </row>
        <row r="2310">
          <cell r="A2310" t="str">
            <v>I2309</v>
          </cell>
          <cell r="B2310" t="str">
            <v>CABLE DE COBRE AISLADO NO 2/0 AWG THHN</v>
          </cell>
          <cell r="C2310" t="str">
            <v>Insumos</v>
          </cell>
          <cell r="D2310" t="str">
            <v>ML</v>
          </cell>
          <cell r="E2310">
            <v>50397</v>
          </cell>
          <cell r="F2310">
            <v>42350</v>
          </cell>
        </row>
        <row r="2311">
          <cell r="A2311" t="str">
            <v>I2310</v>
          </cell>
          <cell r="B2311" t="str">
            <v>TUBO METALICO CONDUIT GALVANIZADO IMC 3/4</v>
          </cell>
          <cell r="C2311" t="str">
            <v>Insumos</v>
          </cell>
          <cell r="D2311" t="str">
            <v>ML</v>
          </cell>
          <cell r="E2311">
            <v>25351</v>
          </cell>
          <cell r="F2311">
            <v>21303</v>
          </cell>
        </row>
        <row r="2312">
          <cell r="A2312" t="str">
            <v>I2311</v>
          </cell>
          <cell r="B2312" t="str">
            <v>CABLE 2 AWG CU DESNUDO</v>
          </cell>
          <cell r="C2312" t="str">
            <v>Insumos</v>
          </cell>
          <cell r="D2312" t="str">
            <v>ML</v>
          </cell>
          <cell r="E2312">
            <v>50135</v>
          </cell>
          <cell r="F2312">
            <v>42130</v>
          </cell>
        </row>
        <row r="2313">
          <cell r="A2313" t="str">
            <v>I2312</v>
          </cell>
          <cell r="B2313" t="str">
            <v>CABLE 2/0  AWG HFFR LS CU</v>
          </cell>
          <cell r="C2313" t="str">
            <v>Insumos</v>
          </cell>
          <cell r="D2313" t="str">
            <v>ML</v>
          </cell>
          <cell r="E2313">
            <v>55750</v>
          </cell>
          <cell r="F2313">
            <v>46849</v>
          </cell>
        </row>
        <row r="2314">
          <cell r="A2314" t="str">
            <v>I2313</v>
          </cell>
          <cell r="B2314" t="str">
            <v>CABLE 6 AWG HFFR LS CU</v>
          </cell>
          <cell r="C2314" t="str">
            <v>Insumos</v>
          </cell>
          <cell r="D2314" t="str">
            <v>ML</v>
          </cell>
          <cell r="E2314">
            <v>10117</v>
          </cell>
          <cell r="F2314">
            <v>8502</v>
          </cell>
        </row>
        <row r="2315">
          <cell r="A2315" t="str">
            <v>I2314</v>
          </cell>
          <cell r="B2315" t="str">
            <v>TUBERIA EMT 1 1/2"</v>
          </cell>
          <cell r="C2315" t="str">
            <v>Insumos</v>
          </cell>
          <cell r="D2315" t="str">
            <v>ML</v>
          </cell>
          <cell r="E2315">
            <v>24556</v>
          </cell>
          <cell r="F2315">
            <v>20635</v>
          </cell>
        </row>
        <row r="2316">
          <cell r="A2316" t="str">
            <v>I2315</v>
          </cell>
          <cell r="B2316" t="str">
            <v>TUBERIA EMT 2"</v>
          </cell>
          <cell r="C2316" t="str">
            <v>Insumos</v>
          </cell>
          <cell r="D2316" t="str">
            <v>ML</v>
          </cell>
          <cell r="E2316">
            <v>41742</v>
          </cell>
          <cell r="F2316">
            <v>35077</v>
          </cell>
        </row>
        <row r="2317">
          <cell r="A2317" t="str">
            <v>I2316</v>
          </cell>
          <cell r="B2317" t="str">
            <v>CURVA EMT 2"</v>
          </cell>
          <cell r="C2317" t="str">
            <v>Insumos</v>
          </cell>
          <cell r="D2317" t="str">
            <v>UND</v>
          </cell>
          <cell r="E2317">
            <v>16567</v>
          </cell>
          <cell r="F2317">
            <v>13922</v>
          </cell>
        </row>
        <row r="2318">
          <cell r="A2318" t="str">
            <v>I2317</v>
          </cell>
          <cell r="B2318" t="str">
            <v>CABLE 8 AWG HFFR LS CU</v>
          </cell>
          <cell r="C2318" t="str">
            <v>Insumos</v>
          </cell>
          <cell r="D2318" t="str">
            <v>ML</v>
          </cell>
          <cell r="E2318">
            <v>6658</v>
          </cell>
          <cell r="F2318">
            <v>5595</v>
          </cell>
        </row>
        <row r="2319">
          <cell r="A2319" t="str">
            <v>I2318</v>
          </cell>
          <cell r="B2319" t="str">
            <v>CABLE 10 AWG HFFR LS CU</v>
          </cell>
          <cell r="C2319" t="str">
            <v>Insumos</v>
          </cell>
          <cell r="D2319" t="str">
            <v>ML</v>
          </cell>
          <cell r="E2319">
            <v>4765</v>
          </cell>
          <cell r="F2319">
            <v>4004</v>
          </cell>
        </row>
        <row r="2320">
          <cell r="A2320" t="str">
            <v>I2319</v>
          </cell>
          <cell r="B2320" t="str">
            <v>TUBERÍA EMT 1"</v>
          </cell>
          <cell r="C2320" t="str">
            <v>Insumos</v>
          </cell>
          <cell r="D2320" t="str">
            <v>ML</v>
          </cell>
          <cell r="E2320">
            <v>20409</v>
          </cell>
          <cell r="F2320">
            <v>17150</v>
          </cell>
        </row>
        <row r="2321">
          <cell r="A2321" t="str">
            <v>I2320</v>
          </cell>
          <cell r="B2321" t="str">
            <v>TUBERÍA EMT 1-1/2"</v>
          </cell>
          <cell r="C2321" t="str">
            <v>Insumos</v>
          </cell>
          <cell r="D2321" t="str">
            <v>ML</v>
          </cell>
          <cell r="E2321">
            <v>29223</v>
          </cell>
          <cell r="F2321">
            <v>24557</v>
          </cell>
        </row>
        <row r="2322">
          <cell r="A2322" t="str">
            <v>I2321</v>
          </cell>
          <cell r="B2322" t="str">
            <v>CABLE 4 AWG HFFR LS CU</v>
          </cell>
          <cell r="C2322" t="str">
            <v>Insumos</v>
          </cell>
          <cell r="D2322" t="str">
            <v>ML</v>
          </cell>
          <cell r="E2322">
            <v>17756</v>
          </cell>
          <cell r="F2322">
            <v>14921</v>
          </cell>
        </row>
        <row r="2323">
          <cell r="A2323" t="str">
            <v>I2322</v>
          </cell>
          <cell r="B2323" t="str">
            <v>CABLE 2 AWG HFFR LS CU</v>
          </cell>
          <cell r="C2323" t="str">
            <v>Insumos</v>
          </cell>
          <cell r="D2323" t="str">
            <v>ML</v>
          </cell>
          <cell r="E2323">
            <v>27810</v>
          </cell>
          <cell r="F2323">
            <v>23370</v>
          </cell>
        </row>
        <row r="2324">
          <cell r="A2324" t="str">
            <v>I2323</v>
          </cell>
          <cell r="B2324" t="str">
            <v>CABLE 12 AWG HFFR LS CU</v>
          </cell>
          <cell r="C2324" t="str">
            <v>Insumos</v>
          </cell>
          <cell r="D2324" t="str">
            <v>ML</v>
          </cell>
          <cell r="E2324">
            <v>3327</v>
          </cell>
          <cell r="F2324">
            <v>2796</v>
          </cell>
        </row>
        <row r="2325">
          <cell r="A2325" t="str">
            <v>I2324</v>
          </cell>
          <cell r="B2325" t="str">
            <v>CAJA RECTANGULAR 1/2" 2X4 RAWELT</v>
          </cell>
          <cell r="C2325" t="str">
            <v>Insumos</v>
          </cell>
          <cell r="D2325" t="str">
            <v>UND</v>
          </cell>
          <cell r="E2325">
            <v>15393</v>
          </cell>
          <cell r="F2325">
            <v>12935</v>
          </cell>
        </row>
        <row r="2326">
          <cell r="A2326" t="str">
            <v>I2325</v>
          </cell>
          <cell r="B2326" t="str">
            <v>CABLE ENCAUCHETADO 3X14 AWG CU</v>
          </cell>
          <cell r="C2326" t="str">
            <v>Insumos</v>
          </cell>
          <cell r="D2326" t="str">
            <v>ML</v>
          </cell>
          <cell r="E2326">
            <v>8747</v>
          </cell>
          <cell r="F2326">
            <v>7350</v>
          </cell>
        </row>
        <row r="2327">
          <cell r="A2327" t="str">
            <v>I2326</v>
          </cell>
          <cell r="B2327" t="str">
            <v>LED HIGH BAY GC350 100W</v>
          </cell>
          <cell r="C2327" t="str">
            <v>Insumos</v>
          </cell>
          <cell r="D2327" t="str">
            <v>UND</v>
          </cell>
          <cell r="E2327">
            <v>709987</v>
          </cell>
          <cell r="F2327">
            <v>596628</v>
          </cell>
        </row>
        <row r="2328">
          <cell r="A2328" t="str">
            <v>I2327</v>
          </cell>
          <cell r="B2328" t="str">
            <v>TORTUGA LED 12W</v>
          </cell>
          <cell r="C2328" t="str">
            <v>Insumos</v>
          </cell>
          <cell r="D2328" t="str">
            <v>UND</v>
          </cell>
          <cell r="E2328">
            <v>131910</v>
          </cell>
          <cell r="F2328">
            <v>110849</v>
          </cell>
        </row>
        <row r="2329">
          <cell r="A2329" t="str">
            <v>I2328</v>
          </cell>
          <cell r="B2329" t="str">
            <v>TUBERIA EMT 3/4"</v>
          </cell>
          <cell r="C2329" t="str">
            <v>Insumos</v>
          </cell>
          <cell r="D2329" t="str">
            <v>ML</v>
          </cell>
          <cell r="E2329">
            <v>11641</v>
          </cell>
          <cell r="F2329">
            <v>9782</v>
          </cell>
        </row>
        <row r="2330">
          <cell r="A2330" t="str">
            <v>I2329</v>
          </cell>
          <cell r="B2330" t="str">
            <v>CAJA RAWELT 4 X4 3/4" 4 SALIDAS</v>
          </cell>
          <cell r="C2330" t="str">
            <v>Insumos</v>
          </cell>
          <cell r="D2330" t="str">
            <v>UND</v>
          </cell>
          <cell r="E2330">
            <v>41768</v>
          </cell>
          <cell r="F2330">
            <v>35099</v>
          </cell>
        </row>
        <row r="2331">
          <cell r="A2331" t="str">
            <v>I2330</v>
          </cell>
          <cell r="B2331" t="str">
            <v>UPS 30KVA TRIFASICA INCLUYE BANCO DE BATERIAS MARCA TITAN</v>
          </cell>
          <cell r="C2331" t="str">
            <v>Insumos</v>
          </cell>
          <cell r="D2331" t="str">
            <v>UND</v>
          </cell>
          <cell r="E2331">
            <v>32797886</v>
          </cell>
          <cell r="F2331">
            <v>27561249</v>
          </cell>
        </row>
        <row r="2332">
          <cell r="A2332" t="str">
            <v>I2331</v>
          </cell>
          <cell r="B2332" t="str">
            <v>CABLE 3/0  AWG HFFR LS CU</v>
          </cell>
          <cell r="C2332" t="str">
            <v>Insumos</v>
          </cell>
          <cell r="D2332" t="str">
            <v>ML</v>
          </cell>
          <cell r="E2332">
            <v>66391</v>
          </cell>
          <cell r="F2332">
            <v>55791</v>
          </cell>
        </row>
        <row r="2333">
          <cell r="A2333" t="str">
            <v>I2332</v>
          </cell>
          <cell r="B2333" t="str">
            <v>UPS 15KVA TRIFASICA INCLUYE BANCO DE BATERIAS MARCA POWEST</v>
          </cell>
          <cell r="C2333" t="str">
            <v>Insumos</v>
          </cell>
          <cell r="D2333" t="str">
            <v>UND</v>
          </cell>
          <cell r="E2333">
            <v>22502278</v>
          </cell>
          <cell r="F2333">
            <v>18909477</v>
          </cell>
        </row>
        <row r="2334">
          <cell r="A2334" t="str">
            <v>I2333</v>
          </cell>
          <cell r="B2334" t="str">
            <v>TRAGANTE DE AGUAS LLUVIAS 6"X4"</v>
          </cell>
          <cell r="C2334" t="str">
            <v>Insumos</v>
          </cell>
          <cell r="D2334" t="str">
            <v>UND</v>
          </cell>
          <cell r="E2334">
            <v>37733</v>
          </cell>
          <cell r="F2334">
            <v>31708</v>
          </cell>
        </row>
        <row r="2335">
          <cell r="A2335" t="str">
            <v>I2334</v>
          </cell>
          <cell r="B2335" t="str">
            <v>CODO 90° 1/4 CXE SANITARIO 8''</v>
          </cell>
          <cell r="C2335" t="str">
            <v>Insumos</v>
          </cell>
          <cell r="D2335" t="str">
            <v>UND</v>
          </cell>
          <cell r="E2335">
            <v>145526</v>
          </cell>
          <cell r="F2335">
            <v>122291</v>
          </cell>
        </row>
        <row r="2336">
          <cell r="A2336" t="str">
            <v>I2335</v>
          </cell>
          <cell r="B2336" t="str">
            <v>TUBERIA PVC SANITARIA 8"</v>
          </cell>
          <cell r="C2336" t="str">
            <v>Insumos</v>
          </cell>
          <cell r="D2336" t="str">
            <v>ML</v>
          </cell>
          <cell r="E2336">
            <v>109961</v>
          </cell>
          <cell r="F2336">
            <v>92404</v>
          </cell>
        </row>
        <row r="2337">
          <cell r="A2337" t="str">
            <v>I2336</v>
          </cell>
          <cell r="B2337" t="str">
            <v>TUBERIA PVC NOVAFORT 4"</v>
          </cell>
          <cell r="C2337" t="str">
            <v>Insumos</v>
          </cell>
          <cell r="D2337" t="str">
            <v>ML</v>
          </cell>
          <cell r="E2337">
            <v>21303</v>
          </cell>
          <cell r="F2337">
            <v>17902</v>
          </cell>
        </row>
        <row r="2338">
          <cell r="A2338" t="str">
            <v>I2337</v>
          </cell>
          <cell r="B2338" t="str">
            <v>TUBERIA PVC NOVAFORT 6"</v>
          </cell>
          <cell r="C2338" t="str">
            <v>Insumos</v>
          </cell>
          <cell r="D2338" t="str">
            <v>ML</v>
          </cell>
          <cell r="E2338">
            <v>39583</v>
          </cell>
          <cell r="F2338">
            <v>33263</v>
          </cell>
        </row>
        <row r="2339">
          <cell r="A2339" t="str">
            <v>I2338</v>
          </cell>
          <cell r="B2339" t="str">
            <v>ABRAZADERA HORQUILLA 3/4"</v>
          </cell>
          <cell r="C2339" t="str">
            <v>Insumos</v>
          </cell>
          <cell r="D2339" t="str">
            <v>UND</v>
          </cell>
          <cell r="E2339">
            <v>2858</v>
          </cell>
          <cell r="F2339">
            <v>2402</v>
          </cell>
        </row>
        <row r="2340">
          <cell r="A2340" t="str">
            <v>I2339</v>
          </cell>
          <cell r="B2340" t="str">
            <v>ABRAZADERA HORQUILLA 1"</v>
          </cell>
          <cell r="C2340" t="str">
            <v>Insumos</v>
          </cell>
          <cell r="D2340" t="str">
            <v>UND</v>
          </cell>
          <cell r="E2340">
            <v>3785</v>
          </cell>
          <cell r="F2340">
            <v>3181</v>
          </cell>
        </row>
        <row r="2341">
          <cell r="A2341" t="str">
            <v>I2340</v>
          </cell>
          <cell r="B2341" t="str">
            <v>ABRAZADERA HORQUILLA 1.1/4"</v>
          </cell>
          <cell r="C2341" t="str">
            <v>Insumos</v>
          </cell>
          <cell r="D2341" t="str">
            <v>UND</v>
          </cell>
          <cell r="E2341">
            <v>4114</v>
          </cell>
          <cell r="F2341">
            <v>3457</v>
          </cell>
        </row>
        <row r="2342">
          <cell r="A2342" t="str">
            <v>I2341</v>
          </cell>
          <cell r="B2342" t="str">
            <v>ABRAZADERA HORQUILLA 1.1/2"</v>
          </cell>
          <cell r="C2342" t="str">
            <v>Insumos</v>
          </cell>
          <cell r="D2342" t="str">
            <v>UND</v>
          </cell>
          <cell r="E2342">
            <v>4373</v>
          </cell>
          <cell r="F2342">
            <v>3675</v>
          </cell>
        </row>
        <row r="2343">
          <cell r="A2343" t="str">
            <v>I2342</v>
          </cell>
          <cell r="B2343" t="str">
            <v>CODO PVC 1/2"</v>
          </cell>
          <cell r="C2343" t="str">
            <v>Insumos</v>
          </cell>
          <cell r="D2343" t="str">
            <v>UND</v>
          </cell>
          <cell r="E2343">
            <v>850</v>
          </cell>
          <cell r="F2343">
            <v>714</v>
          </cell>
        </row>
        <row r="2344">
          <cell r="A2344" t="str">
            <v>I2343</v>
          </cell>
          <cell r="B2344" t="str">
            <v>TUBERIA PVC PRESION 3/4"</v>
          </cell>
          <cell r="C2344" t="str">
            <v>Insumos</v>
          </cell>
          <cell r="D2344" t="str">
            <v>ML</v>
          </cell>
          <cell r="E2344">
            <v>5223</v>
          </cell>
          <cell r="F2344">
            <v>4389</v>
          </cell>
        </row>
        <row r="2345">
          <cell r="A2345" t="str">
            <v>I2344</v>
          </cell>
          <cell r="B2345" t="str">
            <v>CODO PVC 3/4"</v>
          </cell>
          <cell r="C2345" t="str">
            <v>Insumos</v>
          </cell>
          <cell r="D2345" t="str">
            <v>UND</v>
          </cell>
          <cell r="E2345">
            <v>1241</v>
          </cell>
          <cell r="F2345">
            <v>1043</v>
          </cell>
        </row>
        <row r="2346">
          <cell r="A2346" t="str">
            <v>I2345</v>
          </cell>
          <cell r="B2346" t="str">
            <v>CODO PVC 1"</v>
          </cell>
          <cell r="C2346" t="str">
            <v>Insumos</v>
          </cell>
          <cell r="D2346" t="str">
            <v>UND</v>
          </cell>
          <cell r="E2346">
            <v>2610</v>
          </cell>
          <cell r="F2346">
            <v>2193</v>
          </cell>
        </row>
        <row r="2347">
          <cell r="A2347" t="str">
            <v>I2346</v>
          </cell>
          <cell r="B2347" t="str">
            <v>CODO PVC 1.1/4"</v>
          </cell>
          <cell r="C2347" t="str">
            <v>Insumos</v>
          </cell>
          <cell r="D2347" t="str">
            <v>UND</v>
          </cell>
          <cell r="E2347">
            <v>4960</v>
          </cell>
          <cell r="F2347">
            <v>4168</v>
          </cell>
        </row>
        <row r="2348">
          <cell r="A2348" t="str">
            <v>I2347</v>
          </cell>
          <cell r="B2348" t="str">
            <v>CODO PVC 1.1/2"</v>
          </cell>
          <cell r="C2348" t="str">
            <v>Insumos</v>
          </cell>
          <cell r="D2348" t="str">
            <v>UND</v>
          </cell>
          <cell r="E2348">
            <v>9139</v>
          </cell>
          <cell r="F2348">
            <v>7680</v>
          </cell>
        </row>
        <row r="2349">
          <cell r="A2349" t="str">
            <v>I2348</v>
          </cell>
          <cell r="B2349" t="str">
            <v>TUBERIA PVC PRESION 1/2"</v>
          </cell>
          <cell r="C2349" t="str">
            <v>Insumos</v>
          </cell>
          <cell r="D2349" t="str">
            <v>ML</v>
          </cell>
          <cell r="E2349">
            <v>5004</v>
          </cell>
          <cell r="F2349">
            <v>4205</v>
          </cell>
        </row>
        <row r="2350">
          <cell r="A2350" t="str">
            <v>I2349</v>
          </cell>
          <cell r="B2350" t="str">
            <v>TUBERIA PVC PRESION 1"</v>
          </cell>
          <cell r="C2350" t="str">
            <v>Insumos</v>
          </cell>
          <cell r="D2350" t="str">
            <v>ML</v>
          </cell>
          <cell r="E2350">
            <v>5874</v>
          </cell>
          <cell r="F2350">
            <v>4936</v>
          </cell>
        </row>
        <row r="2351">
          <cell r="A2351" t="str">
            <v>I2350</v>
          </cell>
          <cell r="B2351" t="str">
            <v>TUBERIA PVC PRESION 1.1/4"</v>
          </cell>
          <cell r="C2351" t="str">
            <v>Insumos</v>
          </cell>
          <cell r="D2351" t="str">
            <v>ML</v>
          </cell>
          <cell r="E2351">
            <v>8268</v>
          </cell>
          <cell r="F2351">
            <v>6948</v>
          </cell>
        </row>
        <row r="2352">
          <cell r="A2352" t="str">
            <v>I2351</v>
          </cell>
          <cell r="B2352" t="str">
            <v>TUBERIA PVC PRESION 1.1/2"</v>
          </cell>
          <cell r="C2352" t="str">
            <v>Insumos</v>
          </cell>
          <cell r="D2352" t="str">
            <v>ML</v>
          </cell>
          <cell r="E2352">
            <v>13491</v>
          </cell>
          <cell r="F2352">
            <v>11337</v>
          </cell>
        </row>
        <row r="2353">
          <cell r="A2353" t="str">
            <v>I2352</v>
          </cell>
          <cell r="B2353" t="str">
            <v>VALVULA 3/4"</v>
          </cell>
          <cell r="C2353" t="str">
            <v>Insumos</v>
          </cell>
          <cell r="D2353" t="str">
            <v>UND</v>
          </cell>
          <cell r="E2353">
            <v>155240</v>
          </cell>
          <cell r="F2353">
            <v>130454</v>
          </cell>
        </row>
        <row r="2354">
          <cell r="A2354" t="str">
            <v>I2353</v>
          </cell>
          <cell r="B2354" t="str">
            <v>VALVULA 1"</v>
          </cell>
          <cell r="C2354" t="str">
            <v>Insumos</v>
          </cell>
          <cell r="D2354" t="str">
            <v>UND</v>
          </cell>
          <cell r="E2354">
            <v>217912</v>
          </cell>
          <cell r="F2354">
            <v>183119</v>
          </cell>
        </row>
        <row r="2355">
          <cell r="A2355" t="str">
            <v>I2354</v>
          </cell>
          <cell r="B2355" t="str">
            <v>VALVULA 1.1/4"</v>
          </cell>
          <cell r="C2355" t="str">
            <v>Insumos</v>
          </cell>
          <cell r="D2355" t="str">
            <v>UND</v>
          </cell>
          <cell r="E2355">
            <v>258387</v>
          </cell>
          <cell r="F2355">
            <v>217132</v>
          </cell>
        </row>
        <row r="2356">
          <cell r="A2356" t="str">
            <v>I2355</v>
          </cell>
          <cell r="B2356" t="str">
            <v>VALVULA DE REGULACION 1/2" PARA INODORO DE TANQUE</v>
          </cell>
          <cell r="C2356" t="str">
            <v>Insumos</v>
          </cell>
          <cell r="D2356" t="str">
            <v>UND</v>
          </cell>
          <cell r="E2356">
            <v>39169</v>
          </cell>
          <cell r="F2356">
            <v>32915</v>
          </cell>
        </row>
        <row r="2357">
          <cell r="A2357" t="str">
            <v>I2356</v>
          </cell>
          <cell r="B2357" t="str">
            <v>TAPA REGISTRO 20 X 20 CMS</v>
          </cell>
          <cell r="C2357" t="str">
            <v>Insumos</v>
          </cell>
          <cell r="D2357" t="str">
            <v>UND</v>
          </cell>
          <cell r="E2357">
            <v>18146</v>
          </cell>
          <cell r="F2357">
            <v>15249</v>
          </cell>
        </row>
        <row r="2358">
          <cell r="A2358" t="str">
            <v>I2357</v>
          </cell>
          <cell r="B2358" t="str">
            <v>ACCESORIO PVC PRESION 1/2"</v>
          </cell>
          <cell r="C2358" t="str">
            <v>Insumos</v>
          </cell>
          <cell r="D2358" t="str">
            <v>UND</v>
          </cell>
          <cell r="E2358">
            <v>1109</v>
          </cell>
          <cell r="F2358">
            <v>932</v>
          </cell>
        </row>
        <row r="2359">
          <cell r="A2359" t="str">
            <v>I2358</v>
          </cell>
          <cell r="B2359" t="str">
            <v>TUBERIA ACERO AL CARBON 1.1/2"</v>
          </cell>
          <cell r="C2359" t="str">
            <v>Insumos</v>
          </cell>
          <cell r="D2359" t="str">
            <v>ML</v>
          </cell>
          <cell r="E2359">
            <v>34442</v>
          </cell>
          <cell r="F2359">
            <v>28943</v>
          </cell>
        </row>
        <row r="2360">
          <cell r="A2360" t="str">
            <v>I2359</v>
          </cell>
          <cell r="B2360" t="str">
            <v>TUBERIA ACERO AL CARBON 2.1/2"</v>
          </cell>
          <cell r="C2360" t="str">
            <v>Insumos</v>
          </cell>
          <cell r="D2360" t="str">
            <v>ML</v>
          </cell>
          <cell r="E2360">
            <v>55272</v>
          </cell>
          <cell r="F2360">
            <v>46447</v>
          </cell>
        </row>
        <row r="2361">
          <cell r="A2361" t="str">
            <v>I2360</v>
          </cell>
          <cell r="B2361" t="str">
            <v>TUBERIA ACERO AL CARBON 4"</v>
          </cell>
          <cell r="C2361" t="str">
            <v>Insumos</v>
          </cell>
          <cell r="D2361" t="str">
            <v>ML</v>
          </cell>
          <cell r="E2361">
            <v>95745</v>
          </cell>
          <cell r="F2361">
            <v>80458</v>
          </cell>
        </row>
        <row r="2362">
          <cell r="A2362" t="str">
            <v>I2361</v>
          </cell>
          <cell r="B2362" t="str">
            <v>CODO RANURADO 1.1/2"</v>
          </cell>
          <cell r="C2362" t="str">
            <v>Insumos</v>
          </cell>
          <cell r="D2362" t="str">
            <v>UND</v>
          </cell>
          <cell r="E2362">
            <v>13055</v>
          </cell>
          <cell r="F2362">
            <v>10971</v>
          </cell>
        </row>
        <row r="2363">
          <cell r="A2363" t="str">
            <v>I2362</v>
          </cell>
          <cell r="B2363" t="str">
            <v>CODO RANURADO 2.1/2"</v>
          </cell>
          <cell r="C2363" t="str">
            <v>Insumos</v>
          </cell>
          <cell r="D2363" t="str">
            <v>UND</v>
          </cell>
          <cell r="E2363">
            <v>24806</v>
          </cell>
          <cell r="F2363">
            <v>20845</v>
          </cell>
        </row>
        <row r="2364">
          <cell r="A2364" t="str">
            <v>I2363</v>
          </cell>
          <cell r="B2364" t="str">
            <v>CODO RANURADO 4"</v>
          </cell>
          <cell r="C2364" t="str">
            <v>Insumos</v>
          </cell>
          <cell r="D2364" t="str">
            <v>UND</v>
          </cell>
          <cell r="E2364">
            <v>39822</v>
          </cell>
          <cell r="F2364">
            <v>33464</v>
          </cell>
        </row>
        <row r="2365">
          <cell r="A2365" t="str">
            <v>I2364</v>
          </cell>
          <cell r="B2365" t="str">
            <v>UNION RANURADA 1.1/2"</v>
          </cell>
          <cell r="C2365" t="str">
            <v>Insumos</v>
          </cell>
          <cell r="D2365" t="str">
            <v>UND</v>
          </cell>
          <cell r="E2365">
            <v>14361</v>
          </cell>
          <cell r="F2365">
            <v>12068</v>
          </cell>
        </row>
        <row r="2366">
          <cell r="A2366" t="str">
            <v>I2365</v>
          </cell>
          <cell r="B2366" t="str">
            <v>UNION RANURADA 2.1/2"</v>
          </cell>
          <cell r="C2366" t="str">
            <v>Insumos</v>
          </cell>
          <cell r="D2366" t="str">
            <v>UND</v>
          </cell>
          <cell r="E2366">
            <v>20369</v>
          </cell>
          <cell r="F2366">
            <v>17117</v>
          </cell>
        </row>
        <row r="2367">
          <cell r="A2367" t="str">
            <v>I2366</v>
          </cell>
          <cell r="B2367" t="str">
            <v>UNION RANURADA 4"</v>
          </cell>
          <cell r="C2367" t="str">
            <v>Insumos</v>
          </cell>
          <cell r="D2367" t="str">
            <v>UND</v>
          </cell>
          <cell r="E2367">
            <v>35120</v>
          </cell>
          <cell r="F2367">
            <v>29513</v>
          </cell>
        </row>
        <row r="2368">
          <cell r="A2368" t="str">
            <v>I2367</v>
          </cell>
          <cell r="B2368" t="str">
            <v>PINTURA TUBERIA ACERO AL CARBON RANURADO, REDES CONTRA INCENDIOS</v>
          </cell>
          <cell r="C2368" t="str">
            <v>Insumos</v>
          </cell>
          <cell r="D2368" t="str">
            <v>ML</v>
          </cell>
          <cell r="E2368">
            <v>5223</v>
          </cell>
          <cell r="F2368">
            <v>4389</v>
          </cell>
        </row>
        <row r="2369">
          <cell r="A2369" t="str">
            <v>I2368</v>
          </cell>
          <cell r="B2369" t="str">
            <v>TUBERIA PVC C-900 4"</v>
          </cell>
          <cell r="C2369" t="str">
            <v>Insumos</v>
          </cell>
          <cell r="D2369" t="str">
            <v>ML</v>
          </cell>
          <cell r="E2369">
            <v>104451</v>
          </cell>
          <cell r="F2369">
            <v>87774</v>
          </cell>
        </row>
        <row r="2370">
          <cell r="A2370" t="str">
            <v>I2369</v>
          </cell>
          <cell r="B2370" t="str">
            <v>CODO 4" PARA TUBERIA PVC C-900</v>
          </cell>
          <cell r="C2370" t="str">
            <v>Insumos</v>
          </cell>
          <cell r="D2370" t="str">
            <v>UND</v>
          </cell>
          <cell r="E2370">
            <v>47003</v>
          </cell>
          <cell r="F2370">
            <v>39498</v>
          </cell>
        </row>
        <row r="2371">
          <cell r="A2371" t="str">
            <v>I2370</v>
          </cell>
          <cell r="B2371" t="str">
            <v>UNION MECANICA 4" PARA TUBERIA PVC C-900</v>
          </cell>
          <cell r="C2371" t="str">
            <v>Insumos</v>
          </cell>
          <cell r="D2371" t="str">
            <v>UND</v>
          </cell>
          <cell r="E2371">
            <v>35253</v>
          </cell>
          <cell r="F2371">
            <v>29624</v>
          </cell>
        </row>
        <row r="2372">
          <cell r="A2372" t="str">
            <v>I2371</v>
          </cell>
          <cell r="B2372" t="str">
            <v>CONEXION PARA MANGUERA 2.1/2" BOQUILLA REDUCTORA Y EXTINTOR</v>
          </cell>
          <cell r="C2372" t="str">
            <v>Insumos</v>
          </cell>
          <cell r="D2372" t="str">
            <v>ML</v>
          </cell>
          <cell r="E2372">
            <v>1135913</v>
          </cell>
          <cell r="F2372">
            <v>954549</v>
          </cell>
        </row>
        <row r="2373">
          <cell r="A2373" t="str">
            <v>I2372</v>
          </cell>
          <cell r="B2373" t="str">
            <v>ABRAZADERA HORQUILLA 2.1/2"</v>
          </cell>
          <cell r="C2373" t="str">
            <v>Insumos</v>
          </cell>
          <cell r="D2373" t="str">
            <v>UND</v>
          </cell>
          <cell r="E2373">
            <v>5482</v>
          </cell>
          <cell r="F2373">
            <v>4607</v>
          </cell>
        </row>
        <row r="2374">
          <cell r="A2374" t="str">
            <v>I2373</v>
          </cell>
          <cell r="B2374" t="str">
            <v>TUBERIA PVC PRESION 2"</v>
          </cell>
          <cell r="C2374" t="str">
            <v>Insumos</v>
          </cell>
          <cell r="D2374" t="str">
            <v>ML</v>
          </cell>
          <cell r="E2374">
            <v>19564</v>
          </cell>
          <cell r="F2374">
            <v>16440</v>
          </cell>
        </row>
        <row r="2375">
          <cell r="A2375" t="str">
            <v>I2374</v>
          </cell>
          <cell r="B2375" t="str">
            <v>TUBERIA PVC PRESION 3"</v>
          </cell>
          <cell r="C2375" t="str">
            <v>Insumos</v>
          </cell>
          <cell r="D2375" t="str">
            <v>ML</v>
          </cell>
          <cell r="E2375">
            <v>46673</v>
          </cell>
          <cell r="F2375">
            <v>39221</v>
          </cell>
        </row>
        <row r="2376">
          <cell r="A2376" t="str">
            <v>I2375</v>
          </cell>
          <cell r="B2376" t="str">
            <v>CODO PVC 2"</v>
          </cell>
          <cell r="C2376" t="str">
            <v>Insumos</v>
          </cell>
          <cell r="D2376" t="str">
            <v>ML</v>
          </cell>
          <cell r="E2376">
            <v>7604</v>
          </cell>
          <cell r="F2376">
            <v>6390</v>
          </cell>
        </row>
        <row r="2377">
          <cell r="A2377" t="str">
            <v>I2376</v>
          </cell>
          <cell r="B2377" t="str">
            <v>CODO PVC 3"</v>
          </cell>
          <cell r="C2377" t="str">
            <v>Insumos</v>
          </cell>
          <cell r="D2377" t="str">
            <v>ML</v>
          </cell>
          <cell r="E2377">
            <v>19978</v>
          </cell>
          <cell r="F2377">
            <v>16788</v>
          </cell>
        </row>
        <row r="2378">
          <cell r="A2378" t="str">
            <v>I2377</v>
          </cell>
          <cell r="B2378" t="str">
            <v>VALVULA 1.1/2"</v>
          </cell>
          <cell r="C2378" t="str">
            <v>Insumos</v>
          </cell>
          <cell r="D2378" t="str">
            <v>UND</v>
          </cell>
          <cell r="E2378">
            <v>368061</v>
          </cell>
          <cell r="F2378">
            <v>309295</v>
          </cell>
        </row>
        <row r="2379">
          <cell r="A2379" t="str">
            <v>I2378</v>
          </cell>
          <cell r="B2379" t="str">
            <v>TUBERIA PVC NOVAFORT 8"</v>
          </cell>
          <cell r="C2379" t="str">
            <v>Insumos</v>
          </cell>
          <cell r="D2379" t="str">
            <v>ML</v>
          </cell>
          <cell r="E2379">
            <v>63976</v>
          </cell>
          <cell r="F2379">
            <v>53761</v>
          </cell>
        </row>
        <row r="2380">
          <cell r="A2380" t="str">
            <v>I2379</v>
          </cell>
          <cell r="B2380" t="str">
            <v>VALVULA 3"</v>
          </cell>
          <cell r="C2380" t="str">
            <v>Insumos</v>
          </cell>
          <cell r="D2380" t="str">
            <v>UND</v>
          </cell>
          <cell r="E2380">
            <v>737691</v>
          </cell>
          <cell r="F2380">
            <v>619908</v>
          </cell>
        </row>
        <row r="2381">
          <cell r="A2381" t="str">
            <v>I2380</v>
          </cell>
          <cell r="B2381" t="str">
            <v>MANOMETRO DE GLICERINA DE 0 - 200 PSI</v>
          </cell>
          <cell r="C2381" t="str">
            <v>Insumos</v>
          </cell>
          <cell r="D2381" t="str">
            <v>ML</v>
          </cell>
          <cell r="E2381">
            <v>91394</v>
          </cell>
          <cell r="F2381">
            <v>76802</v>
          </cell>
        </row>
        <row r="2382">
          <cell r="A2382" t="str">
            <v>I2381</v>
          </cell>
          <cell r="B2382" t="str">
            <v>TAPA METALICA 60 CMS MARCA AGUAS DE MANIZALES</v>
          </cell>
          <cell r="C2382" t="str">
            <v>Insumos</v>
          </cell>
          <cell r="D2382" t="str">
            <v>UND</v>
          </cell>
          <cell r="E2382">
            <v>718106</v>
          </cell>
          <cell r="F2382">
            <v>603450</v>
          </cell>
        </row>
        <row r="2383">
          <cell r="A2383" t="str">
            <v>I2382</v>
          </cell>
          <cell r="B2383" t="str">
            <v>ADAPTADOR MACHO PRESION PVC - 2"</v>
          </cell>
          <cell r="C2383" t="str">
            <v>Insumos</v>
          </cell>
          <cell r="D2383" t="str">
            <v>UND</v>
          </cell>
          <cell r="E2383">
            <v>12795</v>
          </cell>
          <cell r="F2383">
            <v>10752</v>
          </cell>
        </row>
        <row r="2384">
          <cell r="A2384" t="str">
            <v>I2383</v>
          </cell>
          <cell r="B2384" t="str">
            <v>VALVULA 2"</v>
          </cell>
          <cell r="C2384" t="str">
            <v>Insumos</v>
          </cell>
          <cell r="D2384" t="str">
            <v>UND</v>
          </cell>
          <cell r="E2384">
            <v>554899</v>
          </cell>
          <cell r="F2384">
            <v>466302</v>
          </cell>
        </row>
        <row r="2385">
          <cell r="A2385" t="str">
            <v>I2384</v>
          </cell>
          <cell r="B2385" t="str">
            <v>TUBERIA PVC NOVAFORT 10"</v>
          </cell>
          <cell r="C2385" t="str">
            <v>Insumos</v>
          </cell>
          <cell r="D2385" t="str">
            <v>ML</v>
          </cell>
          <cell r="E2385">
            <v>86086</v>
          </cell>
          <cell r="F2385">
            <v>72341</v>
          </cell>
        </row>
        <row r="2386">
          <cell r="A2386" t="str">
            <v>I2385</v>
          </cell>
          <cell r="B2386" t="str">
            <v>TUBERIA PVC NOVAFORT 12"</v>
          </cell>
          <cell r="C2386" t="str">
            <v>Insumos</v>
          </cell>
          <cell r="D2386" t="str">
            <v>ML</v>
          </cell>
          <cell r="E2386">
            <v>123861</v>
          </cell>
          <cell r="F2386">
            <v>104085</v>
          </cell>
        </row>
        <row r="2387">
          <cell r="A2387" t="str">
            <v>I2386</v>
          </cell>
          <cell r="B2387" t="str">
            <v>TUBERIA PVC NOVAFORT 14"</v>
          </cell>
          <cell r="C2387" t="str">
            <v>Insumos</v>
          </cell>
          <cell r="D2387" t="str">
            <v>ML</v>
          </cell>
          <cell r="E2387">
            <v>159290</v>
          </cell>
          <cell r="F2387">
            <v>133857</v>
          </cell>
        </row>
        <row r="2388">
          <cell r="A2388" t="str">
            <v>I2387</v>
          </cell>
          <cell r="B2388" t="str">
            <v>TUBERIA PVC NOVAFORT 16"</v>
          </cell>
          <cell r="C2388" t="str">
            <v>Insumos</v>
          </cell>
          <cell r="D2388" t="str">
            <v>ML</v>
          </cell>
          <cell r="E2388">
            <v>198457</v>
          </cell>
          <cell r="F2388">
            <v>166771</v>
          </cell>
        </row>
        <row r="2389">
          <cell r="A2389" t="str">
            <v>I2388</v>
          </cell>
          <cell r="B2389" t="str">
            <v>TUBERIA PVC NOVAFORT 18"</v>
          </cell>
          <cell r="C2389" t="str">
            <v>Insumos</v>
          </cell>
          <cell r="D2389" t="str">
            <v>ML</v>
          </cell>
          <cell r="E2389">
            <v>224571</v>
          </cell>
          <cell r="F2389">
            <v>188715</v>
          </cell>
        </row>
        <row r="2390">
          <cell r="A2390" t="str">
            <v>I2389</v>
          </cell>
          <cell r="B2390" t="str">
            <v>TUBERIA PVC NOVAFORT 20"</v>
          </cell>
          <cell r="C2390" t="str">
            <v>Insumos</v>
          </cell>
          <cell r="D2390" t="str">
            <v>ML</v>
          </cell>
          <cell r="E2390">
            <v>280714</v>
          </cell>
          <cell r="F2390">
            <v>235894</v>
          </cell>
        </row>
        <row r="2391">
          <cell r="A2391" t="str">
            <v>I2390</v>
          </cell>
          <cell r="B2391" t="str">
            <v>DEMOLICION DE LOSA ML X 60 CMS ANCHO</v>
          </cell>
          <cell r="C2391" t="str">
            <v>Insumos</v>
          </cell>
          <cell r="D2391" t="str">
            <v>ML</v>
          </cell>
          <cell r="E2391">
            <v>19422</v>
          </cell>
          <cell r="F2391">
            <v>16321</v>
          </cell>
        </row>
        <row r="2392">
          <cell r="A2392" t="str">
            <v>I2391</v>
          </cell>
          <cell r="B2392" t="str">
            <v>VACIADO DE LOSA EN CONCRETO ML X 60 CMS ANCHO</v>
          </cell>
          <cell r="C2392" t="str">
            <v>Insumos</v>
          </cell>
          <cell r="D2392" t="str">
            <v>ML</v>
          </cell>
          <cell r="E2392">
            <v>30028</v>
          </cell>
          <cell r="F2392">
            <v>25234</v>
          </cell>
        </row>
        <row r="2393">
          <cell r="A2393" t="str">
            <v>I2392</v>
          </cell>
          <cell r="B2393" t="str">
            <v>VALVULA ANTIRRETORNO 4"</v>
          </cell>
          <cell r="C2393" t="str">
            <v>Insumos</v>
          </cell>
          <cell r="D2393" t="str">
            <v>UND</v>
          </cell>
          <cell r="E2393">
            <v>399527</v>
          </cell>
          <cell r="F2393">
            <v>335737</v>
          </cell>
        </row>
        <row r="2394">
          <cell r="A2394" t="str">
            <v>I2393</v>
          </cell>
          <cell r="B2394" t="str">
            <v>BOMBA SUMERGIBLE</v>
          </cell>
          <cell r="C2394" t="str">
            <v>Insumos</v>
          </cell>
          <cell r="D2394" t="str">
            <v>M3</v>
          </cell>
          <cell r="E2394">
            <v>1240367</v>
          </cell>
          <cell r="F2394">
            <v>1042325</v>
          </cell>
        </row>
        <row r="2395">
          <cell r="A2395" t="str">
            <v>I2394</v>
          </cell>
          <cell r="B2395" t="str">
            <v>CHEQUE DE CORTINA RED WHITE 3"</v>
          </cell>
          <cell r="C2395" t="str">
            <v>Insumos</v>
          </cell>
          <cell r="D2395" t="str">
            <v>ML</v>
          </cell>
          <cell r="E2395">
            <v>744218</v>
          </cell>
          <cell r="F2395">
            <v>625393</v>
          </cell>
        </row>
        <row r="2396">
          <cell r="A2396" t="str">
            <v>I2395</v>
          </cell>
          <cell r="B2396" t="str">
            <v>MACROMEDIDOR DE 2"</v>
          </cell>
          <cell r="C2396" t="str">
            <v>Insumos</v>
          </cell>
          <cell r="D2396" t="str">
            <v>UND</v>
          </cell>
          <cell r="E2396">
            <v>1442742</v>
          </cell>
          <cell r="F2396">
            <v>1212388</v>
          </cell>
        </row>
        <row r="2397">
          <cell r="A2397" t="str">
            <v>I2396</v>
          </cell>
          <cell r="B2397" t="str">
            <v>TEE PARTIDA PARA INSTALACION ACOMETIDA DE LA RED PUBLICA</v>
          </cell>
          <cell r="C2397" t="str">
            <v>Insumos</v>
          </cell>
          <cell r="D2397" t="str">
            <v>UND</v>
          </cell>
          <cell r="E2397">
            <v>456977</v>
          </cell>
          <cell r="F2397">
            <v>384014</v>
          </cell>
        </row>
        <row r="2398">
          <cell r="A2398" t="str">
            <v>I2397</v>
          </cell>
          <cell r="B2398" t="str">
            <v>VALVULA DE COMPUERTA PARA ACOMETIDA DE LA RED PUBLICA</v>
          </cell>
          <cell r="C2398" t="str">
            <v>Insumos</v>
          </cell>
          <cell r="D2398" t="str">
            <v>UND</v>
          </cell>
          <cell r="E2398">
            <v>97924</v>
          </cell>
          <cell r="F2398">
            <v>82289</v>
          </cell>
        </row>
        <row r="2399">
          <cell r="A2399" t="str">
            <v>I2398</v>
          </cell>
          <cell r="B2399" t="str">
            <v>EQUIPO DE PRESION CONSTANTE COMPLETO CON HIDROFLOT DE 300 LTS</v>
          </cell>
          <cell r="C2399" t="str">
            <v>Insumos</v>
          </cell>
          <cell r="D2399" t="str">
            <v>UND</v>
          </cell>
          <cell r="E2399">
            <v>14101001</v>
          </cell>
          <cell r="F2399">
            <v>11849581</v>
          </cell>
        </row>
        <row r="2400">
          <cell r="A2400" t="str">
            <v>I2399</v>
          </cell>
          <cell r="B2400" t="str">
            <v>ACCESORIOS PARA LA INSTALACION EQUIPO DE PRESION CONSTANTE AGUA POTABLE COMPLETO CON HIDROFLOT 300 LTS</v>
          </cell>
          <cell r="C2400" t="str">
            <v>Insumos</v>
          </cell>
          <cell r="D2400" t="str">
            <v>UND</v>
          </cell>
          <cell r="E2400">
            <v>1305648</v>
          </cell>
          <cell r="F2400">
            <v>1097183</v>
          </cell>
        </row>
        <row r="2401">
          <cell r="A2401" t="str">
            <v>I2400</v>
          </cell>
          <cell r="B2401" t="str">
            <v>DESINFECCION DEL SISTEMA - IE INEM BALDOMERO SANIN CANO - REDES SANITARIAS, HIDRAULICAS Y CONTRA INCENDIOS</v>
          </cell>
          <cell r="C2401" t="str">
            <v>Insumos</v>
          </cell>
          <cell r="D2401" t="str">
            <v>UND</v>
          </cell>
          <cell r="E2401">
            <v>587542</v>
          </cell>
          <cell r="F2401">
            <v>493733</v>
          </cell>
        </row>
        <row r="2402">
          <cell r="A2402" t="str">
            <v>I2401</v>
          </cell>
          <cell r="B2402" t="str">
            <v>PLANOS RECORD - IE INEM BALDOMERO SANIN CANO - REDES SANITARIAS, HIDRAULICAS Y CONTRA INCENDIOS</v>
          </cell>
          <cell r="C2402" t="str">
            <v>Insumos</v>
          </cell>
          <cell r="D2402" t="str">
            <v>GLB</v>
          </cell>
          <cell r="E2402">
            <v>913955</v>
          </cell>
          <cell r="F2402">
            <v>768029</v>
          </cell>
        </row>
        <row r="2403">
          <cell r="A2403" t="str">
            <v>I2402</v>
          </cell>
          <cell r="B2403" t="str">
            <v>PRUEBAS HIDROESTATICAS - IE INEM BALDOMERO SANIN CANO - REDES SANITARIAS, HIDRAULICAS Y CONTRA INCENDIOS</v>
          </cell>
          <cell r="C2403" t="str">
            <v>Insumos</v>
          </cell>
          <cell r="D2403" t="str">
            <v>UND</v>
          </cell>
          <cell r="E2403">
            <v>1566778</v>
          </cell>
          <cell r="F2403">
            <v>1316620</v>
          </cell>
        </row>
        <row r="2404">
          <cell r="A2404" t="str">
            <v>I2403</v>
          </cell>
          <cell r="B2404" t="str">
            <v>TOMA SIAMESA EN BRONCE 4" X 2.1/2" X 2.1/2"</v>
          </cell>
          <cell r="C2404" t="str">
            <v>Insumos</v>
          </cell>
          <cell r="D2404" t="str">
            <v>ML</v>
          </cell>
          <cell r="E2404">
            <v>1018406</v>
          </cell>
          <cell r="F2404">
            <v>855803</v>
          </cell>
        </row>
        <row r="2405">
          <cell r="A2405" t="str">
            <v>I2404</v>
          </cell>
          <cell r="B2405" t="str">
            <v>PLATO VORTEX PARA EQUIPO DE PRESION RED CONTRAINCENDIOS</v>
          </cell>
          <cell r="C2405" t="str">
            <v>Insumos</v>
          </cell>
          <cell r="D2405" t="str">
            <v>UND</v>
          </cell>
          <cell r="E2405">
            <v>3068273</v>
          </cell>
          <cell r="F2405">
            <v>2578381</v>
          </cell>
        </row>
        <row r="2406">
          <cell r="A2406" t="str">
            <v>I2405</v>
          </cell>
          <cell r="B2406" t="str">
            <v>EQUIPO DE PRESION COMPLETO CON TABLERO LISTADO UL - FM, PARA EQUIPO DE PRESION RED CONTRAINCENDIOS</v>
          </cell>
          <cell r="C2406" t="str">
            <v>Insumos</v>
          </cell>
          <cell r="D2406" t="str">
            <v>UND</v>
          </cell>
          <cell r="E2406">
            <v>107063170</v>
          </cell>
          <cell r="F2406">
            <v>89969050</v>
          </cell>
        </row>
        <row r="2407">
          <cell r="A2407" t="str">
            <v>I2406</v>
          </cell>
          <cell r="B2407" t="str">
            <v>VALVULA DE ALIVIO EN LA CARCAZA</v>
          </cell>
          <cell r="C2407" t="str">
            <v>Insumos</v>
          </cell>
          <cell r="D2407" t="str">
            <v>UND</v>
          </cell>
          <cell r="E2407">
            <v>1018406</v>
          </cell>
          <cell r="F2407">
            <v>855803</v>
          </cell>
        </row>
        <row r="2408">
          <cell r="A2408" t="str">
            <v>I2407</v>
          </cell>
          <cell r="B2408" t="str">
            <v>BOMBA JOCKEY PARA EQUIPO DE PRESION RED CONTRAINCENDIOS</v>
          </cell>
          <cell r="C2408" t="str">
            <v>Insumos</v>
          </cell>
          <cell r="D2408" t="str">
            <v>UND</v>
          </cell>
          <cell r="E2408">
            <v>10053492</v>
          </cell>
          <cell r="F2408">
            <v>8448313</v>
          </cell>
        </row>
        <row r="2409">
          <cell r="A2409" t="str">
            <v>I2408</v>
          </cell>
          <cell r="B2409" t="str">
            <v>ACCESORIOS PARA EQUIPO DE PRESION RED CONTRAINCENDIOS</v>
          </cell>
          <cell r="C2409" t="str">
            <v>Insumos</v>
          </cell>
          <cell r="D2409" t="str">
            <v>UND</v>
          </cell>
          <cell r="E2409">
            <v>1958471</v>
          </cell>
          <cell r="F2409">
            <v>1645774</v>
          </cell>
        </row>
        <row r="2410">
          <cell r="A2410" t="str">
            <v>I2409</v>
          </cell>
          <cell r="B2410" t="str">
            <v>VALVULA DE CHEQUE 4"</v>
          </cell>
          <cell r="C2410" t="str">
            <v>Insumos</v>
          </cell>
          <cell r="D2410" t="str">
            <v>ML</v>
          </cell>
          <cell r="E2410">
            <v>1305648</v>
          </cell>
          <cell r="F2410">
            <v>1097183</v>
          </cell>
        </row>
        <row r="2411">
          <cell r="A2411" t="str">
            <v>I2410</v>
          </cell>
          <cell r="B2411" t="str">
            <v>VALVULA SENSOR DE FLUJO 4"</v>
          </cell>
          <cell r="C2411" t="str">
            <v>Insumos</v>
          </cell>
          <cell r="D2411" t="str">
            <v>UND</v>
          </cell>
          <cell r="E2411">
            <v>874783</v>
          </cell>
          <cell r="F2411">
            <v>735112</v>
          </cell>
        </row>
        <row r="2412">
          <cell r="A2412" t="str">
            <v>I2411</v>
          </cell>
          <cell r="B2412" t="str">
            <v>MALLA MOSQUITERA 0,9X5MTS</v>
          </cell>
          <cell r="C2412" t="str">
            <v>Insumos</v>
          </cell>
          <cell r="D2412" t="str">
            <v>M2</v>
          </cell>
          <cell r="E2412">
            <v>119784</v>
          </cell>
          <cell r="F2412">
            <v>100659</v>
          </cell>
        </row>
        <row r="2413">
          <cell r="A2413" t="str">
            <v>H1</v>
          </cell>
          <cell r="B2413" t="str">
            <v>EQUIPO BASICO ( CONSTRUCCIÓN )</v>
          </cell>
          <cell r="C2413" t="str">
            <v>Herramienta</v>
          </cell>
          <cell r="D2413" t="str">
            <v>UND</v>
          </cell>
          <cell r="E2413">
            <v>3311</v>
          </cell>
          <cell r="F2413">
            <v>2782</v>
          </cell>
        </row>
        <row r="2414">
          <cell r="A2414" t="str">
            <v>H2</v>
          </cell>
          <cell r="B2414" t="str">
            <v>EQUIPO BASICO (HERRAMIENTA MENOR)</v>
          </cell>
          <cell r="C2414" t="str">
            <v>Herramienta</v>
          </cell>
          <cell r="D2414" t="str">
            <v>UND</v>
          </cell>
          <cell r="E2414">
            <v>3311</v>
          </cell>
          <cell r="F2414">
            <v>2782</v>
          </cell>
        </row>
        <row r="2415">
          <cell r="A2415" t="str">
            <v>E1</v>
          </cell>
          <cell r="B2415" t="str">
            <v>ANDAMIO METALICO CERTIFICADO, INCLUYE ESCALERILLA CON BARANDAS Y PLATAFORMAS DE TRABAJO</v>
          </cell>
          <cell r="C2415" t="str">
            <v>Equipos</v>
          </cell>
          <cell r="D2415" t="str">
            <v>UND</v>
          </cell>
          <cell r="E2415">
            <v>9475</v>
          </cell>
          <cell r="F2415">
            <v>7962</v>
          </cell>
        </row>
        <row r="2416">
          <cell r="A2416" t="str">
            <v>E2</v>
          </cell>
          <cell r="B2416" t="str">
            <v>BULLDOZER D-5</v>
          </cell>
          <cell r="C2416" t="str">
            <v>Equipos</v>
          </cell>
          <cell r="D2416" t="str">
            <v>HR</v>
          </cell>
          <cell r="E2416">
            <v>180674</v>
          </cell>
          <cell r="F2416">
            <v>151827</v>
          </cell>
        </row>
        <row r="2417">
          <cell r="A2417" t="str">
            <v>E3</v>
          </cell>
          <cell r="B2417" t="str">
            <v>CARROTANQUE DE AGUA 10.000 LTS.</v>
          </cell>
          <cell r="C2417" t="str">
            <v>Equipos</v>
          </cell>
          <cell r="D2417" t="str">
            <v>HR</v>
          </cell>
          <cell r="E2417">
            <v>81302</v>
          </cell>
          <cell r="F2417">
            <v>68321</v>
          </cell>
        </row>
        <row r="2418">
          <cell r="A2418" t="str">
            <v>E4</v>
          </cell>
          <cell r="B2418" t="str">
            <v>CARROTANQUE IRRIGADOR DE ASFALTO</v>
          </cell>
          <cell r="C2418" t="str">
            <v>Equipos</v>
          </cell>
          <cell r="D2418" t="str">
            <v>HR</v>
          </cell>
          <cell r="E2418">
            <v>93948</v>
          </cell>
          <cell r="F2418">
            <v>78948</v>
          </cell>
        </row>
        <row r="2419">
          <cell r="A2419" t="str">
            <v>E5</v>
          </cell>
          <cell r="B2419" t="str">
            <v>COMPACTADOR DE ASFALTO</v>
          </cell>
          <cell r="C2419" t="str">
            <v>Equipos</v>
          </cell>
          <cell r="D2419" t="str">
            <v>HR</v>
          </cell>
          <cell r="E2419">
            <v>144537</v>
          </cell>
          <cell r="F2419">
            <v>121460</v>
          </cell>
        </row>
        <row r="2420">
          <cell r="A2420" t="str">
            <v>E6</v>
          </cell>
          <cell r="B2420" t="str">
            <v>COMPRESOR (BARRIDO Y/O SOPLADO DE LA SUPERFICIE PAVIMENTO)</v>
          </cell>
          <cell r="C2420" t="str">
            <v>Equipos</v>
          </cell>
          <cell r="D2420" t="str">
            <v>HR</v>
          </cell>
          <cell r="E2420">
            <v>97562</v>
          </cell>
          <cell r="F2420">
            <v>81985</v>
          </cell>
        </row>
        <row r="2421">
          <cell r="A2421" t="str">
            <v>E7</v>
          </cell>
          <cell r="B2421" t="str">
            <v>COMPRESOR 2 MARTILLOS (INCLUYE ACPM Y TRANSPORTE)</v>
          </cell>
          <cell r="C2421" t="str">
            <v>Equipos</v>
          </cell>
          <cell r="D2421" t="str">
            <v>HR</v>
          </cell>
          <cell r="E2421">
            <v>99367</v>
          </cell>
          <cell r="F2421">
            <v>83502</v>
          </cell>
        </row>
        <row r="2422">
          <cell r="A2422" t="str">
            <v>E8</v>
          </cell>
          <cell r="B2422" t="str">
            <v xml:space="preserve">CORTADORA INCLUYE DISCO </v>
          </cell>
          <cell r="C2422" t="str">
            <v>Equipos</v>
          </cell>
          <cell r="D2422" t="str">
            <v>DIA</v>
          </cell>
          <cell r="E2422">
            <v>63233</v>
          </cell>
          <cell r="F2422">
            <v>53137</v>
          </cell>
        </row>
        <row r="2423">
          <cell r="A2423" t="str">
            <v>E9</v>
          </cell>
          <cell r="B2423" t="str">
            <v>PLUMA  GRUA 250KG CON BALDE</v>
          </cell>
          <cell r="C2423" t="str">
            <v>Equipos</v>
          </cell>
          <cell r="D2423" t="str">
            <v>DIA</v>
          </cell>
          <cell r="E2423">
            <v>39745</v>
          </cell>
          <cell r="F2423">
            <v>33399</v>
          </cell>
        </row>
        <row r="2424">
          <cell r="A2424" t="str">
            <v>E10</v>
          </cell>
          <cell r="B2424" t="str">
            <v xml:space="preserve">EQUIPO DE TERMOFUSION </v>
          </cell>
          <cell r="C2424" t="str">
            <v>Equipos</v>
          </cell>
          <cell r="D2424" t="str">
            <v>DIA</v>
          </cell>
          <cell r="E2424">
            <v>451686</v>
          </cell>
          <cell r="F2424">
            <v>379568</v>
          </cell>
        </row>
        <row r="2425">
          <cell r="A2425" t="str">
            <v>E11</v>
          </cell>
          <cell r="B2425" t="str">
            <v>EQUIPO HIDROLAVADORA</v>
          </cell>
          <cell r="C2425" t="str">
            <v>Equipos</v>
          </cell>
          <cell r="D2425" t="str">
            <v>DIA</v>
          </cell>
          <cell r="E2425">
            <v>63233</v>
          </cell>
          <cell r="F2425">
            <v>53137</v>
          </cell>
        </row>
        <row r="2426">
          <cell r="A2426" t="str">
            <v>E12</v>
          </cell>
          <cell r="B2426" t="str">
            <v>EQUIPO DE TRANSPORTE</v>
          </cell>
          <cell r="C2426" t="str">
            <v>Equipos</v>
          </cell>
          <cell r="D2426" t="str">
            <v>DIA</v>
          </cell>
          <cell r="E2426">
            <v>171308</v>
          </cell>
          <cell r="F2426">
            <v>143956</v>
          </cell>
        </row>
        <row r="2427">
          <cell r="A2427" t="str">
            <v>E13</v>
          </cell>
          <cell r="B2427" t="str">
            <v>GRUA CON BRAZO HIDRAULICO</v>
          </cell>
          <cell r="C2427" t="str">
            <v>Equipos</v>
          </cell>
          <cell r="D2427" t="str">
            <v>DIA</v>
          </cell>
          <cell r="E2427">
            <v>3974398</v>
          </cell>
          <cell r="F2427">
            <v>3339830</v>
          </cell>
        </row>
        <row r="2428">
          <cell r="A2428" t="str">
            <v>E14</v>
          </cell>
          <cell r="B2428" t="str">
            <v>MEZCLADORA A GASOLINA 1 SACO</v>
          </cell>
          <cell r="C2428" t="str">
            <v>Equipos</v>
          </cell>
          <cell r="D2428" t="str">
            <v>DIA</v>
          </cell>
          <cell r="E2428">
            <v>45166</v>
          </cell>
          <cell r="F2428">
            <v>37955</v>
          </cell>
        </row>
        <row r="2429">
          <cell r="A2429" t="str">
            <v>E15</v>
          </cell>
          <cell r="B2429" t="str">
            <v>MOTONIVELADORA 120 HP.</v>
          </cell>
          <cell r="C2429" t="str">
            <v>Equipos</v>
          </cell>
          <cell r="D2429" t="str">
            <v>HR</v>
          </cell>
          <cell r="E2429">
            <v>278207</v>
          </cell>
          <cell r="F2429">
            <v>233787</v>
          </cell>
        </row>
        <row r="2430">
          <cell r="A2430" t="str">
            <v>E16</v>
          </cell>
          <cell r="B2430" t="str">
            <v>REGLA VIBRATORIA</v>
          </cell>
          <cell r="C2430" t="str">
            <v>Equipos</v>
          </cell>
          <cell r="D2430" t="str">
            <v>DIA</v>
          </cell>
          <cell r="E2430">
            <v>99367</v>
          </cell>
          <cell r="F2430">
            <v>83502</v>
          </cell>
        </row>
        <row r="2431">
          <cell r="A2431" t="str">
            <v>E17</v>
          </cell>
          <cell r="B2431" t="str">
            <v>RETIRO DE ESCOMBROS (TRANSPORTE HORIZONTAL, CARGUE Y DESCARGUE).</v>
          </cell>
          <cell r="C2431" t="str">
            <v>Equipos</v>
          </cell>
          <cell r="D2431" t="str">
            <v>M3</v>
          </cell>
          <cell r="E2431">
            <v>29531</v>
          </cell>
          <cell r="F2431">
            <v>24816</v>
          </cell>
        </row>
        <row r="2432">
          <cell r="A2432" t="str">
            <v>E18</v>
          </cell>
          <cell r="B2432" t="str">
            <v>RETROEXCAVADORA SOBRE ORUGAS</v>
          </cell>
          <cell r="C2432" t="str">
            <v>Equipos</v>
          </cell>
          <cell r="D2432" t="str">
            <v>HR</v>
          </cell>
          <cell r="E2432">
            <v>278207</v>
          </cell>
          <cell r="F2432">
            <v>233787</v>
          </cell>
        </row>
        <row r="2433">
          <cell r="A2433" t="str">
            <v>E19</v>
          </cell>
          <cell r="B2433" t="str">
            <v>TALADRO ROTO PERCUTOR</v>
          </cell>
          <cell r="C2433" t="str">
            <v>Equipos</v>
          </cell>
          <cell r="D2433" t="str">
            <v>DIA</v>
          </cell>
          <cell r="E2433">
            <v>18970</v>
          </cell>
          <cell r="F2433">
            <v>15941</v>
          </cell>
        </row>
        <row r="2434">
          <cell r="A2434" t="str">
            <v>E20</v>
          </cell>
          <cell r="B2434" t="str">
            <v>TERMINADORA DE ASFALTO</v>
          </cell>
          <cell r="C2434" t="str">
            <v>Equipos</v>
          </cell>
          <cell r="D2434" t="str">
            <v>HR</v>
          </cell>
          <cell r="E2434">
            <v>189710</v>
          </cell>
          <cell r="F2434">
            <v>159420</v>
          </cell>
        </row>
        <row r="2435">
          <cell r="A2435" t="str">
            <v>E21</v>
          </cell>
          <cell r="B2435" t="str">
            <v>VIBRADOR A GASOLINA</v>
          </cell>
          <cell r="C2435" t="str">
            <v>Equipos</v>
          </cell>
          <cell r="D2435" t="str">
            <v>DIA</v>
          </cell>
          <cell r="E2435">
            <v>67825</v>
          </cell>
          <cell r="F2435">
            <v>56996</v>
          </cell>
        </row>
        <row r="2436">
          <cell r="A2436" t="str">
            <v>E22</v>
          </cell>
          <cell r="B2436" t="str">
            <v>VIBROCOMPACTADOR DE SUELO</v>
          </cell>
          <cell r="C2436" t="str">
            <v>Equipos</v>
          </cell>
          <cell r="D2436" t="str">
            <v>HR</v>
          </cell>
          <cell r="E2436">
            <v>153572</v>
          </cell>
          <cell r="F2436">
            <v>129052</v>
          </cell>
        </row>
        <row r="2437">
          <cell r="A2437" t="str">
            <v>E23</v>
          </cell>
          <cell r="B2437" t="str">
            <v>VIBROCOMPACTADOR MANUAL SALTARÍN</v>
          </cell>
          <cell r="C2437" t="str">
            <v>Equipos</v>
          </cell>
          <cell r="D2437" t="str">
            <v>DIA</v>
          </cell>
          <cell r="E2437">
            <v>58173</v>
          </cell>
          <cell r="F2437">
            <v>48885</v>
          </cell>
        </row>
        <row r="2438">
          <cell r="A2438" t="str">
            <v>E24</v>
          </cell>
          <cell r="B2438" t="str">
            <v>VOLQUETA  6M3 (CARGUE A MANO)</v>
          </cell>
          <cell r="C2438" t="str">
            <v>Equipos</v>
          </cell>
          <cell r="D2438" t="str">
            <v>VJE</v>
          </cell>
          <cell r="E2438">
            <v>154179</v>
          </cell>
          <cell r="F2438">
            <v>129562</v>
          </cell>
        </row>
        <row r="2439">
          <cell r="A2439" t="str">
            <v>E25</v>
          </cell>
          <cell r="B2439" t="str">
            <v>VOLQUETA  6M3 (CARGUE MECÁNICO)</v>
          </cell>
          <cell r="C2439" t="str">
            <v>Equipos</v>
          </cell>
          <cell r="D2439" t="str">
            <v>VJE</v>
          </cell>
          <cell r="E2439">
            <v>82228</v>
          </cell>
          <cell r="F2439">
            <v>69099</v>
          </cell>
        </row>
        <row r="2440">
          <cell r="A2440" t="str">
            <v>E26</v>
          </cell>
          <cell r="B2440" t="str">
            <v>EQUIPO COLOCACION CONCRETO (BOMBEO)</v>
          </cell>
          <cell r="C2440" t="str">
            <v>Equipos</v>
          </cell>
          <cell r="D2440" t="str">
            <v>M3</v>
          </cell>
          <cell r="E2440">
            <v>52395</v>
          </cell>
          <cell r="F2440">
            <v>44029</v>
          </cell>
        </row>
        <row r="2441">
          <cell r="A2441" t="str">
            <v>E27</v>
          </cell>
          <cell r="B2441" t="str">
            <v>VOLQUETA  6M3 (CARGUE A MANO) RETIRO INTERNO</v>
          </cell>
          <cell r="C2441" t="str">
            <v>Equipos</v>
          </cell>
          <cell r="D2441" t="str">
            <v>VJE</v>
          </cell>
          <cell r="E2441">
            <v>216810</v>
          </cell>
          <cell r="F2441">
            <v>182193</v>
          </cell>
        </row>
        <row r="2442">
          <cell r="A2442" t="str">
            <v>E28</v>
          </cell>
          <cell r="B2442" t="str">
            <v>VOLQUETA  6M3 (CARGUE A MECANICO) RETIRO INTERNO</v>
          </cell>
          <cell r="C2442" t="str">
            <v>Equipos</v>
          </cell>
          <cell r="D2442" t="str">
            <v>VJE</v>
          </cell>
          <cell r="E2442">
            <v>119233</v>
          </cell>
          <cell r="F2442">
            <v>100196</v>
          </cell>
        </row>
        <row r="2443">
          <cell r="A2443" t="str">
            <v>E29</v>
          </cell>
          <cell r="B2443" t="str">
            <v>CORTADORA DE CONCRETO</v>
          </cell>
          <cell r="C2443" t="str">
            <v>Equipos</v>
          </cell>
          <cell r="D2443" t="str">
            <v>HR</v>
          </cell>
          <cell r="E2443">
            <v>3614</v>
          </cell>
          <cell r="F2443">
            <v>3037</v>
          </cell>
        </row>
        <row r="2444">
          <cell r="A2444" t="str">
            <v>E30</v>
          </cell>
          <cell r="B2444" t="str">
            <v>CORTADORA CON DISCO DIAMANTADO (INCLUYE OPERARIO)</v>
          </cell>
          <cell r="C2444" t="str">
            <v>Equipos</v>
          </cell>
          <cell r="D2444" t="str">
            <v>HR</v>
          </cell>
          <cell r="E2444">
            <v>38545</v>
          </cell>
          <cell r="F2444">
            <v>32391</v>
          </cell>
        </row>
        <row r="2445">
          <cell r="A2445" t="str">
            <v>E31</v>
          </cell>
          <cell r="B2445" t="str">
            <v>DISCO DIAMANTADO DE 14"</v>
          </cell>
          <cell r="C2445" t="str">
            <v>Equipos</v>
          </cell>
          <cell r="D2445" t="str">
            <v>UND</v>
          </cell>
          <cell r="E2445">
            <v>218391</v>
          </cell>
          <cell r="F2445">
            <v>183522</v>
          </cell>
        </row>
        <row r="2446">
          <cell r="A2446" t="str">
            <v>E32</v>
          </cell>
          <cell r="B2446" t="str">
            <v>ALLANADORA MECANICA CON CUCHILLAS</v>
          </cell>
          <cell r="C2446" t="str">
            <v>Equipos</v>
          </cell>
          <cell r="D2446" t="str">
            <v>DIA</v>
          </cell>
          <cell r="E2446">
            <v>103332</v>
          </cell>
          <cell r="F2446">
            <v>86834</v>
          </cell>
        </row>
        <row r="2447">
          <cell r="A2447" t="str">
            <v>E33</v>
          </cell>
          <cell r="B2447" t="str">
            <v>MONTACARGA</v>
          </cell>
          <cell r="C2447" t="str">
            <v>Equipos</v>
          </cell>
          <cell r="D2447" t="str">
            <v>DIA</v>
          </cell>
          <cell r="E2447">
            <v>271013</v>
          </cell>
          <cell r="F2447">
            <v>227742</v>
          </cell>
        </row>
        <row r="2448">
          <cell r="A2448" t="str">
            <v>E34</v>
          </cell>
          <cell r="B2448" t="str">
            <v>CAMABAJA -  DIA</v>
          </cell>
          <cell r="C2448" t="str">
            <v>Equipos</v>
          </cell>
          <cell r="D2448" t="str">
            <v>DIA</v>
          </cell>
          <cell r="E2448">
            <v>2569650</v>
          </cell>
          <cell r="F2448">
            <v>2159370</v>
          </cell>
        </row>
        <row r="2449">
          <cell r="A2449" t="str">
            <v>E35</v>
          </cell>
          <cell r="B2449" t="str">
            <v>TABLERO  1.40 X 0,70</v>
          </cell>
          <cell r="C2449" t="str">
            <v>Equipos</v>
          </cell>
          <cell r="D2449" t="str">
            <v>DIA</v>
          </cell>
          <cell r="E2449">
            <v>447</v>
          </cell>
          <cell r="F2449">
            <v>376</v>
          </cell>
        </row>
        <row r="2450">
          <cell r="A2450" t="str">
            <v>E36</v>
          </cell>
          <cell r="B2450" t="str">
            <v>EQUIPO MANEJO DE AGUAS DIFERENTE A AGUAS RESIDUALES</v>
          </cell>
          <cell r="C2450" t="str">
            <v>Equipos</v>
          </cell>
          <cell r="D2450" t="str">
            <v>DIA</v>
          </cell>
          <cell r="E2450">
            <v>63233</v>
          </cell>
          <cell r="F2450">
            <v>53137</v>
          </cell>
        </row>
        <row r="2451">
          <cell r="A2451" t="str">
            <v>E37</v>
          </cell>
          <cell r="B2451" t="str">
            <v>MOTOBOMBA DE 2" A GASOLINA</v>
          </cell>
          <cell r="C2451" t="str">
            <v>Equipos</v>
          </cell>
          <cell r="D2451" t="str">
            <v>DIA</v>
          </cell>
          <cell r="E2451">
            <v>63233</v>
          </cell>
          <cell r="F2451">
            <v>53137</v>
          </cell>
        </row>
        <row r="2452">
          <cell r="A2452" t="str">
            <v>E38</v>
          </cell>
          <cell r="B2452" t="str">
            <v>EXPLOSIVOS (INCLUYE PERFORACIÓN, ESTOPINES, CORDON DETONANTE, MECHA LENTA Y DINAMITA)</v>
          </cell>
          <cell r="C2452" t="str">
            <v>Equipos</v>
          </cell>
          <cell r="D2452" t="str">
            <v>TIRO</v>
          </cell>
          <cell r="E2452">
            <v>45166</v>
          </cell>
          <cell r="F2452">
            <v>37955</v>
          </cell>
        </row>
        <row r="2453">
          <cell r="A2453" t="str">
            <v>E39</v>
          </cell>
          <cell r="B2453" t="str">
            <v>EQUIPOS-HERRAMIENTA /PRUEBA HIDROSTATICA</v>
          </cell>
          <cell r="C2453" t="str">
            <v>Equipos</v>
          </cell>
          <cell r="D2453" t="str">
            <v>M</v>
          </cell>
          <cell r="E2453">
            <v>2569</v>
          </cell>
          <cell r="F2453">
            <v>2159</v>
          </cell>
        </row>
        <row r="2454">
          <cell r="A2454" t="str">
            <v>E40</v>
          </cell>
          <cell r="B2454" t="str">
            <v>EQUIPOS-HERRAMIENTA P/FUSION DE TUBERIA</v>
          </cell>
          <cell r="C2454" t="str">
            <v>Equipos</v>
          </cell>
          <cell r="D2454" t="str">
            <v>M</v>
          </cell>
          <cell r="E2454">
            <v>17130</v>
          </cell>
          <cell r="F2454">
            <v>14395</v>
          </cell>
        </row>
        <row r="2455">
          <cell r="A2455" t="str">
            <v>E41</v>
          </cell>
          <cell r="B2455" t="str">
            <v>FUSION TUBERIA SOCKET</v>
          </cell>
          <cell r="C2455" t="str">
            <v>Equipos</v>
          </cell>
          <cell r="D2455" t="str">
            <v>UND</v>
          </cell>
          <cell r="E2455">
            <v>42825</v>
          </cell>
          <cell r="F2455">
            <v>35987</v>
          </cell>
        </row>
        <row r="2456">
          <cell r="A2456" t="str">
            <v>E42</v>
          </cell>
          <cell r="B2456" t="str">
            <v>MATERIALES VARIOS PARA LA MOVILIZACION Y ALINEACION DEL MEDIDOR</v>
          </cell>
          <cell r="C2456" t="str">
            <v>Equipos</v>
          </cell>
          <cell r="D2456" t="str">
            <v>UND</v>
          </cell>
          <cell r="E2456">
            <v>3766</v>
          </cell>
          <cell r="F2456">
            <v>3165</v>
          </cell>
        </row>
        <row r="2457">
          <cell r="A2457" t="str">
            <v>E43</v>
          </cell>
          <cell r="B2457" t="str">
            <v>RETROCARGADORA DE LLANTAS</v>
          </cell>
          <cell r="C2457" t="str">
            <v>Equipos</v>
          </cell>
          <cell r="D2457" t="str">
            <v>HR</v>
          </cell>
          <cell r="E2457">
            <v>152036</v>
          </cell>
          <cell r="F2457">
            <v>127761</v>
          </cell>
        </row>
        <row r="2458">
          <cell r="A2458" t="str">
            <v>E44</v>
          </cell>
          <cell r="B2458" t="str">
            <v xml:space="preserve">EQUIPO DE COMPACTACION </v>
          </cell>
          <cell r="C2458" t="str">
            <v>Equipos</v>
          </cell>
          <cell r="D2458" t="str">
            <v>DIA</v>
          </cell>
          <cell r="E2458">
            <v>72534</v>
          </cell>
          <cell r="F2458">
            <v>60953</v>
          </cell>
        </row>
        <row r="2459">
          <cell r="A2459" t="str">
            <v>E45</v>
          </cell>
          <cell r="B2459" t="str">
            <v>RETROEXCAVADORA CARGADORA JD-510</v>
          </cell>
          <cell r="C2459" t="str">
            <v>Equipos</v>
          </cell>
          <cell r="D2459" t="str">
            <v>HR</v>
          </cell>
          <cell r="E2459">
            <v>278207</v>
          </cell>
          <cell r="F2459">
            <v>233787</v>
          </cell>
        </row>
        <row r="2460">
          <cell r="A2460" t="str">
            <v>E46</v>
          </cell>
          <cell r="B2460" t="str">
            <v>COMPRESOR 175 Q 2 MARTILLOS</v>
          </cell>
          <cell r="C2460" t="str">
            <v>Equipos</v>
          </cell>
          <cell r="D2460" t="str">
            <v>HR</v>
          </cell>
          <cell r="E2460">
            <v>99367</v>
          </cell>
          <cell r="F2460">
            <v>83502</v>
          </cell>
        </row>
        <row r="2461">
          <cell r="A2461" t="str">
            <v>E47</v>
          </cell>
          <cell r="B2461" t="str">
            <v>VIBROCOMPACTADOR TIPO RANA</v>
          </cell>
          <cell r="C2461" t="str">
            <v>Equipos</v>
          </cell>
          <cell r="D2461" t="str">
            <v>DIA</v>
          </cell>
          <cell r="E2461">
            <v>56533</v>
          </cell>
          <cell r="F2461">
            <v>47507</v>
          </cell>
        </row>
        <row r="2462">
          <cell r="A2462" t="str">
            <v>E48</v>
          </cell>
          <cell r="B2462" t="str">
            <v>CANGURO</v>
          </cell>
          <cell r="C2462" t="str">
            <v>Equipos</v>
          </cell>
          <cell r="D2462" t="str">
            <v>DIA</v>
          </cell>
          <cell r="E2462">
            <v>61671</v>
          </cell>
          <cell r="F2462">
            <v>51824</v>
          </cell>
        </row>
        <row r="2463">
          <cell r="A2463" t="str">
            <v>E49</v>
          </cell>
          <cell r="B2463" t="str">
            <v>CILINDRO COMPACTADOR 6 TONELADAS</v>
          </cell>
          <cell r="C2463" t="str">
            <v>Equipos</v>
          </cell>
          <cell r="D2463" t="str">
            <v>HR</v>
          </cell>
          <cell r="E2463">
            <v>278207</v>
          </cell>
          <cell r="F2463">
            <v>233787</v>
          </cell>
        </row>
        <row r="2464">
          <cell r="A2464" t="str">
            <v>E50</v>
          </cell>
          <cell r="B2464" t="str">
            <v>MOTONIVELADORA CAT-12 -F</v>
          </cell>
          <cell r="C2464" t="str">
            <v>Equipos</v>
          </cell>
          <cell r="D2464" t="str">
            <v>HR</v>
          </cell>
          <cell r="E2464">
            <v>278207</v>
          </cell>
          <cell r="F2464">
            <v>233787</v>
          </cell>
        </row>
        <row r="2465">
          <cell r="A2465" t="str">
            <v>E51</v>
          </cell>
          <cell r="B2465" t="str">
            <v>VIBROCOMPACTADOR  TANDEM</v>
          </cell>
          <cell r="C2465" t="str">
            <v>Equipos</v>
          </cell>
          <cell r="D2465" t="str">
            <v>HR</v>
          </cell>
          <cell r="E2465">
            <v>158974</v>
          </cell>
          <cell r="F2465">
            <v>133592</v>
          </cell>
        </row>
        <row r="2466">
          <cell r="A2466" t="str">
            <v>E52</v>
          </cell>
          <cell r="B2466" t="str">
            <v>VIBRADOR</v>
          </cell>
          <cell r="C2466" t="str">
            <v>Equipos</v>
          </cell>
          <cell r="D2466" t="str">
            <v>HR</v>
          </cell>
          <cell r="E2466">
            <v>7710</v>
          </cell>
          <cell r="F2466">
            <v>6479</v>
          </cell>
        </row>
        <row r="2467">
          <cell r="A2467" t="str">
            <v>E53</v>
          </cell>
          <cell r="B2467" t="str">
            <v>CANASTILLA SOPORTE DOVELAS EN HIERRO DE 1/4"</v>
          </cell>
          <cell r="C2467" t="str">
            <v>Equipos</v>
          </cell>
          <cell r="D2467" t="str">
            <v>KG</v>
          </cell>
          <cell r="E2467">
            <v>7191</v>
          </cell>
          <cell r="F2467">
            <v>6043</v>
          </cell>
        </row>
        <row r="2468">
          <cell r="A2468" t="str">
            <v>E54</v>
          </cell>
          <cell r="B2468" t="str">
            <v xml:space="preserve">EQUIPO DE EXCAVACION </v>
          </cell>
          <cell r="C2468" t="str">
            <v>Equipos</v>
          </cell>
          <cell r="D2468" t="str">
            <v>HR</v>
          </cell>
          <cell r="E2468">
            <v>1584616</v>
          </cell>
          <cell r="F2468">
            <v>1331610</v>
          </cell>
        </row>
        <row r="2469">
          <cell r="A2469" t="str">
            <v>E55</v>
          </cell>
          <cell r="B2469" t="str">
            <v>PLANCHON Y REMOLCADOR</v>
          </cell>
          <cell r="C2469" t="str">
            <v>Equipos</v>
          </cell>
          <cell r="D2469" t="str">
            <v>HR</v>
          </cell>
          <cell r="E2469">
            <v>702371</v>
          </cell>
          <cell r="F2469">
            <v>590228</v>
          </cell>
        </row>
        <row r="2470">
          <cell r="A2470" t="str">
            <v>E56</v>
          </cell>
          <cell r="B2470" t="str">
            <v>OBRA FALSA Y PUNTALES PARA PILOTES</v>
          </cell>
          <cell r="C2470" t="str">
            <v>Equipos</v>
          </cell>
          <cell r="D2470" t="str">
            <v>HR</v>
          </cell>
          <cell r="E2470">
            <v>80171</v>
          </cell>
          <cell r="F2470">
            <v>67371</v>
          </cell>
        </row>
        <row r="2471">
          <cell r="A2471" t="str">
            <v>E57</v>
          </cell>
          <cell r="B2471" t="str">
            <v>MIXER DE 6 M3 CONCRETO PREMEZCLADO</v>
          </cell>
          <cell r="C2471" t="str">
            <v>Equipos</v>
          </cell>
          <cell r="D2471" t="str">
            <v>M3</v>
          </cell>
          <cell r="E2471">
            <v>1980</v>
          </cell>
          <cell r="F2471">
            <v>1664</v>
          </cell>
        </row>
        <row r="2472">
          <cell r="A2472" t="str">
            <v>E58</v>
          </cell>
          <cell r="B2472" t="str">
            <v>ANDAMIOS METALICO CERTIFICADO Y FORMALETA PARA SUPERESTRUCTURA</v>
          </cell>
          <cell r="C2472" t="str">
            <v>Equipos</v>
          </cell>
          <cell r="D2472" t="str">
            <v>UND</v>
          </cell>
          <cell r="E2472">
            <v>428276</v>
          </cell>
          <cell r="F2472">
            <v>359896</v>
          </cell>
        </row>
        <row r="2473">
          <cell r="A2473" t="str">
            <v>E59</v>
          </cell>
          <cell r="B2473" t="str">
            <v>EQUIPO DE SOLDADURA</v>
          </cell>
          <cell r="C2473" t="str">
            <v>Equipos</v>
          </cell>
          <cell r="D2473" t="str">
            <v>HR</v>
          </cell>
          <cell r="E2473">
            <v>42825</v>
          </cell>
          <cell r="F2473">
            <v>35987</v>
          </cell>
        </row>
        <row r="2474">
          <cell r="A2474" t="str">
            <v>E60</v>
          </cell>
          <cell r="B2474" t="str">
            <v>TALADRO DE PERCUCION</v>
          </cell>
          <cell r="C2474" t="str">
            <v>Equipos</v>
          </cell>
          <cell r="D2474" t="str">
            <v>HR</v>
          </cell>
          <cell r="E2474">
            <v>7492</v>
          </cell>
          <cell r="F2474">
            <v>6296</v>
          </cell>
        </row>
        <row r="2475">
          <cell r="A2475" t="str">
            <v>E61</v>
          </cell>
          <cell r="B2475" t="str">
            <v>GATO PARA TENSIONAMIENTO</v>
          </cell>
          <cell r="C2475" t="str">
            <v>Equipos</v>
          </cell>
          <cell r="D2475" t="str">
            <v>HR</v>
          </cell>
          <cell r="E2475">
            <v>77088</v>
          </cell>
          <cell r="F2475">
            <v>64780</v>
          </cell>
        </row>
        <row r="2476">
          <cell r="A2476" t="str">
            <v>E62</v>
          </cell>
          <cell r="B2476" t="str">
            <v>BOMBA PARA INYECTAR LECHADA</v>
          </cell>
          <cell r="C2476" t="str">
            <v>Equipos</v>
          </cell>
          <cell r="D2476" t="str">
            <v>HR</v>
          </cell>
          <cell r="E2476">
            <v>51395</v>
          </cell>
          <cell r="F2476">
            <v>43189</v>
          </cell>
        </row>
        <row r="2477">
          <cell r="A2477" t="str">
            <v>E63</v>
          </cell>
          <cell r="B2477" t="str">
            <v>CUÑAS</v>
          </cell>
          <cell r="C2477" t="str">
            <v>Equipos</v>
          </cell>
          <cell r="D2477" t="str">
            <v>UND</v>
          </cell>
          <cell r="E2477">
            <v>10278</v>
          </cell>
          <cell r="F2477">
            <v>8637</v>
          </cell>
        </row>
        <row r="2478">
          <cell r="A2478" t="str">
            <v>E64</v>
          </cell>
          <cell r="B2478" t="str">
            <v>BLOQUE (GALLETA) PARA POSTENSADO 12 TORONES N° 15 E= 75 MM D=170MM</v>
          </cell>
          <cell r="C2478" t="str">
            <v>Equipos</v>
          </cell>
          <cell r="D2478" t="str">
            <v>UND</v>
          </cell>
          <cell r="E2478">
            <v>513928</v>
          </cell>
          <cell r="F2478">
            <v>431872</v>
          </cell>
        </row>
        <row r="2479">
          <cell r="A2479" t="str">
            <v>E65</v>
          </cell>
          <cell r="B2479" t="str">
            <v>DUCTO METALICO D = 87 MM PARA CLABLE</v>
          </cell>
          <cell r="C2479" t="str">
            <v>Equipos</v>
          </cell>
          <cell r="D2479" t="str">
            <v>M</v>
          </cell>
          <cell r="E2479">
            <v>16272</v>
          </cell>
          <cell r="F2479">
            <v>13674</v>
          </cell>
        </row>
        <row r="2480">
          <cell r="A2480" t="str">
            <v>E66</v>
          </cell>
          <cell r="B2480" t="str">
            <v>PLACA DE 270MM X270 MM X 40 MM</v>
          </cell>
          <cell r="C2480" t="str">
            <v>Equipos</v>
          </cell>
          <cell r="D2480" t="str">
            <v>UND</v>
          </cell>
          <cell r="E2480">
            <v>335425</v>
          </cell>
          <cell r="F2480">
            <v>281870</v>
          </cell>
        </row>
        <row r="2481">
          <cell r="A2481" t="str">
            <v>E67</v>
          </cell>
          <cell r="B2481" t="str">
            <v>TROMPETA LONG 460 MM D1=118 MM D2 = 87 MM</v>
          </cell>
          <cell r="C2481" t="str">
            <v>Equipos</v>
          </cell>
          <cell r="D2481" t="str">
            <v>UND</v>
          </cell>
          <cell r="E2481">
            <v>214138</v>
          </cell>
          <cell r="F2481">
            <v>179948</v>
          </cell>
        </row>
        <row r="2482">
          <cell r="A2482" t="str">
            <v>E68</v>
          </cell>
          <cell r="B2482" t="str">
            <v>TUBO DE INYECCION</v>
          </cell>
          <cell r="C2482" t="str">
            <v>Equipos</v>
          </cell>
          <cell r="D2482" t="str">
            <v>UND</v>
          </cell>
          <cell r="E2482">
            <v>27065</v>
          </cell>
          <cell r="F2482">
            <v>22744</v>
          </cell>
        </row>
        <row r="2483">
          <cell r="A2483" t="str">
            <v>E69</v>
          </cell>
          <cell r="B2483" t="str">
            <v>RANA COMPACTADORA (INCLUYE COMBUSTIBLE)</v>
          </cell>
          <cell r="C2483" t="str">
            <v>Equipos</v>
          </cell>
          <cell r="D2483" t="str">
            <v>HR</v>
          </cell>
          <cell r="E2483">
            <v>12850</v>
          </cell>
          <cell r="F2483">
            <v>10798</v>
          </cell>
        </row>
        <row r="2484">
          <cell r="A2484" t="str">
            <v>E70</v>
          </cell>
          <cell r="B2484" t="str">
            <v>CARRETA O BUGGY</v>
          </cell>
          <cell r="C2484" t="str">
            <v>Equipos</v>
          </cell>
          <cell r="D2484" t="str">
            <v>UND</v>
          </cell>
          <cell r="E2484">
            <v>222699</v>
          </cell>
          <cell r="F2484">
            <v>187142</v>
          </cell>
        </row>
        <row r="2485">
          <cell r="A2485" t="str">
            <v>E71</v>
          </cell>
          <cell r="B2485" t="str">
            <v>CAMABAJA - VJE</v>
          </cell>
          <cell r="C2485" t="str">
            <v>Equipos</v>
          </cell>
          <cell r="D2485" t="str">
            <v>VJE</v>
          </cell>
          <cell r="E2485">
            <v>1027860</v>
          </cell>
          <cell r="F2485">
            <v>863748</v>
          </cell>
        </row>
        <row r="2486">
          <cell r="A2486" t="str">
            <v>E72</v>
          </cell>
          <cell r="B2486" t="str">
            <v>ACARREO CAMIONETA</v>
          </cell>
          <cell r="C2486" t="str">
            <v>Equipos</v>
          </cell>
          <cell r="D2486" t="str">
            <v>VJE</v>
          </cell>
          <cell r="E2486">
            <v>71538</v>
          </cell>
          <cell r="F2486">
            <v>60116</v>
          </cell>
        </row>
        <row r="2487">
          <cell r="A2487" t="str">
            <v>E73</v>
          </cell>
          <cell r="B2487" t="str">
            <v>DESTRONCADORA DE PISOS 10HP</v>
          </cell>
          <cell r="C2487" t="str">
            <v>Equipos</v>
          </cell>
          <cell r="D2487" t="str">
            <v>DIA</v>
          </cell>
          <cell r="E2487">
            <v>57627</v>
          </cell>
          <cell r="F2487">
            <v>48426</v>
          </cell>
        </row>
        <row r="2488">
          <cell r="A2488" t="str">
            <v>E74</v>
          </cell>
          <cell r="B2488" t="str">
            <v>PULIDORA PISOS</v>
          </cell>
          <cell r="C2488" t="str">
            <v>Equipos</v>
          </cell>
          <cell r="D2488" t="str">
            <v>DIA</v>
          </cell>
          <cell r="E2488">
            <v>57627</v>
          </cell>
          <cell r="F2488">
            <v>48426</v>
          </cell>
        </row>
        <row r="2489">
          <cell r="A2489" t="str">
            <v>E75</v>
          </cell>
          <cell r="B2489" t="str">
            <v>BRILLADORA</v>
          </cell>
          <cell r="C2489" t="str">
            <v>Equipos</v>
          </cell>
          <cell r="D2489" t="str">
            <v>DIA</v>
          </cell>
          <cell r="E2489">
            <v>57627</v>
          </cell>
          <cell r="F2489">
            <v>48426</v>
          </cell>
        </row>
        <row r="2490">
          <cell r="A2490" t="str">
            <v>E76</v>
          </cell>
          <cell r="B2490" t="str">
            <v>MOTOSIERRA GRANDE</v>
          </cell>
          <cell r="C2490" t="str">
            <v>Equipos</v>
          </cell>
          <cell r="D2490" t="str">
            <v>DIA</v>
          </cell>
          <cell r="E2490">
            <v>53655</v>
          </cell>
          <cell r="F2490">
            <v>45088</v>
          </cell>
        </row>
        <row r="2491">
          <cell r="A2491" t="str">
            <v>E77</v>
          </cell>
          <cell r="B2491" t="str">
            <v>EQUIPO DE PERFORACION 6"</v>
          </cell>
          <cell r="C2491" t="str">
            <v>Equipos</v>
          </cell>
          <cell r="D2491" t="str">
            <v>HR</v>
          </cell>
          <cell r="E2491">
            <v>198719</v>
          </cell>
          <cell r="F2491">
            <v>166991</v>
          </cell>
        </row>
        <row r="2492">
          <cell r="A2492" t="str">
            <v>E78</v>
          </cell>
          <cell r="B2492" t="str">
            <v>COMPRESOR</v>
          </cell>
          <cell r="C2492" t="str">
            <v>Equipos</v>
          </cell>
          <cell r="D2492" t="str">
            <v>HR</v>
          </cell>
          <cell r="E2492">
            <v>59614</v>
          </cell>
          <cell r="F2492">
            <v>50096</v>
          </cell>
        </row>
        <row r="2493">
          <cell r="A2493" t="str">
            <v>E79</v>
          </cell>
          <cell r="B2493" t="str">
            <v>ANDAMIO COLGANTE</v>
          </cell>
          <cell r="C2493" t="str">
            <v>Equipos</v>
          </cell>
          <cell r="D2493" t="str">
            <v>DIA</v>
          </cell>
          <cell r="E2493">
            <v>2981</v>
          </cell>
          <cell r="F2493">
            <v>2505</v>
          </cell>
        </row>
        <row r="2494">
          <cell r="A2494" t="str">
            <v>E80</v>
          </cell>
          <cell r="B2494" t="str">
            <v>ALQUILER DE MULA</v>
          </cell>
          <cell r="C2494" t="str">
            <v>Equipos</v>
          </cell>
          <cell r="D2494" t="str">
            <v>M3</v>
          </cell>
          <cell r="E2494">
            <v>29810</v>
          </cell>
          <cell r="F2494">
            <v>25050</v>
          </cell>
        </row>
        <row r="2495">
          <cell r="A2495" t="str">
            <v>E81</v>
          </cell>
          <cell r="B2495" t="str">
            <v>VEHICULO DE APOYO DEMARCACION VIAS</v>
          </cell>
          <cell r="C2495" t="str">
            <v>Equipos</v>
          </cell>
          <cell r="D2495" t="str">
            <v>VJE</v>
          </cell>
          <cell r="E2495">
            <v>258335</v>
          </cell>
          <cell r="F2495">
            <v>217088</v>
          </cell>
        </row>
        <row r="2496">
          <cell r="A2496" t="str">
            <v>E82</v>
          </cell>
          <cell r="B2496" t="str">
            <v>ESCALERA CERTIFICADA</v>
          </cell>
          <cell r="C2496" t="str">
            <v>Equipos</v>
          </cell>
          <cell r="D2496" t="str">
            <v>DIA</v>
          </cell>
          <cell r="E2496">
            <v>49681</v>
          </cell>
          <cell r="F2496">
            <v>41749</v>
          </cell>
        </row>
        <row r="2497">
          <cell r="A2497" t="str">
            <v>E83</v>
          </cell>
          <cell r="B2497" t="str">
            <v>SOPLETE GAS CON GATILLO QUEMADOR 25-35-50MM</v>
          </cell>
          <cell r="C2497" t="str">
            <v>Equipos</v>
          </cell>
          <cell r="D2497" t="str">
            <v>DIA</v>
          </cell>
          <cell r="E2497">
            <v>49681</v>
          </cell>
          <cell r="F2497">
            <v>41749</v>
          </cell>
        </row>
        <row r="2498">
          <cell r="A2498" t="str">
            <v>E84</v>
          </cell>
          <cell r="B2498" t="str">
            <v>CAMIONETA ALQUILER</v>
          </cell>
          <cell r="C2498" t="str">
            <v>Equipos</v>
          </cell>
          <cell r="D2498" t="str">
            <v>DIA</v>
          </cell>
          <cell r="E2498">
            <v>208656</v>
          </cell>
          <cell r="F2498">
            <v>175341</v>
          </cell>
        </row>
        <row r="2499">
          <cell r="A2499" t="str">
            <v>E85</v>
          </cell>
          <cell r="B2499" t="str">
            <v>EQUIPO DE TRANSPORTE PARA MAQUINARIA PESADA</v>
          </cell>
          <cell r="C2499" t="str">
            <v>Equipos</v>
          </cell>
          <cell r="D2499" t="str">
            <v>VJE</v>
          </cell>
          <cell r="E2499">
            <v>1043278</v>
          </cell>
          <cell r="F2499">
            <v>876704</v>
          </cell>
        </row>
        <row r="2500">
          <cell r="A2500" t="str">
            <v>E86</v>
          </cell>
          <cell r="B2500" t="str">
            <v>PULIDORA INDUSTRIAL</v>
          </cell>
          <cell r="C2500" t="str">
            <v>Equipos</v>
          </cell>
          <cell r="D2500" t="str">
            <v>DIA</v>
          </cell>
          <cell r="E2500">
            <v>51667</v>
          </cell>
          <cell r="F2500">
            <v>43418</v>
          </cell>
        </row>
        <row r="2501">
          <cell r="A2501" t="str">
            <v>E87</v>
          </cell>
          <cell r="B2501" t="str">
            <v>BALDE DE CONSTRUCCIÓN</v>
          </cell>
          <cell r="C2501" t="str">
            <v>Equipos</v>
          </cell>
          <cell r="D2501" t="str">
            <v>UND</v>
          </cell>
          <cell r="E2501">
            <v>3976</v>
          </cell>
          <cell r="F2501">
            <v>3341</v>
          </cell>
        </row>
        <row r="2502">
          <cell r="A2502" t="str">
            <v>E88</v>
          </cell>
          <cell r="B2502" t="str">
            <v xml:space="preserve">CUÑETE </v>
          </cell>
          <cell r="C2502" t="str">
            <v>Equipos</v>
          </cell>
          <cell r="D2502" t="str">
            <v>UND</v>
          </cell>
          <cell r="E2502">
            <v>1167</v>
          </cell>
          <cell r="F2502">
            <v>1167</v>
          </cell>
        </row>
        <row r="2503">
          <cell r="A2503" t="str">
            <v>E89</v>
          </cell>
          <cell r="B2503" t="str">
            <v>MARTILLO HIDRAULICO BOBCAT</v>
          </cell>
          <cell r="C2503" t="str">
            <v>Equipos</v>
          </cell>
          <cell r="D2503" t="str">
            <v>HR</v>
          </cell>
          <cell r="E2503">
            <v>119233</v>
          </cell>
          <cell r="F2503">
            <v>100196</v>
          </cell>
        </row>
        <row r="2504">
          <cell r="A2504" t="str">
            <v>E90</v>
          </cell>
          <cell r="B2504" t="str">
            <v>BARRENO</v>
          </cell>
          <cell r="C2504" t="str">
            <v>Equipos</v>
          </cell>
          <cell r="D2504" t="str">
            <v>DIA</v>
          </cell>
          <cell r="E2504">
            <v>29810</v>
          </cell>
          <cell r="F2504">
            <v>25050</v>
          </cell>
        </row>
        <row r="2505">
          <cell r="A2505" t="str">
            <v>E91</v>
          </cell>
          <cell r="B2505" t="str">
            <v>EQUIPO DE PINTURA DE ALTA PRESION</v>
          </cell>
          <cell r="C2505" t="str">
            <v>Equipos</v>
          </cell>
          <cell r="D2505" t="str">
            <v>DIA</v>
          </cell>
          <cell r="E2505">
            <v>49681</v>
          </cell>
          <cell r="F2505">
            <v>41749</v>
          </cell>
        </row>
        <row r="2506">
          <cell r="A2506" t="str">
            <v>E92</v>
          </cell>
          <cell r="B2506" t="str">
            <v>EQUIPO DE LIMPIEZA MECANICA</v>
          </cell>
          <cell r="C2506" t="str">
            <v>Equipos</v>
          </cell>
          <cell r="D2506" t="str">
            <v>DIA</v>
          </cell>
          <cell r="E2506">
            <v>49681</v>
          </cell>
          <cell r="F2506">
            <v>41749</v>
          </cell>
        </row>
        <row r="2507">
          <cell r="A2507" t="str">
            <v>E93</v>
          </cell>
          <cell r="B2507" t="str">
            <v>CAMILLA MADERA  0.35 X 1.40 M.</v>
          </cell>
          <cell r="C2507" t="str">
            <v>Equipos</v>
          </cell>
          <cell r="D2507" t="str">
            <v>DIA</v>
          </cell>
          <cell r="E2507">
            <v>123</v>
          </cell>
          <cell r="F2507">
            <v>103</v>
          </cell>
        </row>
        <row r="2508">
          <cell r="A2508" t="str">
            <v>E94</v>
          </cell>
          <cell r="B2508" t="str">
            <v>CAMILLA MADERA  0.70 X 1.40 M.</v>
          </cell>
          <cell r="C2508" t="str">
            <v>Equipos</v>
          </cell>
          <cell r="D2508" t="str">
            <v>DIA</v>
          </cell>
          <cell r="E2508">
            <v>159</v>
          </cell>
          <cell r="F2508">
            <v>134</v>
          </cell>
        </row>
        <row r="2509">
          <cell r="A2509" t="str">
            <v>E95</v>
          </cell>
          <cell r="B2509" t="str">
            <v>CASETON DE GUADUA 80 X 27 CM. ( PLACA H=0.35 M. )</v>
          </cell>
          <cell r="C2509" t="str">
            <v>Equipos</v>
          </cell>
          <cell r="D2509" t="str">
            <v>M2</v>
          </cell>
          <cell r="E2509">
            <v>63290</v>
          </cell>
          <cell r="F2509">
            <v>53185</v>
          </cell>
        </row>
        <row r="2510">
          <cell r="A2510" t="str">
            <v>E96</v>
          </cell>
          <cell r="B2510" t="str">
            <v>CASETON DE GUADUA 80 X 32 CM. ( PLACA H=0.40 M.)</v>
          </cell>
          <cell r="C2510" t="str">
            <v>Equipos</v>
          </cell>
          <cell r="D2510" t="str">
            <v>M2</v>
          </cell>
          <cell r="E2510">
            <v>61826</v>
          </cell>
          <cell r="F2510">
            <v>51955</v>
          </cell>
        </row>
        <row r="2511">
          <cell r="A2511" t="str">
            <v>E97</v>
          </cell>
          <cell r="B2511" t="str">
            <v>CASETON DE GUADUA 80 X 37 CM. ( PLACA H=0.45 M.)</v>
          </cell>
          <cell r="C2511" t="str">
            <v>Equipos</v>
          </cell>
          <cell r="D2511" t="str">
            <v>M2</v>
          </cell>
          <cell r="E2511">
            <v>61197</v>
          </cell>
          <cell r="F2511">
            <v>51426</v>
          </cell>
        </row>
        <row r="2512">
          <cell r="A2512" t="str">
            <v>E98</v>
          </cell>
          <cell r="B2512" t="str">
            <v>CASETON DE GUADUA 80 X 42 CM. ( PLACA H=0.50 M.)</v>
          </cell>
          <cell r="C2512" t="str">
            <v>Equipos</v>
          </cell>
          <cell r="D2512" t="str">
            <v>M2</v>
          </cell>
          <cell r="E2512">
            <v>60986</v>
          </cell>
          <cell r="F2512">
            <v>51249</v>
          </cell>
        </row>
        <row r="2513">
          <cell r="A2513" t="str">
            <v>E99</v>
          </cell>
          <cell r="B2513" t="str">
            <v xml:space="preserve">CERCHA METALICA L=3 M. </v>
          </cell>
          <cell r="C2513" t="str">
            <v>Equipos</v>
          </cell>
          <cell r="D2513" t="str">
            <v>DIA</v>
          </cell>
          <cell r="E2513">
            <v>200</v>
          </cell>
          <cell r="F2513">
            <v>168</v>
          </cell>
        </row>
        <row r="2514">
          <cell r="A2514" t="str">
            <v>E100</v>
          </cell>
          <cell r="B2514" t="str">
            <v>FORMALETA ENTREPISOS CON PARAL CORTO DE 1.50 A 2.50 M</v>
          </cell>
          <cell r="C2514" t="str">
            <v>Equipos</v>
          </cell>
          <cell r="D2514" t="str">
            <v>MES</v>
          </cell>
          <cell r="E2514">
            <v>9415</v>
          </cell>
          <cell r="F2514">
            <v>7912</v>
          </cell>
        </row>
        <row r="2515">
          <cell r="A2515" t="str">
            <v>E101</v>
          </cell>
          <cell r="B2515" t="str">
            <v>FORMALETA ENTREPISOS CON PARAL EXTRALARGO DE 3.00 A 4.50 M</v>
          </cell>
          <cell r="C2515" t="str">
            <v>Equipos</v>
          </cell>
          <cell r="D2515" t="str">
            <v>MES</v>
          </cell>
          <cell r="E2515">
            <v>10261</v>
          </cell>
          <cell r="F2515">
            <v>8623</v>
          </cell>
        </row>
        <row r="2516">
          <cell r="A2516" t="str">
            <v>E102</v>
          </cell>
          <cell r="B2516" t="str">
            <v>FORMALETA ENTREPISOS CON PARAL LARGO DE 2.00 A 3.50 M.</v>
          </cell>
          <cell r="C2516" t="str">
            <v>Equipos</v>
          </cell>
          <cell r="D2516" t="str">
            <v>MES</v>
          </cell>
          <cell r="E2516">
            <v>9888</v>
          </cell>
          <cell r="F2516">
            <v>8309</v>
          </cell>
        </row>
        <row r="2517">
          <cell r="A2517" t="str">
            <v>E103</v>
          </cell>
          <cell r="B2517" t="str">
            <v>FORMALETA METALICA - CARA DE CONTACTO</v>
          </cell>
          <cell r="C2517" t="str">
            <v>Equipos</v>
          </cell>
          <cell r="D2517" t="str">
            <v>DIA</v>
          </cell>
          <cell r="E2517">
            <v>1956</v>
          </cell>
          <cell r="F2517">
            <v>1644</v>
          </cell>
        </row>
        <row r="2518">
          <cell r="A2518" t="str">
            <v>E104</v>
          </cell>
          <cell r="B2518" t="str">
            <v>FORMALETA SARDINEL DESDE 0.20 HASTA 0.60 M. DE ALTURA POR 2.00 M. DE LONGITUD</v>
          </cell>
          <cell r="C2518" t="str">
            <v>Equipos</v>
          </cell>
          <cell r="D2518" t="str">
            <v>DIA</v>
          </cell>
          <cell r="E2518">
            <v>462</v>
          </cell>
          <cell r="F2518">
            <v>388</v>
          </cell>
        </row>
        <row r="2519">
          <cell r="A2519" t="str">
            <v>E105</v>
          </cell>
          <cell r="B2519" t="str">
            <v>MORDAZA METALICA</v>
          </cell>
          <cell r="C2519" t="str">
            <v>Equipos</v>
          </cell>
          <cell r="D2519" t="str">
            <v>DIA</v>
          </cell>
          <cell r="E2519">
            <v>136</v>
          </cell>
          <cell r="F2519">
            <v>114</v>
          </cell>
        </row>
        <row r="2520">
          <cell r="A2520" t="str">
            <v>E106</v>
          </cell>
          <cell r="B2520" t="str">
            <v>PARAL CORTO 1.50 A 2.50 M</v>
          </cell>
          <cell r="C2520" t="str">
            <v>Equipos</v>
          </cell>
          <cell r="D2520" t="str">
            <v>DIA</v>
          </cell>
          <cell r="E2520">
            <v>173</v>
          </cell>
          <cell r="F2520">
            <v>145</v>
          </cell>
        </row>
        <row r="2521">
          <cell r="A2521" t="str">
            <v>E107</v>
          </cell>
          <cell r="B2521" t="str">
            <v>PARAL EXTRALARGO 3.00 A 4.50 M</v>
          </cell>
          <cell r="C2521" t="str">
            <v>Equipos</v>
          </cell>
          <cell r="D2521" t="str">
            <v>DIA</v>
          </cell>
          <cell r="E2521">
            <v>269</v>
          </cell>
          <cell r="F2521">
            <v>226</v>
          </cell>
        </row>
        <row r="2522">
          <cell r="A2522" t="str">
            <v>E108</v>
          </cell>
          <cell r="B2522" t="str">
            <v>PARAL LARGO 2.00 A 3.50 M</v>
          </cell>
          <cell r="C2522" t="str">
            <v>Equipos</v>
          </cell>
          <cell r="D2522" t="str">
            <v>DIA</v>
          </cell>
          <cell r="E2522">
            <v>225</v>
          </cell>
          <cell r="F2522">
            <v>189</v>
          </cell>
        </row>
        <row r="2523">
          <cell r="A2523" t="str">
            <v>E109</v>
          </cell>
          <cell r="B2523" t="str">
            <v xml:space="preserve">FORMALETA TABLEMAC 4MM SUPER T O EQUIVALENTE </v>
          </cell>
          <cell r="C2523" t="str">
            <v>Equipos</v>
          </cell>
          <cell r="D2523" t="str">
            <v>M2</v>
          </cell>
          <cell r="E2523">
            <v>10121</v>
          </cell>
          <cell r="F2523">
            <v>8505</v>
          </cell>
        </row>
        <row r="2524">
          <cell r="A2524" t="str">
            <v>E110</v>
          </cell>
          <cell r="B2524" t="str">
            <v xml:space="preserve">FORMALETA BORDE VIGAS AEREAS INCLUYE PARAL </v>
          </cell>
          <cell r="C2524" t="str">
            <v>Equipos</v>
          </cell>
          <cell r="D2524" t="str">
            <v>UND</v>
          </cell>
          <cell r="E2524">
            <v>17079</v>
          </cell>
          <cell r="F2524">
            <v>14352</v>
          </cell>
        </row>
        <row r="2525">
          <cell r="A2525" t="str">
            <v>E111</v>
          </cell>
          <cell r="B2525" t="str">
            <v>FORMALETA PARA BASE DE CONCRETO</v>
          </cell>
          <cell r="C2525" t="str">
            <v>Equipos</v>
          </cell>
          <cell r="D2525" t="str">
            <v>UND</v>
          </cell>
          <cell r="E2525">
            <v>5419</v>
          </cell>
          <cell r="F2525">
            <v>4554</v>
          </cell>
        </row>
        <row r="2526">
          <cell r="A2526" t="str">
            <v>E112</v>
          </cell>
          <cell r="B2526" t="str">
            <v>FORMALETA METALICA PARA CAMARA CIRCULAR</v>
          </cell>
          <cell r="C2526" t="str">
            <v>Equipos</v>
          </cell>
          <cell r="D2526" t="str">
            <v>UND</v>
          </cell>
          <cell r="E2526">
            <v>1712</v>
          </cell>
          <cell r="F2526">
            <v>1439</v>
          </cell>
        </row>
        <row r="2527">
          <cell r="A2527" t="str">
            <v>E113</v>
          </cell>
          <cell r="B2527" t="str">
            <v>PELDAÑOS  EN 3/4 DE FC=420 MPA INCLUYE PERFORACION Y ANCLAJE</v>
          </cell>
          <cell r="C2527" t="str">
            <v>Equipos</v>
          </cell>
          <cell r="D2527" t="str">
            <v>DIA</v>
          </cell>
          <cell r="E2527">
            <v>3599</v>
          </cell>
          <cell r="F2527">
            <v>3024</v>
          </cell>
        </row>
        <row r="2528">
          <cell r="A2528" t="str">
            <v>E114</v>
          </cell>
          <cell r="B2528" t="str">
            <v>FORMALETA METALICA PARA CAISSONS</v>
          </cell>
          <cell r="C2528" t="str">
            <v>Equipos</v>
          </cell>
          <cell r="D2528" t="str">
            <v>DIA</v>
          </cell>
          <cell r="E2528">
            <v>23846</v>
          </cell>
          <cell r="F2528">
            <v>20039</v>
          </cell>
        </row>
        <row r="2529">
          <cell r="A2529" t="str">
            <v>E115</v>
          </cell>
          <cell r="B2529" t="str">
            <v>LAMINA  DE SUPER T FORMALETA</v>
          </cell>
          <cell r="C2529" t="str">
            <v>Equipos</v>
          </cell>
          <cell r="D2529" t="str">
            <v>UND</v>
          </cell>
          <cell r="E2529">
            <v>169599</v>
          </cell>
          <cell r="F2529">
            <v>142520</v>
          </cell>
        </row>
        <row r="2530">
          <cell r="A2530" t="str">
            <v>E116</v>
          </cell>
          <cell r="B2530" t="str">
            <v>FORMALETA PARA PILARES DEL PUENTE</v>
          </cell>
          <cell r="C2530" t="str">
            <v>Equipos</v>
          </cell>
          <cell r="D2530" t="str">
            <v>UND</v>
          </cell>
          <cell r="E2530">
            <v>4796685</v>
          </cell>
          <cell r="F2530">
            <v>4030828</v>
          </cell>
        </row>
        <row r="2531">
          <cell r="A2531" t="str">
            <v>E117</v>
          </cell>
          <cell r="B2531" t="str">
            <v>CERCHA VIGA METALICA</v>
          </cell>
          <cell r="C2531" t="str">
            <v>Equipos</v>
          </cell>
          <cell r="D2531" t="str">
            <v>DIA</v>
          </cell>
          <cell r="E2531">
            <v>200</v>
          </cell>
          <cell r="F2531">
            <v>168</v>
          </cell>
        </row>
        <row r="2532">
          <cell r="A2532" t="str">
            <v>E118</v>
          </cell>
          <cell r="B2532" t="str">
            <v>ENSAYOS DE RESISTENCIA A COMPRESION</v>
          </cell>
          <cell r="C2532" t="str">
            <v>Equipos</v>
          </cell>
          <cell r="D2532" t="str">
            <v>UND</v>
          </cell>
          <cell r="E2532">
            <v>47965</v>
          </cell>
          <cell r="F2532">
            <v>40307</v>
          </cell>
        </row>
        <row r="2533">
          <cell r="A2533" t="str">
            <v>E119</v>
          </cell>
          <cell r="B2533" t="str">
            <v>ENSAYOS DE GRANULOMETRÍA/PRÓCTOR</v>
          </cell>
          <cell r="C2533" t="str">
            <v>Equipos</v>
          </cell>
          <cell r="D2533" t="str">
            <v>UND</v>
          </cell>
          <cell r="E2533">
            <v>159317</v>
          </cell>
          <cell r="F2533">
            <v>133880</v>
          </cell>
        </row>
        <row r="2534">
          <cell r="A2534" t="str">
            <v>E120</v>
          </cell>
          <cell r="B2534" t="str">
            <v>ENSAYO DE DENSIDAD EN CAMPO</v>
          </cell>
          <cell r="C2534" t="str">
            <v>Equipos</v>
          </cell>
          <cell r="D2534" t="str">
            <v>UND</v>
          </cell>
          <cell r="E2534">
            <v>41733</v>
          </cell>
          <cell r="F2534">
            <v>35070</v>
          </cell>
        </row>
        <row r="2535">
          <cell r="A2535" t="str">
            <v>E121</v>
          </cell>
          <cell r="B2535" t="str">
            <v>DISEÑO DE MEZCLAS</v>
          </cell>
          <cell r="C2535" t="str">
            <v>Equipos</v>
          </cell>
          <cell r="D2535" t="str">
            <v>UND</v>
          </cell>
          <cell r="E2535">
            <v>357694</v>
          </cell>
          <cell r="F2535">
            <v>300583</v>
          </cell>
        </row>
        <row r="2536">
          <cell r="A2536" t="str">
            <v>E122</v>
          </cell>
          <cell r="B2536" t="str">
            <v>FLEXION DE VIGAS DE CONCRETO</v>
          </cell>
          <cell r="C2536" t="str">
            <v>Equipos</v>
          </cell>
          <cell r="D2536" t="str">
            <v>UND</v>
          </cell>
          <cell r="E2536">
            <v>23846</v>
          </cell>
          <cell r="F2536">
            <v>20039</v>
          </cell>
        </row>
        <row r="2537">
          <cell r="A2537" t="str">
            <v>E123</v>
          </cell>
          <cell r="B2537" t="str">
            <v>PERFORACIÓN CON EQUIPO SEMIMECÁNICO</v>
          </cell>
          <cell r="C2537" t="str">
            <v>Equipos</v>
          </cell>
          <cell r="D2537" t="str">
            <v>M</v>
          </cell>
          <cell r="E2537">
            <v>49681</v>
          </cell>
          <cell r="F2537">
            <v>41749</v>
          </cell>
        </row>
        <row r="2538">
          <cell r="A2538" t="str">
            <v>E124</v>
          </cell>
          <cell r="B2538" t="str">
            <v>CORTE DIRECTO UU</v>
          </cell>
          <cell r="C2538" t="str">
            <v>Equipos</v>
          </cell>
          <cell r="D2538" t="str">
            <v>UND</v>
          </cell>
          <cell r="E2538">
            <v>149040</v>
          </cell>
          <cell r="F2538">
            <v>125244</v>
          </cell>
        </row>
        <row r="2539">
          <cell r="A2539" t="str">
            <v>E125</v>
          </cell>
          <cell r="B2539" t="str">
            <v>COMPRESION INCONFINADA DE MUESTRAS</v>
          </cell>
          <cell r="C2539" t="str">
            <v>Equipos</v>
          </cell>
          <cell r="D2539" t="str">
            <v>UND</v>
          </cell>
          <cell r="E2539">
            <v>39745</v>
          </cell>
          <cell r="F2539">
            <v>33399</v>
          </cell>
        </row>
        <row r="2540">
          <cell r="A2540" t="str">
            <v>E126</v>
          </cell>
          <cell r="B2540" t="str">
            <v>CLASIFICACION DEL SUELO</v>
          </cell>
          <cell r="C2540" t="str">
            <v>Equipos</v>
          </cell>
          <cell r="D2540" t="str">
            <v>UND</v>
          </cell>
          <cell r="E2540">
            <v>49681</v>
          </cell>
          <cell r="F2540">
            <v>41749</v>
          </cell>
        </row>
        <row r="2541">
          <cell r="A2541" t="str">
            <v>E127</v>
          </cell>
          <cell r="B2541" t="str">
            <v>ALQUILER DE BODEGA PARA CAMPAMENTO</v>
          </cell>
          <cell r="C2541" t="str">
            <v>Equipos</v>
          </cell>
          <cell r="D2541" t="str">
            <v>MES</v>
          </cell>
          <cell r="E2541">
            <v>316179</v>
          </cell>
          <cell r="F2541">
            <v>265697</v>
          </cell>
        </row>
        <row r="2542">
          <cell r="A2542" t="str">
            <v>E128</v>
          </cell>
          <cell r="B2542" t="str">
            <v>CONTENEDOR 24 PIES</v>
          </cell>
          <cell r="C2542" t="str">
            <v>Equipos</v>
          </cell>
          <cell r="D2542" t="str">
            <v>MES</v>
          </cell>
          <cell r="E2542">
            <v>433621</v>
          </cell>
          <cell r="F2542">
            <v>364387</v>
          </cell>
        </row>
        <row r="2543">
          <cell r="A2543" t="str">
            <v>E129</v>
          </cell>
          <cell r="B2543" t="str">
            <v>EQUIPO DE PERFORACIÓN 4"</v>
          </cell>
          <cell r="C2543" t="str">
            <v>Equipos</v>
          </cell>
          <cell r="D2543" t="str">
            <v>HR</v>
          </cell>
          <cell r="E2543">
            <v>178717</v>
          </cell>
          <cell r="F2543">
            <v>150182</v>
          </cell>
        </row>
        <row r="2544">
          <cell r="A2544" t="str">
            <v>E130</v>
          </cell>
          <cell r="B2544" t="str">
            <v>BUS CAPACIDAD 40 PERSONAS</v>
          </cell>
          <cell r="C2544" t="str">
            <v>Equipos</v>
          </cell>
          <cell r="D2544" t="str">
            <v>DIA</v>
          </cell>
          <cell r="E2544">
            <v>398001</v>
          </cell>
          <cell r="F2544">
            <v>394060</v>
          </cell>
        </row>
        <row r="2545">
          <cell r="A2545" t="str">
            <v>C1</v>
          </cell>
          <cell r="B2545" t="str">
            <v>CUADRILLA AA TIPO 1 (1 OFICIAL + 1 AYUDANTE) (Albañileria)</v>
          </cell>
          <cell r="C2545" t="str">
            <v>Cuadrilla</v>
          </cell>
          <cell r="D2545" t="str">
            <v>HR</v>
          </cell>
          <cell r="E2545">
            <v>23915</v>
          </cell>
          <cell r="F2545">
            <v>23915</v>
          </cell>
        </row>
        <row r="2546">
          <cell r="A2546" t="str">
            <v>C2</v>
          </cell>
          <cell r="B2546" t="str">
            <v>CUADRILLA BB TIPO 1 (1 OFICIAL + 1 AYUDANTE) (Instalaciones)</v>
          </cell>
          <cell r="C2546" t="str">
            <v>Cuadrilla</v>
          </cell>
          <cell r="D2546" t="str">
            <v>HR</v>
          </cell>
          <cell r="E2546">
            <v>26303</v>
          </cell>
          <cell r="F2546">
            <v>26303</v>
          </cell>
        </row>
        <row r="2547">
          <cell r="A2547" t="str">
            <v>C3</v>
          </cell>
          <cell r="B2547" t="str">
            <v>CUADRILLA CC TIPO 1 (1 OFICIAL + 1 AYUDANTE) (Pintura)</v>
          </cell>
          <cell r="C2547" t="str">
            <v>Cuadrilla</v>
          </cell>
          <cell r="D2547" t="str">
            <v>HR</v>
          </cell>
          <cell r="E2547">
            <v>27500</v>
          </cell>
          <cell r="F2547">
            <v>27500</v>
          </cell>
        </row>
        <row r="2548">
          <cell r="A2548" t="str">
            <v>C4</v>
          </cell>
          <cell r="B2548" t="str">
            <v>CUADRILLA DD TIPO 1 (1 OFICIAL + 1 AYUDANTE) (Carpinteria)</v>
          </cell>
          <cell r="C2548" t="str">
            <v>Cuadrilla</v>
          </cell>
          <cell r="D2548" t="str">
            <v>HR</v>
          </cell>
          <cell r="E2548">
            <v>27500</v>
          </cell>
          <cell r="F2548">
            <v>27500</v>
          </cell>
        </row>
        <row r="2549">
          <cell r="A2549" t="str">
            <v>C5</v>
          </cell>
          <cell r="B2549" t="str">
            <v>CUADRILLA EE TIPO 1 (1 OFICIAL + 1 AYUDANTE) (Dry Wall)</v>
          </cell>
          <cell r="C2549" t="str">
            <v>Cuadrilla</v>
          </cell>
          <cell r="D2549" t="str">
            <v>HR</v>
          </cell>
          <cell r="E2549">
            <v>26783</v>
          </cell>
          <cell r="F2549">
            <v>26783</v>
          </cell>
        </row>
        <row r="2550">
          <cell r="A2550" t="str">
            <v>C6</v>
          </cell>
          <cell r="B2550" t="str">
            <v>CUADRILLA FF TIPO 1 (1 OFICIAL + 1 AYUDANTE) (ELECTRICAS)</v>
          </cell>
          <cell r="C2550" t="str">
            <v>Cuadrilla</v>
          </cell>
          <cell r="D2550" t="str">
            <v>HR</v>
          </cell>
          <cell r="E2550">
            <v>33923</v>
          </cell>
          <cell r="F2550">
            <v>33923</v>
          </cell>
        </row>
        <row r="2551">
          <cell r="A2551" t="str">
            <v>C7</v>
          </cell>
          <cell r="B2551" t="str">
            <v>CUADRILLA GG TIPO 1 (1 OFICIAL + 1 AYUDANTE) (Alumbrado Publico)</v>
          </cell>
          <cell r="C2551" t="str">
            <v>Cuadrilla</v>
          </cell>
          <cell r="D2551" t="str">
            <v>HR</v>
          </cell>
          <cell r="E2551">
            <v>51940</v>
          </cell>
          <cell r="F2551">
            <v>51940</v>
          </cell>
        </row>
        <row r="2552">
          <cell r="A2552" t="str">
            <v>C8</v>
          </cell>
          <cell r="B2552" t="str">
            <v>CUADRILLA AA TIPO 2 (1 OFICIAL + 2 AYUDANTE) (Albañileria)</v>
          </cell>
          <cell r="C2552" t="str">
            <v>Cuadrilla</v>
          </cell>
          <cell r="D2552" t="str">
            <v>HR</v>
          </cell>
          <cell r="E2552">
            <v>33113</v>
          </cell>
          <cell r="F2552">
            <v>33113</v>
          </cell>
        </row>
        <row r="2553">
          <cell r="A2553" t="str">
            <v>C9</v>
          </cell>
          <cell r="B2553" t="str">
            <v>CUADRILLA BB TIPO 2 (1 OFICIAL + 2 AYUDANTE) (Instalaciones)</v>
          </cell>
          <cell r="C2553" t="str">
            <v>Cuadrilla</v>
          </cell>
          <cell r="D2553" t="str">
            <v>HR</v>
          </cell>
          <cell r="E2553">
            <v>36419</v>
          </cell>
          <cell r="F2553">
            <v>36419</v>
          </cell>
        </row>
        <row r="2554">
          <cell r="A2554" t="str">
            <v>C10</v>
          </cell>
          <cell r="B2554" t="str">
            <v>CUADRILLA CC TIPO 2 (1 OFICIAL + 2 AYUDANTE) (Pintura)</v>
          </cell>
          <cell r="C2554" t="str">
            <v>Cuadrilla</v>
          </cell>
          <cell r="D2554" t="str">
            <v>HR</v>
          </cell>
          <cell r="E2554">
            <v>38076</v>
          </cell>
          <cell r="F2554">
            <v>38076</v>
          </cell>
        </row>
        <row r="2555">
          <cell r="A2555" t="str">
            <v>C11</v>
          </cell>
          <cell r="B2555" t="str">
            <v>CUADRILLA DD TIPO 2 (1 OFICIAL + 2 AYUDANTE) (Carpinteria)</v>
          </cell>
          <cell r="C2555" t="str">
            <v>Cuadrilla</v>
          </cell>
          <cell r="D2555" t="str">
            <v>HR</v>
          </cell>
          <cell r="E2555">
            <v>38076</v>
          </cell>
          <cell r="F2555">
            <v>38076</v>
          </cell>
        </row>
        <row r="2556">
          <cell r="A2556" t="str">
            <v>C12</v>
          </cell>
          <cell r="B2556" t="str">
            <v>CUADRILLA EE TIPO 2 (1 OFICIAL + 2 AYUDANTE) (Dry Wall)</v>
          </cell>
          <cell r="C2556" t="str">
            <v>Cuadrilla</v>
          </cell>
          <cell r="D2556" t="str">
            <v>HR</v>
          </cell>
          <cell r="E2556">
            <v>37084</v>
          </cell>
          <cell r="F2556">
            <v>37084</v>
          </cell>
        </row>
        <row r="2557">
          <cell r="A2557" t="str">
            <v>C13</v>
          </cell>
          <cell r="B2557" t="str">
            <v>CUADRILLA FF TIPO 2 (1 OFICIAL + 2 AYUDANTE) (Electricas)</v>
          </cell>
          <cell r="C2557" t="str">
            <v>Cuadrilla</v>
          </cell>
          <cell r="D2557" t="str">
            <v>HR</v>
          </cell>
          <cell r="E2557">
            <v>47718</v>
          </cell>
          <cell r="F2557">
            <v>47718</v>
          </cell>
        </row>
        <row r="2558">
          <cell r="A2558" t="str">
            <v>C14</v>
          </cell>
          <cell r="B2558" t="str">
            <v>CUADRILLA GG TIPO 2 (1 OFICIAL + 2 AYUDANTE) (Alumbrado Publico)</v>
          </cell>
          <cell r="C2558" t="str">
            <v>Cuadrilla</v>
          </cell>
          <cell r="D2558" t="str">
            <v>HR</v>
          </cell>
          <cell r="E2558">
            <v>70333</v>
          </cell>
          <cell r="F2558">
            <v>70333</v>
          </cell>
        </row>
        <row r="2559">
          <cell r="A2559" t="str">
            <v>C15</v>
          </cell>
          <cell r="B2559" t="str">
            <v>CUADRILLA AA TIPO 3 (1 OFICIAL + 3 AYUDANTE) (Albañileria)</v>
          </cell>
          <cell r="C2559" t="str">
            <v>Cuadrilla</v>
          </cell>
          <cell r="D2559" t="str">
            <v>HR</v>
          </cell>
          <cell r="E2559">
            <v>42311</v>
          </cell>
          <cell r="F2559">
            <v>42311</v>
          </cell>
        </row>
        <row r="2560">
          <cell r="A2560" t="str">
            <v>C16</v>
          </cell>
          <cell r="B2560" t="str">
            <v>CUADRILLA BB TIPO 3 (1 OFICIAL + 3 AYUDANTE) (Instalaciones)</v>
          </cell>
          <cell r="C2560" t="str">
            <v>Cuadrilla</v>
          </cell>
          <cell r="D2560" t="str">
            <v>HR</v>
          </cell>
          <cell r="E2560">
            <v>46535</v>
          </cell>
          <cell r="F2560">
            <v>46535</v>
          </cell>
        </row>
        <row r="2561">
          <cell r="A2561" t="str">
            <v>C17</v>
          </cell>
          <cell r="B2561" t="str">
            <v>CUADRILLA CC TIPO 3 (1 OFICIAL + 3 AYUDANTE) (Pintura)</v>
          </cell>
          <cell r="C2561" t="str">
            <v>Cuadrilla</v>
          </cell>
          <cell r="D2561" t="str">
            <v>HR</v>
          </cell>
          <cell r="E2561">
            <v>48652</v>
          </cell>
          <cell r="F2561">
            <v>48652</v>
          </cell>
        </row>
        <row r="2562">
          <cell r="A2562" t="str">
            <v>C18</v>
          </cell>
          <cell r="B2562" t="str">
            <v>CUADRILLA DD TIPO 3 (1 OFICIAL + 3 AYUDANTE) (Carpinteria)</v>
          </cell>
          <cell r="C2562" t="str">
            <v>Cuadrilla</v>
          </cell>
          <cell r="D2562" t="str">
            <v>HR</v>
          </cell>
          <cell r="E2562">
            <v>48652</v>
          </cell>
          <cell r="F2562">
            <v>48652</v>
          </cell>
        </row>
        <row r="2563">
          <cell r="A2563" t="str">
            <v>C19</v>
          </cell>
          <cell r="B2563" t="str">
            <v>CUADRILLA EE TIPO 3 (1 OFICIAL + 3 AYUDANTE) (Dry Wall)</v>
          </cell>
          <cell r="C2563" t="str">
            <v>Cuadrilla</v>
          </cell>
          <cell r="D2563" t="str">
            <v>HR</v>
          </cell>
          <cell r="E2563">
            <v>47385</v>
          </cell>
          <cell r="F2563">
            <v>47385</v>
          </cell>
        </row>
        <row r="2564">
          <cell r="A2564" t="str">
            <v>C20</v>
          </cell>
          <cell r="B2564" t="str">
            <v>CUADRILLA FF TIPO 3 (1 OFICIAL + 3 AYUDANTE) (Electricas)</v>
          </cell>
          <cell r="C2564" t="str">
            <v>Cuadrilla</v>
          </cell>
          <cell r="D2564" t="str">
            <v>HR</v>
          </cell>
          <cell r="E2564">
            <v>61513</v>
          </cell>
          <cell r="F2564">
            <v>61513</v>
          </cell>
        </row>
        <row r="2565">
          <cell r="A2565" t="str">
            <v>C21</v>
          </cell>
          <cell r="B2565" t="str">
            <v>CUADRILLA GG TIPO 3 (1 OFICIAL + 3 AYUDANTE) (Alumbrado Publico)</v>
          </cell>
          <cell r="C2565" t="str">
            <v>Cuadrilla</v>
          </cell>
          <cell r="D2565" t="str">
            <v>HR</v>
          </cell>
          <cell r="E2565">
            <v>88726</v>
          </cell>
          <cell r="F2565">
            <v>88726</v>
          </cell>
        </row>
        <row r="2566">
          <cell r="A2566" t="str">
            <v>C22</v>
          </cell>
          <cell r="B2566" t="str">
            <v>CUADRILLA AA TIPO 4 (1 OFICIAL + 4 AYUDANTE) (Albañileria)</v>
          </cell>
          <cell r="C2566" t="str">
            <v>Cuadrilla</v>
          </cell>
          <cell r="D2566" t="str">
            <v>HR</v>
          </cell>
          <cell r="E2566">
            <v>51509</v>
          </cell>
          <cell r="F2566">
            <v>51509</v>
          </cell>
        </row>
        <row r="2567">
          <cell r="A2567" t="str">
            <v>C23</v>
          </cell>
          <cell r="B2567" t="str">
            <v>CUADRILLA BB TIPO 4 (1 OFICIAL + 4 AYUDANTE) (Instalaciones)</v>
          </cell>
          <cell r="C2567" t="str">
            <v>Cuadrilla</v>
          </cell>
          <cell r="D2567" t="str">
            <v>HR</v>
          </cell>
          <cell r="E2567">
            <v>56651</v>
          </cell>
          <cell r="F2567">
            <v>56651</v>
          </cell>
        </row>
        <row r="2568">
          <cell r="A2568" t="str">
            <v>C24</v>
          </cell>
          <cell r="B2568" t="str">
            <v>CUADRILLA CC TIPO 4 (1 OFICIAL + 4 AYUDANTE) (Pintura)</v>
          </cell>
          <cell r="C2568" t="str">
            <v>Cuadrilla</v>
          </cell>
          <cell r="D2568" t="str">
            <v>HR</v>
          </cell>
          <cell r="E2568">
            <v>59228</v>
          </cell>
          <cell r="F2568">
            <v>59228</v>
          </cell>
        </row>
        <row r="2569">
          <cell r="A2569" t="str">
            <v>C25</v>
          </cell>
          <cell r="B2569" t="str">
            <v>CUADRILLA DD TIPO 4 (1 OFICIAL + 4 AYUDANTE) (Carpinteria)</v>
          </cell>
          <cell r="C2569" t="str">
            <v>Cuadrilla</v>
          </cell>
          <cell r="D2569" t="str">
            <v>HR</v>
          </cell>
          <cell r="E2569">
            <v>59228</v>
          </cell>
          <cell r="F2569">
            <v>59228</v>
          </cell>
        </row>
        <row r="2570">
          <cell r="A2570" t="str">
            <v>C26</v>
          </cell>
          <cell r="B2570" t="str">
            <v>CUADRILLA EE TIPO 4 (1 OFICIAL + 4 AYUDANTE) (Dry Wall)</v>
          </cell>
          <cell r="C2570" t="str">
            <v>Cuadrilla</v>
          </cell>
          <cell r="D2570" t="str">
            <v>HR</v>
          </cell>
          <cell r="E2570">
            <v>57686</v>
          </cell>
          <cell r="F2570">
            <v>57686</v>
          </cell>
        </row>
        <row r="2571">
          <cell r="A2571" t="str">
            <v>C27</v>
          </cell>
          <cell r="B2571" t="str">
            <v>CUADRILLA FF TIPO 4 (1 OFICIAL + 4 AYUDANTE) (Electricas)</v>
          </cell>
          <cell r="C2571" t="str">
            <v>Cuadrilla</v>
          </cell>
          <cell r="D2571" t="str">
            <v>HR</v>
          </cell>
          <cell r="E2571">
            <v>75308</v>
          </cell>
          <cell r="F2571">
            <v>75308</v>
          </cell>
        </row>
        <row r="2572">
          <cell r="A2572" t="str">
            <v>C28</v>
          </cell>
          <cell r="B2572" t="str">
            <v>CUADRILLA GG TIPO 4 (1 OFICIAL + 4 AYUDANTE) (Alumbrado Publico)</v>
          </cell>
          <cell r="C2572" t="str">
            <v>Cuadrilla</v>
          </cell>
          <cell r="D2572" t="str">
            <v>HR</v>
          </cell>
          <cell r="E2572">
            <v>107119</v>
          </cell>
          <cell r="F2572">
            <v>107119</v>
          </cell>
        </row>
        <row r="2573">
          <cell r="A2573" t="str">
            <v>C29</v>
          </cell>
          <cell r="B2573" t="str">
            <v>CUADRILLA AA TIPO 5 (1 OFICIAL + 5 AYUDANTE) (Albañileria)</v>
          </cell>
          <cell r="C2573" t="str">
            <v>Cuadrilla</v>
          </cell>
          <cell r="D2573" t="str">
            <v>HR</v>
          </cell>
          <cell r="E2573">
            <v>60707</v>
          </cell>
          <cell r="F2573">
            <v>60707</v>
          </cell>
        </row>
        <row r="2574">
          <cell r="A2574" t="str">
            <v>C30</v>
          </cell>
          <cell r="B2574" t="str">
            <v>CUADRILLA BB TIPO 5 (1 OFICIAL + 5 AYUDANTE) (Instalaciones)</v>
          </cell>
          <cell r="C2574" t="str">
            <v>Cuadrilla</v>
          </cell>
          <cell r="D2574" t="str">
            <v>HR</v>
          </cell>
          <cell r="E2574">
            <v>66767</v>
          </cell>
          <cell r="F2574">
            <v>66767</v>
          </cell>
        </row>
        <row r="2575">
          <cell r="A2575" t="str">
            <v>C31</v>
          </cell>
          <cell r="B2575" t="str">
            <v>CUADRILLA CC TIPO 5 (1 OFICIAL + 5 AYUDANTE) (Pintura)</v>
          </cell>
          <cell r="C2575" t="str">
            <v>Cuadrilla</v>
          </cell>
          <cell r="D2575" t="str">
            <v>HR</v>
          </cell>
          <cell r="E2575">
            <v>69804</v>
          </cell>
          <cell r="F2575">
            <v>69804</v>
          </cell>
        </row>
        <row r="2576">
          <cell r="A2576" t="str">
            <v>C32</v>
          </cell>
          <cell r="B2576" t="str">
            <v>CUADRILLA DD TIPO 5 (1 OFICIAL + 5 AYUDANTE) (Carpinteria)</v>
          </cell>
          <cell r="C2576" t="str">
            <v>Cuadrilla</v>
          </cell>
          <cell r="D2576" t="str">
            <v>HR</v>
          </cell>
          <cell r="E2576">
            <v>69804</v>
          </cell>
          <cell r="F2576">
            <v>69804</v>
          </cell>
        </row>
        <row r="2577">
          <cell r="A2577" t="str">
            <v>C33</v>
          </cell>
          <cell r="B2577" t="str">
            <v>CUADRILLA EE TIPO 5 (1 OFICIAL + 5 AYUDANTE) (Dry Wall)</v>
          </cell>
          <cell r="C2577" t="str">
            <v>Cuadrilla</v>
          </cell>
          <cell r="D2577" t="str">
            <v>HR</v>
          </cell>
          <cell r="E2577">
            <v>67987</v>
          </cell>
          <cell r="F2577">
            <v>67987</v>
          </cell>
        </row>
        <row r="2578">
          <cell r="A2578" t="str">
            <v>C34</v>
          </cell>
          <cell r="B2578" t="str">
            <v>CUADRILLA FF TIPO 5 (1 OFICIAL + 5 AYUDANTE) (Electricas)</v>
          </cell>
          <cell r="C2578" t="str">
            <v>Cuadrilla</v>
          </cell>
          <cell r="D2578" t="str">
            <v>HR</v>
          </cell>
          <cell r="E2578">
            <v>89103</v>
          </cell>
          <cell r="F2578">
            <v>89103</v>
          </cell>
        </row>
        <row r="2579">
          <cell r="A2579" t="str">
            <v>C35</v>
          </cell>
          <cell r="B2579" t="str">
            <v>CUADRILLA GG TIPO 5 (1 OFICIAL + 5 AYUDANTE) (Alumbrado Publico)</v>
          </cell>
          <cell r="C2579" t="str">
            <v>Cuadrilla</v>
          </cell>
          <cell r="D2579" t="str">
            <v>HR</v>
          </cell>
          <cell r="E2579">
            <v>125512</v>
          </cell>
          <cell r="F2579">
            <v>125512</v>
          </cell>
        </row>
        <row r="2580">
          <cell r="A2580" t="str">
            <v>C36</v>
          </cell>
          <cell r="B2580" t="str">
            <v>CUADRILLA AA TIPO 6 (1 OFICIAL + 6 AYUDANTE) (Albañileria)</v>
          </cell>
          <cell r="C2580" t="str">
            <v>Cuadrilla</v>
          </cell>
          <cell r="D2580" t="str">
            <v>HR</v>
          </cell>
          <cell r="E2580">
            <v>69905</v>
          </cell>
          <cell r="F2580">
            <v>69905</v>
          </cell>
        </row>
        <row r="2581">
          <cell r="A2581" t="str">
            <v>C37</v>
          </cell>
          <cell r="B2581" t="str">
            <v>CUADRILLA BB TIPO 6 (1 OFICIAL + 6 AYUDANTE) (Instalaciones)</v>
          </cell>
          <cell r="C2581" t="str">
            <v>Cuadrilla</v>
          </cell>
          <cell r="D2581" t="str">
            <v>HR</v>
          </cell>
          <cell r="E2581">
            <v>76883</v>
          </cell>
          <cell r="F2581">
            <v>76883</v>
          </cell>
        </row>
        <row r="2582">
          <cell r="A2582" t="str">
            <v>C38</v>
          </cell>
          <cell r="B2582" t="str">
            <v>CUADRILLA CC TIPO 6 (1 OFICIAL + 6 AYUDANTE) (Pintura)</v>
          </cell>
          <cell r="C2582" t="str">
            <v>Cuadrilla</v>
          </cell>
          <cell r="D2582" t="str">
            <v>HR</v>
          </cell>
          <cell r="E2582">
            <v>80380</v>
          </cell>
          <cell r="F2582">
            <v>80380</v>
          </cell>
        </row>
        <row r="2583">
          <cell r="A2583" t="str">
            <v>C39</v>
          </cell>
          <cell r="B2583" t="str">
            <v>CUADRILLA DD TIPO 6 (1 OFICIAL + 6 AYUDANTE) (Carpinteria)</v>
          </cell>
          <cell r="C2583" t="str">
            <v>Cuadrilla</v>
          </cell>
          <cell r="D2583" t="str">
            <v>HR</v>
          </cell>
          <cell r="E2583">
            <v>80380</v>
          </cell>
          <cell r="F2583">
            <v>80380</v>
          </cell>
        </row>
        <row r="2584">
          <cell r="A2584" t="str">
            <v>C40</v>
          </cell>
          <cell r="B2584" t="str">
            <v>CUADRILLA EE TIPO 6 (1 OFICIAL + 6 AYUDANTE) (Dry Wall)</v>
          </cell>
          <cell r="C2584" t="str">
            <v>Cuadrilla</v>
          </cell>
          <cell r="D2584" t="str">
            <v>HR</v>
          </cell>
          <cell r="E2584">
            <v>78288</v>
          </cell>
          <cell r="F2584">
            <v>78288</v>
          </cell>
        </row>
        <row r="2585">
          <cell r="A2585" t="str">
            <v>C41</v>
          </cell>
          <cell r="B2585" t="str">
            <v>CUADRILLA FF TIPO 6 (1 OFICIAL + 6 AYUDANTE) (Electricas)</v>
          </cell>
          <cell r="C2585" t="str">
            <v>Cuadrilla</v>
          </cell>
          <cell r="D2585" t="str">
            <v>HR</v>
          </cell>
          <cell r="E2585">
            <v>102898</v>
          </cell>
          <cell r="F2585">
            <v>102898</v>
          </cell>
        </row>
        <row r="2586">
          <cell r="A2586" t="str">
            <v>C42</v>
          </cell>
          <cell r="B2586" t="str">
            <v>CUADRILLA GG TIPO 6 (1 OFICIAL + 6 AYUDANTE) (Alumbrado Publico)</v>
          </cell>
          <cell r="C2586" t="str">
            <v>Cuadrilla</v>
          </cell>
          <cell r="D2586" t="str">
            <v>HR</v>
          </cell>
          <cell r="E2586">
            <v>143905</v>
          </cell>
          <cell r="F2586">
            <v>143905</v>
          </cell>
        </row>
        <row r="2587">
          <cell r="A2587" t="str">
            <v>C43</v>
          </cell>
          <cell r="B2587" t="str">
            <v>AYUDANTE AA (ALBAÑILERIA)</v>
          </cell>
          <cell r="C2587" t="str">
            <v>Cuadrilla</v>
          </cell>
          <cell r="D2587" t="str">
            <v>HR</v>
          </cell>
          <cell r="E2587">
            <v>9198</v>
          </cell>
          <cell r="F2587">
            <v>9198</v>
          </cell>
        </row>
        <row r="2588">
          <cell r="A2588" t="str">
            <v>C44</v>
          </cell>
          <cell r="B2588" t="str">
            <v>CUADRILLA AA (2 AYUDANTES)</v>
          </cell>
          <cell r="C2588" t="str">
            <v>Cuadrilla</v>
          </cell>
          <cell r="D2588" t="str">
            <v>HR</v>
          </cell>
          <cell r="E2588">
            <v>18396</v>
          </cell>
          <cell r="F2588">
            <v>18396</v>
          </cell>
        </row>
        <row r="2589">
          <cell r="A2589" t="str">
            <v>C45</v>
          </cell>
          <cell r="B2589" t="str">
            <v>CUADRILLA HH (1 SOLDADOR + 1 AYUDANTE)</v>
          </cell>
          <cell r="C2589" t="str">
            <v>Cuadrilla</v>
          </cell>
          <cell r="D2589" t="str">
            <v>HR</v>
          </cell>
          <cell r="E2589">
            <v>27110</v>
          </cell>
          <cell r="F2589">
            <v>27110</v>
          </cell>
        </row>
        <row r="2590">
          <cell r="A2590" t="str">
            <v>C46</v>
          </cell>
          <cell r="B2590" t="str">
            <v>JORNAL VIGILANTE NOCTURNO Y/O FESTIVOS CON PRESTACIONES</v>
          </cell>
          <cell r="C2590" t="str">
            <v>Cuadrilla</v>
          </cell>
          <cell r="D2590" t="str">
            <v>DIA</v>
          </cell>
          <cell r="E2590">
            <v>132602</v>
          </cell>
          <cell r="F2590">
            <v>132602</v>
          </cell>
        </row>
        <row r="2591">
          <cell r="A2591" t="str">
            <v>C47</v>
          </cell>
          <cell r="B2591" t="str">
            <v>VIGIA DE SALUD (AUXILIAR DE ENFERMERIA)</v>
          </cell>
          <cell r="C2591" t="str">
            <v>Cuadrilla</v>
          </cell>
          <cell r="D2591" t="str">
            <v>DIA</v>
          </cell>
          <cell r="E2591">
            <v>100582</v>
          </cell>
          <cell r="F2591">
            <v>100582</v>
          </cell>
        </row>
        <row r="2592">
          <cell r="A2592" t="str">
            <v>C48</v>
          </cell>
          <cell r="B2592" t="str">
            <v>AYUDANTE PARA DESINFECCION CONTINUA DE ESPACIOS MEDIO TIEMPO</v>
          </cell>
          <cell r="C2592" t="str">
            <v>Cuadrilla</v>
          </cell>
          <cell r="D2592" t="str">
            <v>DIA</v>
          </cell>
          <cell r="E2592">
            <v>36787</v>
          </cell>
          <cell r="F2592">
            <v>36787</v>
          </cell>
        </row>
        <row r="2593">
          <cell r="A2593" t="str">
            <v>P1</v>
          </cell>
          <cell r="B2593" t="str">
            <v>OFICIAL AA (ALBAÑILERIA)</v>
          </cell>
          <cell r="C2593" t="str">
            <v>Personal</v>
          </cell>
          <cell r="D2593" t="str">
            <v>HR</v>
          </cell>
          <cell r="E2593">
            <v>14717</v>
          </cell>
          <cell r="F2593">
            <v>14717</v>
          </cell>
        </row>
        <row r="2594">
          <cell r="A2594" t="str">
            <v>P2</v>
          </cell>
          <cell r="B2594" t="str">
            <v>OFICIAL BB (INSTALACIONES)</v>
          </cell>
          <cell r="C2594" t="str">
            <v>Personal</v>
          </cell>
          <cell r="D2594" t="str">
            <v>HR</v>
          </cell>
          <cell r="E2594">
            <v>16187</v>
          </cell>
          <cell r="F2594">
            <v>16187</v>
          </cell>
        </row>
        <row r="2595">
          <cell r="A2595" t="str">
            <v>P3</v>
          </cell>
          <cell r="B2595" t="str">
            <v>OFICIAL CC (PINTURA)</v>
          </cell>
          <cell r="C2595" t="str">
            <v>Personal</v>
          </cell>
          <cell r="D2595" t="str">
            <v>HR</v>
          </cell>
          <cell r="E2595">
            <v>16924</v>
          </cell>
          <cell r="F2595">
            <v>16924</v>
          </cell>
        </row>
        <row r="2596">
          <cell r="A2596" t="str">
            <v>P4</v>
          </cell>
          <cell r="B2596" t="str">
            <v>OFICIAL DD (CARPINTERIA)</v>
          </cell>
          <cell r="C2596" t="str">
            <v>Personal</v>
          </cell>
          <cell r="D2596" t="str">
            <v>HR</v>
          </cell>
          <cell r="E2596">
            <v>16924</v>
          </cell>
          <cell r="F2596">
            <v>16924</v>
          </cell>
        </row>
        <row r="2597">
          <cell r="A2597" t="str">
            <v>P5</v>
          </cell>
          <cell r="B2597" t="str">
            <v>OFICIAL EE (DRY WALL)</v>
          </cell>
          <cell r="C2597" t="str">
            <v>Personal</v>
          </cell>
          <cell r="D2597" t="str">
            <v>HR</v>
          </cell>
          <cell r="E2597">
            <v>16482</v>
          </cell>
          <cell r="F2597">
            <v>16482</v>
          </cell>
        </row>
        <row r="2598">
          <cell r="A2598" t="str">
            <v>P6</v>
          </cell>
          <cell r="B2598" t="str">
            <v>OFICIAL FF (ELECTRICAS)</v>
          </cell>
          <cell r="C2598" t="str">
            <v>Personal</v>
          </cell>
          <cell r="D2598" t="str">
            <v>HR</v>
          </cell>
          <cell r="E2598">
            <v>20128</v>
          </cell>
          <cell r="F2598">
            <v>20128</v>
          </cell>
        </row>
        <row r="2599">
          <cell r="A2599" t="str">
            <v>P7</v>
          </cell>
          <cell r="B2599" t="str">
            <v>OFICIAL GG (ALUMBRADO PUBLICO)</v>
          </cell>
          <cell r="C2599" t="str">
            <v>Personal</v>
          </cell>
          <cell r="D2599" t="str">
            <v>HR</v>
          </cell>
          <cell r="E2599">
            <v>33547</v>
          </cell>
          <cell r="F2599">
            <v>33547</v>
          </cell>
        </row>
        <row r="2600">
          <cell r="A2600" t="str">
            <v>P8</v>
          </cell>
          <cell r="B2600" t="str">
            <v>AYUDANTE AA (ALBAÑILERIA)</v>
          </cell>
          <cell r="C2600" t="str">
            <v>Personal</v>
          </cell>
          <cell r="D2600" t="str">
            <v>HR</v>
          </cell>
          <cell r="E2600">
            <v>9198</v>
          </cell>
          <cell r="F2600">
            <v>9198</v>
          </cell>
        </row>
        <row r="2601">
          <cell r="A2601" t="str">
            <v>P9</v>
          </cell>
          <cell r="B2601" t="str">
            <v>AYUDANTE BB (INSTALACIONES)</v>
          </cell>
          <cell r="C2601" t="str">
            <v>Personal</v>
          </cell>
          <cell r="D2601" t="str">
            <v>HR</v>
          </cell>
          <cell r="E2601">
            <v>10116</v>
          </cell>
          <cell r="F2601">
            <v>10116</v>
          </cell>
        </row>
        <row r="2602">
          <cell r="A2602" t="str">
            <v>P10</v>
          </cell>
          <cell r="B2602" t="str">
            <v>AYUDANTE CC (PINTURA)</v>
          </cell>
          <cell r="C2602" t="str">
            <v>Personal</v>
          </cell>
          <cell r="D2602" t="str">
            <v>HR</v>
          </cell>
          <cell r="E2602">
            <v>10576</v>
          </cell>
          <cell r="F2602">
            <v>10576</v>
          </cell>
        </row>
        <row r="2603">
          <cell r="A2603" t="str">
            <v>P11</v>
          </cell>
          <cell r="B2603" t="str">
            <v>AYUDANTE DD (CARPINTERIA)</v>
          </cell>
          <cell r="C2603" t="str">
            <v>Personal</v>
          </cell>
          <cell r="D2603" t="str">
            <v>HR</v>
          </cell>
          <cell r="E2603">
            <v>10576</v>
          </cell>
          <cell r="F2603">
            <v>10576</v>
          </cell>
        </row>
        <row r="2604">
          <cell r="A2604" t="str">
            <v>P12</v>
          </cell>
          <cell r="B2604" t="str">
            <v>AYUDANTE EE (DRY WALL)</v>
          </cell>
          <cell r="C2604" t="str">
            <v>Personal</v>
          </cell>
          <cell r="D2604" t="str">
            <v>HR</v>
          </cell>
          <cell r="E2604">
            <v>10301</v>
          </cell>
          <cell r="F2604">
            <v>10301</v>
          </cell>
        </row>
        <row r="2605">
          <cell r="A2605" t="str">
            <v>P13</v>
          </cell>
          <cell r="B2605" t="str">
            <v>AYUDANTE FF (ELECTRICAS)</v>
          </cell>
          <cell r="C2605" t="str">
            <v>Personal</v>
          </cell>
          <cell r="D2605" t="str">
            <v>HR</v>
          </cell>
          <cell r="E2605">
            <v>13795</v>
          </cell>
          <cell r="F2605">
            <v>13795</v>
          </cell>
        </row>
        <row r="2606">
          <cell r="A2606" t="str">
            <v>P14</v>
          </cell>
          <cell r="B2606" t="str">
            <v>AYUDANTE GG (ALUMBRADO PUBLICO)</v>
          </cell>
          <cell r="C2606" t="str">
            <v>Personal</v>
          </cell>
          <cell r="D2606" t="str">
            <v>HR</v>
          </cell>
          <cell r="E2606">
            <v>18393</v>
          </cell>
          <cell r="F2606">
            <v>18393</v>
          </cell>
        </row>
        <row r="2607">
          <cell r="A2607" t="str">
            <v>P15</v>
          </cell>
          <cell r="B2607" t="str">
            <v>AYUDANTE PRACTICO AA (ALBAÑILERIA)</v>
          </cell>
          <cell r="C2607" t="str">
            <v>Personal</v>
          </cell>
          <cell r="D2607" t="str">
            <v>HR</v>
          </cell>
          <cell r="E2607">
            <v>0</v>
          </cell>
          <cell r="F2607">
            <v>0</v>
          </cell>
        </row>
        <row r="2608">
          <cell r="A2608" t="str">
            <v>P16</v>
          </cell>
          <cell r="B2608" t="str">
            <v>SOLDADOR</v>
          </cell>
          <cell r="C2608" t="str">
            <v>Personal</v>
          </cell>
          <cell r="D2608" t="str">
            <v>HR</v>
          </cell>
          <cell r="E2608">
            <v>17912</v>
          </cell>
          <cell r="F2608">
            <v>17912</v>
          </cell>
        </row>
        <row r="2609">
          <cell r="A2609" t="str">
            <v>P17</v>
          </cell>
          <cell r="B2609" t="str">
            <v>JORNAL VIGILANTE NOCTURNO</v>
          </cell>
          <cell r="C2609" t="str">
            <v>Personal</v>
          </cell>
          <cell r="D2609" t="str">
            <v>DIA</v>
          </cell>
          <cell r="E2609">
            <v>132602</v>
          </cell>
          <cell r="F2609">
            <v>132602</v>
          </cell>
        </row>
        <row r="2610">
          <cell r="A2610" t="str">
            <v>P18</v>
          </cell>
          <cell r="B2610" t="str">
            <v>PROTECCION SEGUN PROTOCOLO COVID-19</v>
          </cell>
          <cell r="C2610" t="str">
            <v>Personal</v>
          </cell>
          <cell r="D2610" t="str">
            <v>DIA</v>
          </cell>
          <cell r="E2610">
            <v>5906</v>
          </cell>
          <cell r="F2610">
            <v>5906</v>
          </cell>
        </row>
        <row r="2611">
          <cell r="A2611" t="str">
            <v>P19</v>
          </cell>
          <cell r="B2611" t="str">
            <v>AUXILIAR DE ENFERMERIA</v>
          </cell>
          <cell r="C2611" t="str">
            <v>Personal</v>
          </cell>
          <cell r="D2611" t="str">
            <v>UND</v>
          </cell>
          <cell r="E2611">
            <v>100582</v>
          </cell>
          <cell r="F2611">
            <v>100582</v>
          </cell>
        </row>
        <row r="2612">
          <cell r="A2612" t="str">
            <v>P20</v>
          </cell>
          <cell r="B2612" t="str">
            <v>VIGIA DE SALUD (AUXILIAR DE ENFERMERIA)</v>
          </cell>
          <cell r="C2612" t="str">
            <v>Personal</v>
          </cell>
          <cell r="D2612" t="str">
            <v>DIA</v>
          </cell>
          <cell r="E2612">
            <v>100582</v>
          </cell>
          <cell r="F2612">
            <v>100582</v>
          </cell>
        </row>
        <row r="2613">
          <cell r="A2613" t="str">
            <v>P21</v>
          </cell>
          <cell r="B2613" t="str">
            <v>AYUDANTE PARA DESINFECCION CONTINUA DE ESPACIOS MEDIO - TIEMPO</v>
          </cell>
          <cell r="C2613" t="str">
            <v>Personal</v>
          </cell>
          <cell r="D2613" t="str">
            <v>DIA</v>
          </cell>
          <cell r="E2613">
            <v>36787</v>
          </cell>
          <cell r="F2613">
            <v>36787</v>
          </cell>
        </row>
        <row r="2614">
          <cell r="A2614" t="str">
            <v>P22</v>
          </cell>
          <cell r="B2614" t="str">
            <v>AYUDANTE PARA DESINFECCION CONTINUA DE ESPACIOS MEDIO TIEMPO</v>
          </cell>
          <cell r="C2614" t="str">
            <v>Personal</v>
          </cell>
          <cell r="D2614" t="str">
            <v>DIA</v>
          </cell>
          <cell r="E2614">
            <v>36787</v>
          </cell>
          <cell r="F2614">
            <v>36787</v>
          </cell>
        </row>
        <row r="2615">
          <cell r="A2615" t="str">
            <v>AB1</v>
          </cell>
          <cell r="B2615" t="str">
            <v>ACERO 60.000 PSI (INCLUYE ALAMBRE NEGRO Y FIGURACIÓN )</v>
          </cell>
          <cell r="C2615" t="str">
            <v>Analisis Basico</v>
          </cell>
          <cell r="D2615" t="str">
            <v>KG</v>
          </cell>
          <cell r="E2615">
            <v>6993</v>
          </cell>
          <cell r="F2615">
            <v>6993</v>
          </cell>
        </row>
        <row r="2616">
          <cell r="A2616" t="str">
            <v>AB2</v>
          </cell>
          <cell r="B2616" t="str">
            <v>CONCRETO 1500 psi - 10.5 Mpa</v>
          </cell>
          <cell r="C2616" t="str">
            <v>Analisis Basico</v>
          </cell>
          <cell r="D2616" t="str">
            <v>M3</v>
          </cell>
          <cell r="E2616">
            <v>431830</v>
          </cell>
          <cell r="F2616">
            <v>431830</v>
          </cell>
        </row>
        <row r="2617">
          <cell r="A2617" t="str">
            <v>AB3</v>
          </cell>
          <cell r="B2617" t="str">
            <v>CONCRETO 2000 PSI - 14 MPA</v>
          </cell>
          <cell r="C2617" t="str">
            <v>Analisis Basico</v>
          </cell>
          <cell r="D2617" t="str">
            <v>M3</v>
          </cell>
          <cell r="E2617">
            <v>445054</v>
          </cell>
          <cell r="F2617">
            <v>445054</v>
          </cell>
        </row>
        <row r="2618">
          <cell r="A2618" t="str">
            <v>AB4</v>
          </cell>
          <cell r="B2618" t="str">
            <v>CONCRETO 2500 psi - 17.5 Mpa</v>
          </cell>
          <cell r="C2618" t="str">
            <v>Analisis Basico</v>
          </cell>
          <cell r="D2618" t="str">
            <v>M3</v>
          </cell>
          <cell r="E2618">
            <v>500691</v>
          </cell>
          <cell r="F2618">
            <v>500691</v>
          </cell>
        </row>
        <row r="2619">
          <cell r="A2619" t="str">
            <v>AB5</v>
          </cell>
          <cell r="B2619" t="str">
            <v>CONCRETO 3000 psi - 21 Mpa</v>
          </cell>
          <cell r="C2619" t="str">
            <v>Analisis Basico</v>
          </cell>
          <cell r="D2619" t="str">
            <v>M3</v>
          </cell>
          <cell r="E2619">
            <v>554104</v>
          </cell>
          <cell r="F2619">
            <v>554104</v>
          </cell>
        </row>
        <row r="2620">
          <cell r="A2620" t="str">
            <v>AB6</v>
          </cell>
          <cell r="B2620" t="str">
            <v>CONCRETO 3500 psi - 24.5 Mpa</v>
          </cell>
          <cell r="C2620" t="str">
            <v>Analisis Basico</v>
          </cell>
          <cell r="D2620" t="str">
            <v>M3</v>
          </cell>
          <cell r="E2620">
            <v>603954</v>
          </cell>
          <cell r="F2620">
            <v>603954</v>
          </cell>
        </row>
        <row r="2621">
          <cell r="A2621" t="str">
            <v>AB7</v>
          </cell>
          <cell r="B2621" t="str">
            <v>CONCRETO 4000 psi - 28 Mpa</v>
          </cell>
          <cell r="C2621" t="str">
            <v>Analisis Basico</v>
          </cell>
          <cell r="D2621" t="str">
            <v>M3</v>
          </cell>
          <cell r="E2621">
            <v>622440</v>
          </cell>
          <cell r="F2621">
            <v>622440</v>
          </cell>
        </row>
        <row r="2622">
          <cell r="A2622" t="str">
            <v>AB8</v>
          </cell>
          <cell r="B2622" t="str">
            <v>CONCRETO 1500 psi - 10.5 Mpa Impermeabilizado</v>
          </cell>
          <cell r="C2622" t="str">
            <v>Analisis Basico</v>
          </cell>
          <cell r="D2622" t="str">
            <v>M3</v>
          </cell>
          <cell r="E2622">
            <v>455010</v>
          </cell>
          <cell r="F2622">
            <v>455010</v>
          </cell>
        </row>
        <row r="2623">
          <cell r="A2623" t="str">
            <v>AB9</v>
          </cell>
          <cell r="B2623" t="str">
            <v>CONCRETO 2000 psi - 14 Mpa Impermeabilizado</v>
          </cell>
          <cell r="C2623" t="str">
            <v>Analisis Basico</v>
          </cell>
          <cell r="D2623" t="str">
            <v>M3</v>
          </cell>
          <cell r="E2623">
            <v>468234</v>
          </cell>
          <cell r="F2623">
            <v>468234</v>
          </cell>
        </row>
        <row r="2624">
          <cell r="A2624" t="str">
            <v>AB10</v>
          </cell>
          <cell r="B2624" t="str">
            <v>CONCRETO 2500 psi - 17.5 Mpa Impermeabilizado</v>
          </cell>
          <cell r="C2624" t="str">
            <v>Analisis Basico</v>
          </cell>
          <cell r="D2624" t="str">
            <v>M3</v>
          </cell>
          <cell r="E2624">
            <v>523872</v>
          </cell>
          <cell r="F2624">
            <v>523872</v>
          </cell>
        </row>
        <row r="2625">
          <cell r="A2625" t="str">
            <v>AB11</v>
          </cell>
          <cell r="B2625" t="str">
            <v>CONCRETO 3000 psi - 21 Mpa Impermeabilizado</v>
          </cell>
          <cell r="C2625" t="str">
            <v>Analisis Basico</v>
          </cell>
          <cell r="D2625" t="str">
            <v>M3</v>
          </cell>
          <cell r="E2625">
            <v>577285</v>
          </cell>
          <cell r="F2625">
            <v>577285</v>
          </cell>
        </row>
        <row r="2626">
          <cell r="A2626" t="str">
            <v>AB12</v>
          </cell>
          <cell r="B2626" t="str">
            <v>CONCRETO 3500 psi - 24.5 Mpa Impermeabilizado</v>
          </cell>
          <cell r="C2626" t="str">
            <v>Analisis Basico</v>
          </cell>
          <cell r="D2626" t="str">
            <v>M3</v>
          </cell>
          <cell r="E2626">
            <v>627134</v>
          </cell>
          <cell r="F2626">
            <v>627134</v>
          </cell>
        </row>
        <row r="2627">
          <cell r="A2627" t="str">
            <v>AB13</v>
          </cell>
          <cell r="B2627" t="str">
            <v>CONCRETO 4000 psi - 28 Mpa Impermeabilizado</v>
          </cell>
          <cell r="C2627" t="str">
            <v>Analisis Basico</v>
          </cell>
          <cell r="D2627" t="str">
            <v>M3</v>
          </cell>
          <cell r="E2627">
            <v>645620</v>
          </cell>
          <cell r="F2627">
            <v>645620</v>
          </cell>
        </row>
        <row r="2628">
          <cell r="A2628" t="str">
            <v>AB14</v>
          </cell>
          <cell r="B2628" t="str">
            <v>CONCRETO MR 41 kg/cm2</v>
          </cell>
          <cell r="C2628" t="str">
            <v>Analisis Basico</v>
          </cell>
          <cell r="D2628" t="str">
            <v>M3</v>
          </cell>
          <cell r="E2628">
            <v>561823</v>
          </cell>
          <cell r="F2628">
            <v>561823</v>
          </cell>
        </row>
        <row r="2629">
          <cell r="A2629" t="str">
            <v>AB15</v>
          </cell>
          <cell r="B2629" t="str">
            <v>CONCRETO MR 42 kg/cm2</v>
          </cell>
          <cell r="C2629" t="str">
            <v>Analisis Basico</v>
          </cell>
          <cell r="D2629" t="str">
            <v>M3</v>
          </cell>
          <cell r="E2629">
            <v>571213</v>
          </cell>
          <cell r="F2629">
            <v>571213</v>
          </cell>
        </row>
        <row r="2630">
          <cell r="A2630" t="str">
            <v>AB16</v>
          </cell>
          <cell r="B2630" t="str">
            <v>CONCRETO MR 45 kg/cm2</v>
          </cell>
          <cell r="C2630" t="str">
            <v>Analisis Basico</v>
          </cell>
          <cell r="D2630" t="str">
            <v>M3</v>
          </cell>
          <cell r="E2630">
            <v>586045</v>
          </cell>
          <cell r="F2630">
            <v>586045</v>
          </cell>
        </row>
        <row r="2631">
          <cell r="A2631" t="str">
            <v>AB17</v>
          </cell>
          <cell r="B2631" t="str">
            <v>CONCRETO 5000 psi - 35 Mpa Impermeabilizado</v>
          </cell>
          <cell r="C2631" t="str">
            <v>Analisis Basico</v>
          </cell>
          <cell r="D2631" t="str">
            <v>M3</v>
          </cell>
          <cell r="E2631">
            <v>739830</v>
          </cell>
          <cell r="F2631">
            <v>739830</v>
          </cell>
        </row>
        <row r="2632">
          <cell r="A2632" t="str">
            <v>AB18</v>
          </cell>
          <cell r="B2632" t="str">
            <v>CONCRETO 5000 psi - 35 Mpa</v>
          </cell>
          <cell r="C2632" t="str">
            <v>Analisis Basico</v>
          </cell>
          <cell r="D2632" t="str">
            <v>M3</v>
          </cell>
          <cell r="E2632">
            <v>716650</v>
          </cell>
          <cell r="F2632">
            <v>716650</v>
          </cell>
        </row>
        <row r="2633">
          <cell r="A2633" t="str">
            <v>AB19</v>
          </cell>
          <cell r="B2633" t="str">
            <v>MORTERO 1:2</v>
          </cell>
          <cell r="C2633" t="str">
            <v>Analisis Basico</v>
          </cell>
          <cell r="D2633" t="str">
            <v>M3</v>
          </cell>
          <cell r="E2633">
            <v>726842</v>
          </cell>
          <cell r="F2633">
            <v>726842</v>
          </cell>
        </row>
        <row r="2634">
          <cell r="A2634" t="str">
            <v>AB20</v>
          </cell>
          <cell r="B2634" t="str">
            <v>MORTERO 1:3</v>
          </cell>
          <cell r="C2634" t="str">
            <v>Analisis Basico</v>
          </cell>
          <cell r="D2634" t="str">
            <v>M3</v>
          </cell>
          <cell r="E2634">
            <v>590583</v>
          </cell>
          <cell r="F2634">
            <v>590583</v>
          </cell>
        </row>
        <row r="2635">
          <cell r="A2635" t="str">
            <v>AB21</v>
          </cell>
          <cell r="B2635" t="str">
            <v>MORTERO 1:4</v>
          </cell>
          <cell r="C2635" t="str">
            <v>Analisis Basico</v>
          </cell>
          <cell r="D2635" t="str">
            <v>M3</v>
          </cell>
          <cell r="E2635">
            <v>512038</v>
          </cell>
          <cell r="F2635">
            <v>512038</v>
          </cell>
        </row>
        <row r="2636">
          <cell r="A2636" t="str">
            <v>AB22</v>
          </cell>
          <cell r="B2636" t="str">
            <v>MORTERO 1:5</v>
          </cell>
          <cell r="C2636" t="str">
            <v>Analisis Basico</v>
          </cell>
          <cell r="D2636" t="str">
            <v>M3</v>
          </cell>
          <cell r="E2636">
            <v>456299</v>
          </cell>
          <cell r="F2636">
            <v>456299</v>
          </cell>
        </row>
        <row r="2637">
          <cell r="A2637" t="str">
            <v>AB23</v>
          </cell>
          <cell r="B2637" t="str">
            <v>BORRAR</v>
          </cell>
          <cell r="C2637" t="str">
            <v>Analisis Basico</v>
          </cell>
          <cell r="D2637" t="str">
            <v>M3</v>
          </cell>
          <cell r="E2637">
            <v>0</v>
          </cell>
          <cell r="F2637">
            <v>0</v>
          </cell>
        </row>
        <row r="2638">
          <cell r="A2638" t="str">
            <v>AB24</v>
          </cell>
          <cell r="B2638" t="str">
            <v>MUROS E NLADRILLO - BORRAR</v>
          </cell>
          <cell r="C2638" t="str">
            <v>Analisis Basico</v>
          </cell>
          <cell r="D2638" t="str">
            <v>M2</v>
          </cell>
          <cell r="E2638">
            <v>0</v>
          </cell>
          <cell r="F2638">
            <v>0</v>
          </cell>
        </row>
        <row r="2639">
          <cell r="A2639" t="str">
            <v>AB25</v>
          </cell>
          <cell r="B2639" t="str">
            <v>CONCRETO MR 48 KG/CM2</v>
          </cell>
          <cell r="C2639" t="str">
            <v>Analisis Basico</v>
          </cell>
          <cell r="D2639" t="str">
            <v>M3</v>
          </cell>
          <cell r="E2639">
            <v>649455</v>
          </cell>
          <cell r="F2639">
            <v>649455</v>
          </cell>
        </row>
      </sheetData>
      <sheetData sheetId="4"/>
      <sheetData sheetId="5"/>
      <sheetData sheetId="6"/>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747"/>
  <sheetViews>
    <sheetView topLeftCell="A199" workbookViewId="0">
      <selection activeCell="K199" sqref="K199"/>
    </sheetView>
  </sheetViews>
  <sheetFormatPr baseColWidth="10" defaultRowHeight="12.75"/>
  <cols>
    <col min="1" max="1" width="7.42578125" bestFit="1" customWidth="1"/>
    <col min="2" max="2" width="5.42578125" bestFit="1" customWidth="1"/>
    <col min="3" max="3" width="68.42578125" customWidth="1"/>
    <col min="4" max="4" width="11" bestFit="1" customWidth="1"/>
    <col min="6" max="6" width="6" bestFit="1" customWidth="1"/>
    <col min="7" max="7" width="9.140625" customWidth="1"/>
    <col min="8" max="8" width="15.28515625" customWidth="1"/>
  </cols>
  <sheetData>
    <row r="2" spans="1:9">
      <c r="A2" s="27" t="s">
        <v>303</v>
      </c>
      <c r="B2" s="24"/>
      <c r="C2" s="24" t="s">
        <v>304</v>
      </c>
      <c r="D2" s="24" t="s">
        <v>26</v>
      </c>
      <c r="E2" s="24"/>
      <c r="F2" s="24"/>
      <c r="G2" s="24"/>
      <c r="H2" s="24"/>
      <c r="I2" s="26"/>
    </row>
    <row r="3" spans="1:9">
      <c r="A3" t="s">
        <v>305</v>
      </c>
      <c r="B3" t="s">
        <v>27</v>
      </c>
      <c r="C3" s="16" t="s">
        <v>306</v>
      </c>
      <c r="D3" s="16" t="s">
        <v>28</v>
      </c>
      <c r="E3" s="16" t="s">
        <v>121</v>
      </c>
      <c r="F3" s="16"/>
      <c r="G3" s="16"/>
      <c r="H3" s="16">
        <f>SUM(H4:H6)</f>
        <v>33654</v>
      </c>
      <c r="I3" s="26"/>
    </row>
    <row r="4" spans="1:9">
      <c r="A4" t="s">
        <v>305</v>
      </c>
      <c r="B4" t="s">
        <v>291</v>
      </c>
      <c r="C4" t="s">
        <v>292</v>
      </c>
      <c r="D4" t="s">
        <v>31</v>
      </c>
      <c r="E4" t="s">
        <v>32</v>
      </c>
      <c r="F4">
        <v>0.6</v>
      </c>
      <c r="G4">
        <v>51509</v>
      </c>
      <c r="H4">
        <f t="shared" ref="H4:H6" si="0">+ROUND(F4*G4,0)</f>
        <v>30905</v>
      </c>
      <c r="I4" s="26"/>
    </row>
    <row r="5" spans="1:9">
      <c r="A5" t="s">
        <v>305</v>
      </c>
      <c r="B5" t="s">
        <v>307</v>
      </c>
      <c r="C5" t="s">
        <v>308</v>
      </c>
      <c r="D5" t="s">
        <v>35</v>
      </c>
      <c r="E5" t="s">
        <v>39</v>
      </c>
      <c r="F5">
        <v>3.3000000000000002E-2</v>
      </c>
      <c r="G5">
        <v>63233</v>
      </c>
      <c r="H5">
        <f t="shared" si="0"/>
        <v>2087</v>
      </c>
      <c r="I5" s="26"/>
    </row>
    <row r="6" spans="1:9">
      <c r="A6" t="s">
        <v>305</v>
      </c>
      <c r="B6" t="s">
        <v>40</v>
      </c>
      <c r="C6" t="s">
        <v>41</v>
      </c>
      <c r="D6" t="s">
        <v>42</v>
      </c>
      <c r="E6" t="s">
        <v>36</v>
      </c>
      <c r="F6">
        <v>0.2</v>
      </c>
      <c r="G6">
        <v>3311</v>
      </c>
      <c r="H6">
        <f t="shared" si="0"/>
        <v>662</v>
      </c>
      <c r="I6" s="26"/>
    </row>
    <row r="7" spans="1:9">
      <c r="I7" s="26"/>
    </row>
    <row r="8" spans="1:9">
      <c r="A8" s="27" t="s">
        <v>285</v>
      </c>
      <c r="B8" s="24"/>
      <c r="C8" s="24" t="s">
        <v>286</v>
      </c>
      <c r="D8" s="24" t="s">
        <v>26</v>
      </c>
      <c r="E8" s="24"/>
      <c r="F8" s="24"/>
      <c r="G8" s="24"/>
      <c r="H8" s="24"/>
      <c r="I8" s="26"/>
    </row>
    <row r="9" spans="1:9" ht="25.5">
      <c r="A9" s="33" t="s">
        <v>287</v>
      </c>
      <c r="B9" t="s">
        <v>27</v>
      </c>
      <c r="C9" s="19" t="s">
        <v>288</v>
      </c>
      <c r="D9" s="22" t="s">
        <v>28</v>
      </c>
      <c r="E9" s="22" t="s">
        <v>121</v>
      </c>
      <c r="F9" s="22"/>
      <c r="G9" s="22"/>
      <c r="H9" s="22">
        <f>SUM(H10:H15)</f>
        <v>520631</v>
      </c>
      <c r="I9" s="26"/>
    </row>
    <row r="10" spans="1:9">
      <c r="A10" t="s">
        <v>287</v>
      </c>
      <c r="B10" t="s">
        <v>289</v>
      </c>
      <c r="C10" t="s">
        <v>290</v>
      </c>
      <c r="D10" t="s">
        <v>120</v>
      </c>
      <c r="E10" t="s">
        <v>121</v>
      </c>
      <c r="F10">
        <v>0.61799999999999999</v>
      </c>
      <c r="G10">
        <v>554104</v>
      </c>
      <c r="H10">
        <f t="shared" ref="H10:H15" si="1">+ROUND(F10*G10,0)</f>
        <v>342436</v>
      </c>
    </row>
    <row r="11" spans="1:9">
      <c r="A11" t="s">
        <v>287</v>
      </c>
      <c r="B11" t="s">
        <v>291</v>
      </c>
      <c r="C11" t="s">
        <v>292</v>
      </c>
      <c r="D11" t="s">
        <v>31</v>
      </c>
      <c r="E11" t="s">
        <v>32</v>
      </c>
      <c r="F11">
        <v>2.5</v>
      </c>
      <c r="G11">
        <v>51509</v>
      </c>
      <c r="H11">
        <f t="shared" si="1"/>
        <v>128773</v>
      </c>
      <c r="I11" s="26"/>
    </row>
    <row r="12" spans="1:9">
      <c r="A12" t="s">
        <v>287</v>
      </c>
      <c r="B12" t="s">
        <v>37</v>
      </c>
      <c r="C12" t="s">
        <v>38</v>
      </c>
      <c r="D12" t="s">
        <v>35</v>
      </c>
      <c r="E12" t="s">
        <v>39</v>
      </c>
      <c r="F12">
        <v>4.1000000000000002E-2</v>
      </c>
      <c r="G12">
        <v>171308</v>
      </c>
      <c r="H12">
        <f t="shared" si="1"/>
        <v>7024</v>
      </c>
      <c r="I12" s="26"/>
    </row>
    <row r="13" spans="1:9">
      <c r="A13" t="s">
        <v>287</v>
      </c>
      <c r="B13" t="s">
        <v>40</v>
      </c>
      <c r="C13" t="s">
        <v>41</v>
      </c>
      <c r="D13" t="s">
        <v>42</v>
      </c>
      <c r="E13" t="s">
        <v>36</v>
      </c>
      <c r="F13">
        <v>0.5</v>
      </c>
      <c r="G13">
        <v>3311</v>
      </c>
      <c r="H13">
        <f t="shared" si="1"/>
        <v>1656</v>
      </c>
    </row>
    <row r="14" spans="1:9">
      <c r="A14" t="s">
        <v>287</v>
      </c>
      <c r="B14" t="s">
        <v>51</v>
      </c>
      <c r="C14" t="s">
        <v>52</v>
      </c>
      <c r="D14" t="s">
        <v>45</v>
      </c>
      <c r="E14" t="s">
        <v>36</v>
      </c>
      <c r="F14">
        <v>5.7</v>
      </c>
      <c r="G14">
        <v>1733</v>
      </c>
      <c r="H14">
        <f t="shared" si="1"/>
        <v>9878</v>
      </c>
    </row>
    <row r="15" spans="1:9">
      <c r="A15" t="s">
        <v>287</v>
      </c>
      <c r="B15" t="s">
        <v>293</v>
      </c>
      <c r="C15" t="s">
        <v>294</v>
      </c>
      <c r="D15" t="s">
        <v>45</v>
      </c>
      <c r="E15" t="s">
        <v>121</v>
      </c>
      <c r="F15">
        <v>0.41199999999999998</v>
      </c>
      <c r="G15">
        <v>74913</v>
      </c>
      <c r="H15">
        <f t="shared" si="1"/>
        <v>30864</v>
      </c>
    </row>
    <row r="17" spans="1:9">
      <c r="A17" s="27" t="s">
        <v>295</v>
      </c>
      <c r="B17" s="24"/>
      <c r="C17" s="24" t="s">
        <v>296</v>
      </c>
      <c r="D17" s="24" t="s">
        <v>26</v>
      </c>
      <c r="E17" s="24"/>
      <c r="F17" s="24"/>
      <c r="G17" s="24"/>
      <c r="H17" s="24"/>
    </row>
    <row r="18" spans="1:9" ht="25.5">
      <c r="A18" s="33" t="s">
        <v>297</v>
      </c>
      <c r="B18" t="s">
        <v>27</v>
      </c>
      <c r="C18" s="19" t="s">
        <v>298</v>
      </c>
      <c r="D18" s="22" t="s">
        <v>28</v>
      </c>
      <c r="E18" s="22" t="s">
        <v>24</v>
      </c>
      <c r="F18" s="22"/>
      <c r="G18" s="22"/>
      <c r="H18" s="22">
        <f>SUM(H19:H24)</f>
        <v>58495</v>
      </c>
    </row>
    <row r="19" spans="1:9">
      <c r="A19" t="s">
        <v>297</v>
      </c>
      <c r="B19" t="s">
        <v>299</v>
      </c>
      <c r="C19" t="s">
        <v>300</v>
      </c>
      <c r="D19" t="s">
        <v>120</v>
      </c>
      <c r="E19" t="s">
        <v>121</v>
      </c>
      <c r="F19">
        <v>1.2999999999999999E-2</v>
      </c>
      <c r="G19">
        <v>512038</v>
      </c>
      <c r="H19">
        <f t="shared" ref="H19:H24" si="2">+ROUND(F19*G19,0)</f>
        <v>6656</v>
      </c>
      <c r="I19" s="26"/>
    </row>
    <row r="20" spans="1:9">
      <c r="A20" t="s">
        <v>297</v>
      </c>
      <c r="B20" t="s">
        <v>59</v>
      </c>
      <c r="C20" t="s">
        <v>60</v>
      </c>
      <c r="D20" t="s">
        <v>31</v>
      </c>
      <c r="E20" t="s">
        <v>32</v>
      </c>
      <c r="F20">
        <v>1.1000000000000001</v>
      </c>
      <c r="G20">
        <v>23915</v>
      </c>
      <c r="H20">
        <f t="shared" si="2"/>
        <v>26307</v>
      </c>
      <c r="I20" s="26"/>
    </row>
    <row r="21" spans="1:9">
      <c r="A21" t="s">
        <v>297</v>
      </c>
      <c r="B21" t="s">
        <v>37</v>
      </c>
      <c r="C21" t="s">
        <v>38</v>
      </c>
      <c r="D21" t="s">
        <v>35</v>
      </c>
      <c r="E21" t="s">
        <v>39</v>
      </c>
      <c r="F21">
        <v>3.3E-3</v>
      </c>
      <c r="G21">
        <v>171308</v>
      </c>
      <c r="H21">
        <f t="shared" si="2"/>
        <v>565</v>
      </c>
      <c r="I21" s="26"/>
    </row>
    <row r="22" spans="1:9">
      <c r="A22" t="s">
        <v>297</v>
      </c>
      <c r="B22" t="s">
        <v>40</v>
      </c>
      <c r="C22" t="s">
        <v>41</v>
      </c>
      <c r="D22" t="s">
        <v>42</v>
      </c>
      <c r="E22" t="s">
        <v>36</v>
      </c>
      <c r="F22">
        <v>0.1</v>
      </c>
      <c r="G22">
        <v>3311</v>
      </c>
      <c r="H22">
        <f t="shared" si="2"/>
        <v>331</v>
      </c>
      <c r="I22" s="26"/>
    </row>
    <row r="23" spans="1:9">
      <c r="A23" t="s">
        <v>297</v>
      </c>
      <c r="B23" t="s">
        <v>51</v>
      </c>
      <c r="C23" t="s">
        <v>52</v>
      </c>
      <c r="D23" t="s">
        <v>45</v>
      </c>
      <c r="E23" t="s">
        <v>36</v>
      </c>
      <c r="F23">
        <v>1.1000000000000001</v>
      </c>
      <c r="G23">
        <v>1733</v>
      </c>
      <c r="H23">
        <f t="shared" si="2"/>
        <v>1906</v>
      </c>
      <c r="I23" s="26"/>
    </row>
    <row r="24" spans="1:9">
      <c r="A24" t="s">
        <v>297</v>
      </c>
      <c r="B24" t="s">
        <v>301</v>
      </c>
      <c r="C24" t="s">
        <v>302</v>
      </c>
      <c r="D24" t="s">
        <v>45</v>
      </c>
      <c r="E24" t="s">
        <v>36</v>
      </c>
      <c r="F24">
        <v>12.914999999999999</v>
      </c>
      <c r="G24">
        <v>1760</v>
      </c>
      <c r="H24">
        <f t="shared" si="2"/>
        <v>22730</v>
      </c>
      <c r="I24" s="26"/>
    </row>
    <row r="25" spans="1:9">
      <c r="I25" s="26"/>
    </row>
    <row r="26" spans="1:9">
      <c r="A26" s="27" t="s">
        <v>319</v>
      </c>
      <c r="B26" s="24"/>
      <c r="C26" s="24" t="s">
        <v>320</v>
      </c>
      <c r="D26" s="24" t="s">
        <v>26</v>
      </c>
      <c r="E26" s="24"/>
      <c r="F26" s="24"/>
      <c r="G26" s="24"/>
      <c r="H26" s="24"/>
    </row>
    <row r="27" spans="1:9" ht="25.5">
      <c r="A27" s="33" t="s">
        <v>321</v>
      </c>
      <c r="B27" t="s">
        <v>27</v>
      </c>
      <c r="C27" s="19" t="s">
        <v>322</v>
      </c>
      <c r="D27" s="22" t="s">
        <v>28</v>
      </c>
      <c r="E27" s="22" t="s">
        <v>36</v>
      </c>
      <c r="F27" s="22"/>
      <c r="G27" s="22"/>
      <c r="H27" s="22">
        <f>SUM(H28:H36)</f>
        <v>54355</v>
      </c>
    </row>
    <row r="28" spans="1:9">
      <c r="A28" t="s">
        <v>321</v>
      </c>
      <c r="B28" t="s">
        <v>92</v>
      </c>
      <c r="C28" t="s">
        <v>93</v>
      </c>
      <c r="D28" t="s">
        <v>31</v>
      </c>
      <c r="E28" t="s">
        <v>32</v>
      </c>
      <c r="F28">
        <v>0.25</v>
      </c>
      <c r="G28">
        <v>26303</v>
      </c>
      <c r="H28">
        <f t="shared" ref="H28:H36" si="3">+ROUND(F28*G28,0)</f>
        <v>6576</v>
      </c>
    </row>
    <row r="29" spans="1:9">
      <c r="A29" t="s">
        <v>321</v>
      </c>
      <c r="B29" t="s">
        <v>37</v>
      </c>
      <c r="C29" t="s">
        <v>38</v>
      </c>
      <c r="D29" t="s">
        <v>35</v>
      </c>
      <c r="E29" t="s">
        <v>39</v>
      </c>
      <c r="F29">
        <v>2.5000000000000001E-3</v>
      </c>
      <c r="G29">
        <v>171308</v>
      </c>
      <c r="H29">
        <f t="shared" si="3"/>
        <v>428</v>
      </c>
    </row>
    <row r="30" spans="1:9">
      <c r="A30" t="s">
        <v>321</v>
      </c>
      <c r="B30" t="s">
        <v>40</v>
      </c>
      <c r="C30" t="s">
        <v>41</v>
      </c>
      <c r="D30" t="s">
        <v>42</v>
      </c>
      <c r="E30" t="s">
        <v>36</v>
      </c>
      <c r="F30">
        <v>0.18</v>
      </c>
      <c r="G30">
        <v>3311</v>
      </c>
      <c r="H30">
        <f t="shared" si="3"/>
        <v>596</v>
      </c>
      <c r="I30" s="26"/>
    </row>
    <row r="31" spans="1:9">
      <c r="A31" t="s">
        <v>321</v>
      </c>
      <c r="B31" t="s">
        <v>51</v>
      </c>
      <c r="C31" t="s">
        <v>52</v>
      </c>
      <c r="D31" t="s">
        <v>45</v>
      </c>
      <c r="E31" t="s">
        <v>36</v>
      </c>
      <c r="F31">
        <v>0.3</v>
      </c>
      <c r="G31">
        <v>1733</v>
      </c>
      <c r="H31">
        <f t="shared" si="3"/>
        <v>520</v>
      </c>
      <c r="I31" s="26"/>
    </row>
    <row r="32" spans="1:9" s="33" customFormat="1">
      <c r="A32" t="s">
        <v>321</v>
      </c>
      <c r="B32" t="s">
        <v>323</v>
      </c>
      <c r="C32" t="s">
        <v>324</v>
      </c>
      <c r="D32" t="s">
        <v>45</v>
      </c>
      <c r="E32" t="s">
        <v>36</v>
      </c>
      <c r="F32">
        <v>7.0000000000000001E-3</v>
      </c>
      <c r="G32">
        <v>59203</v>
      </c>
      <c r="H32">
        <f t="shared" si="3"/>
        <v>414</v>
      </c>
      <c r="I32" s="26"/>
    </row>
    <row r="33" spans="1:9">
      <c r="A33" t="s">
        <v>321</v>
      </c>
      <c r="B33" t="s">
        <v>325</v>
      </c>
      <c r="C33" t="s">
        <v>326</v>
      </c>
      <c r="D33" t="s">
        <v>45</v>
      </c>
      <c r="E33" t="s">
        <v>36</v>
      </c>
      <c r="F33">
        <v>1</v>
      </c>
      <c r="G33">
        <v>543</v>
      </c>
      <c r="H33">
        <f t="shared" si="3"/>
        <v>543</v>
      </c>
      <c r="I33" s="26"/>
    </row>
    <row r="34" spans="1:9">
      <c r="A34" t="s">
        <v>321</v>
      </c>
      <c r="B34" t="s">
        <v>96</v>
      </c>
      <c r="C34" t="s">
        <v>97</v>
      </c>
      <c r="D34" t="s">
        <v>45</v>
      </c>
      <c r="E34" t="s">
        <v>36</v>
      </c>
      <c r="F34">
        <v>0.02</v>
      </c>
      <c r="G34">
        <v>1215</v>
      </c>
      <c r="H34">
        <f t="shared" si="3"/>
        <v>24</v>
      </c>
      <c r="I34" s="26"/>
    </row>
    <row r="35" spans="1:9">
      <c r="A35" t="s">
        <v>321</v>
      </c>
      <c r="B35" t="s">
        <v>327</v>
      </c>
      <c r="C35" t="s">
        <v>328</v>
      </c>
      <c r="D35" t="s">
        <v>45</v>
      </c>
      <c r="E35" t="s">
        <v>36</v>
      </c>
      <c r="F35">
        <v>7.0000000000000001E-3</v>
      </c>
      <c r="G35">
        <v>122942</v>
      </c>
      <c r="H35">
        <f t="shared" si="3"/>
        <v>861</v>
      </c>
      <c r="I35" s="26"/>
    </row>
    <row r="36" spans="1:9">
      <c r="A36" t="s">
        <v>321</v>
      </c>
      <c r="B36" t="s">
        <v>329</v>
      </c>
      <c r="C36" t="s">
        <v>330</v>
      </c>
      <c r="D36" t="s">
        <v>45</v>
      </c>
      <c r="E36" t="s">
        <v>36</v>
      </c>
      <c r="F36">
        <v>1</v>
      </c>
      <c r="G36">
        <v>44393</v>
      </c>
      <c r="H36">
        <f t="shared" si="3"/>
        <v>44393</v>
      </c>
      <c r="I36" s="26"/>
    </row>
    <row r="37" spans="1:9">
      <c r="A37" s="25"/>
      <c r="B37" s="16"/>
      <c r="C37" s="16"/>
      <c r="D37" s="16"/>
      <c r="E37" s="16"/>
      <c r="F37" s="16"/>
      <c r="G37" s="16"/>
      <c r="H37" s="16"/>
      <c r="I37" s="26"/>
    </row>
    <row r="38" spans="1:9">
      <c r="A38" s="27" t="s">
        <v>137</v>
      </c>
      <c r="B38" s="24"/>
      <c r="C38" s="24" t="s">
        <v>144</v>
      </c>
      <c r="D38" s="24" t="s">
        <v>26</v>
      </c>
      <c r="E38" s="24"/>
      <c r="F38" s="24"/>
      <c r="G38" s="24"/>
      <c r="H38" s="24"/>
      <c r="I38" s="26"/>
    </row>
    <row r="39" spans="1:9">
      <c r="A39" s="16" t="s">
        <v>136</v>
      </c>
      <c r="B39" s="16" t="s">
        <v>27</v>
      </c>
      <c r="C39" s="16" t="s">
        <v>135</v>
      </c>
      <c r="D39" s="16" t="s">
        <v>28</v>
      </c>
      <c r="E39" s="16" t="s">
        <v>36</v>
      </c>
      <c r="F39" s="16"/>
      <c r="G39" s="16"/>
      <c r="H39" s="16">
        <f>SUM(H40:H46)</f>
        <v>141309</v>
      </c>
      <c r="I39" s="26"/>
    </row>
    <row r="40" spans="1:9" s="33" customFormat="1">
      <c r="A40" t="s">
        <v>136</v>
      </c>
      <c r="B40" t="s">
        <v>138</v>
      </c>
      <c r="C40" t="s">
        <v>139</v>
      </c>
      <c r="D40" t="s">
        <v>31</v>
      </c>
      <c r="E40" t="s">
        <v>32</v>
      </c>
      <c r="F40">
        <v>0.8</v>
      </c>
      <c r="G40">
        <v>47718</v>
      </c>
      <c r="H40">
        <f t="shared" ref="H40:H46" si="4">+ROUND(F40*G40,0)</f>
        <v>38174</v>
      </c>
      <c r="I40" s="26"/>
    </row>
    <row r="41" spans="1:9">
      <c r="A41" t="s">
        <v>136</v>
      </c>
      <c r="B41" t="s">
        <v>33</v>
      </c>
      <c r="C41" t="s">
        <v>34</v>
      </c>
      <c r="D41" t="s">
        <v>35</v>
      </c>
      <c r="E41" t="s">
        <v>36</v>
      </c>
      <c r="F41">
        <v>0.4</v>
      </c>
      <c r="G41">
        <v>9475</v>
      </c>
      <c r="H41">
        <f t="shared" si="4"/>
        <v>3790</v>
      </c>
      <c r="I41" s="26"/>
    </row>
    <row r="42" spans="1:9">
      <c r="A42" t="s">
        <v>136</v>
      </c>
      <c r="B42" t="s">
        <v>37</v>
      </c>
      <c r="C42" t="s">
        <v>38</v>
      </c>
      <c r="D42" t="s">
        <v>35</v>
      </c>
      <c r="E42" t="s">
        <v>39</v>
      </c>
      <c r="F42">
        <v>0.03</v>
      </c>
      <c r="G42">
        <v>171308</v>
      </c>
      <c r="H42">
        <f t="shared" si="4"/>
        <v>5139</v>
      </c>
      <c r="I42" s="26"/>
    </row>
    <row r="43" spans="1:9">
      <c r="A43" t="s">
        <v>136</v>
      </c>
      <c r="B43" t="s">
        <v>40</v>
      </c>
      <c r="C43" t="s">
        <v>41</v>
      </c>
      <c r="D43" t="s">
        <v>42</v>
      </c>
      <c r="E43" t="s">
        <v>36</v>
      </c>
      <c r="F43">
        <v>0.5</v>
      </c>
      <c r="G43">
        <v>3311</v>
      </c>
      <c r="H43">
        <f t="shared" si="4"/>
        <v>1656</v>
      </c>
      <c r="I43" s="26"/>
    </row>
    <row r="44" spans="1:9">
      <c r="A44" t="s">
        <v>136</v>
      </c>
      <c r="B44" t="s">
        <v>140</v>
      </c>
      <c r="C44" t="s">
        <v>141</v>
      </c>
      <c r="D44" t="s">
        <v>45</v>
      </c>
      <c r="E44" t="s">
        <v>36</v>
      </c>
      <c r="F44">
        <v>4</v>
      </c>
      <c r="G44">
        <v>2341</v>
      </c>
      <c r="H44">
        <f t="shared" si="4"/>
        <v>9364</v>
      </c>
      <c r="I44" s="26"/>
    </row>
    <row r="45" spans="1:9">
      <c r="A45" t="s">
        <v>136</v>
      </c>
      <c r="B45" t="s">
        <v>51</v>
      </c>
      <c r="C45" t="s">
        <v>52</v>
      </c>
      <c r="D45" t="s">
        <v>45</v>
      </c>
      <c r="E45" t="s">
        <v>36</v>
      </c>
      <c r="F45">
        <v>1.2</v>
      </c>
      <c r="G45">
        <v>1733</v>
      </c>
      <c r="H45">
        <f t="shared" si="4"/>
        <v>2080</v>
      </c>
    </row>
    <row r="46" spans="1:9">
      <c r="A46" t="s">
        <v>136</v>
      </c>
      <c r="B46" t="s">
        <v>142</v>
      </c>
      <c r="C46" t="s">
        <v>143</v>
      </c>
      <c r="D46" t="s">
        <v>45</v>
      </c>
      <c r="E46" t="s">
        <v>36</v>
      </c>
      <c r="F46">
        <v>1</v>
      </c>
      <c r="G46">
        <v>81106</v>
      </c>
      <c r="H46">
        <f t="shared" si="4"/>
        <v>81106</v>
      </c>
    </row>
    <row r="48" spans="1:9" ht="38.25">
      <c r="A48" s="33" t="s">
        <v>208</v>
      </c>
      <c r="B48" t="s">
        <v>27</v>
      </c>
      <c r="C48" s="19" t="s">
        <v>209</v>
      </c>
      <c r="D48" s="22" t="s">
        <v>28</v>
      </c>
      <c r="E48" s="22" t="s">
        <v>36</v>
      </c>
      <c r="F48" s="22"/>
      <c r="G48" s="22"/>
      <c r="H48" s="22">
        <f>SUM(H49:H54)</f>
        <v>58324</v>
      </c>
      <c r="I48" s="26"/>
    </row>
    <row r="49" spans="1:9">
      <c r="A49" t="s">
        <v>208</v>
      </c>
      <c r="B49" t="s">
        <v>138</v>
      </c>
      <c r="C49" t="s">
        <v>139</v>
      </c>
      <c r="D49" t="s">
        <v>31</v>
      </c>
      <c r="E49" t="s">
        <v>32</v>
      </c>
      <c r="F49">
        <v>0.6</v>
      </c>
      <c r="G49">
        <v>47718</v>
      </c>
      <c r="H49">
        <f>+ROUND(F49*G49,0)</f>
        <v>28631</v>
      </c>
      <c r="I49" s="26"/>
    </row>
    <row r="50" spans="1:9">
      <c r="A50" t="s">
        <v>208</v>
      </c>
      <c r="B50" t="s">
        <v>37</v>
      </c>
      <c r="C50" t="s">
        <v>38</v>
      </c>
      <c r="D50" t="s">
        <v>35</v>
      </c>
      <c r="E50" t="s">
        <v>39</v>
      </c>
      <c r="F50">
        <v>2.86E-2</v>
      </c>
      <c r="G50">
        <v>171308</v>
      </c>
      <c r="H50">
        <f t="shared" ref="H50:H54" si="5">+ROUND(F50*G50,0)</f>
        <v>4899</v>
      </c>
      <c r="I50" s="26"/>
    </row>
    <row r="51" spans="1:9">
      <c r="A51" t="s">
        <v>208</v>
      </c>
      <c r="B51" t="s">
        <v>40</v>
      </c>
      <c r="C51" t="s">
        <v>41</v>
      </c>
      <c r="D51" t="s">
        <v>42</v>
      </c>
      <c r="E51" t="s">
        <v>36</v>
      </c>
      <c r="F51">
        <v>0.5</v>
      </c>
      <c r="G51">
        <v>3311</v>
      </c>
      <c r="H51">
        <f t="shared" si="5"/>
        <v>1656</v>
      </c>
      <c r="I51" s="26"/>
    </row>
    <row r="52" spans="1:9">
      <c r="A52" t="s">
        <v>208</v>
      </c>
      <c r="B52" t="s">
        <v>140</v>
      </c>
      <c r="C52" t="s">
        <v>141</v>
      </c>
      <c r="D52" t="s">
        <v>45</v>
      </c>
      <c r="E52" t="s">
        <v>36</v>
      </c>
      <c r="F52">
        <v>0.5</v>
      </c>
      <c r="G52">
        <v>2341</v>
      </c>
      <c r="H52">
        <f t="shared" si="5"/>
        <v>1171</v>
      </c>
      <c r="I52" s="26"/>
    </row>
    <row r="53" spans="1:9">
      <c r="A53" t="s">
        <v>208</v>
      </c>
      <c r="B53" t="s">
        <v>51</v>
      </c>
      <c r="C53" t="s">
        <v>52</v>
      </c>
      <c r="D53" t="s">
        <v>45</v>
      </c>
      <c r="E53" t="s">
        <v>36</v>
      </c>
      <c r="F53">
        <v>1.2</v>
      </c>
      <c r="G53">
        <v>1733</v>
      </c>
      <c r="H53">
        <f t="shared" si="5"/>
        <v>2080</v>
      </c>
      <c r="I53" s="26"/>
    </row>
    <row r="54" spans="1:9">
      <c r="A54" t="s">
        <v>208</v>
      </c>
      <c r="B54" t="s">
        <v>210</v>
      </c>
      <c r="C54" t="s">
        <v>211</v>
      </c>
      <c r="D54" t="s">
        <v>45</v>
      </c>
      <c r="E54" t="s">
        <v>36</v>
      </c>
      <c r="F54">
        <v>1</v>
      </c>
      <c r="G54">
        <v>19887</v>
      </c>
      <c r="H54">
        <f t="shared" si="5"/>
        <v>19887</v>
      </c>
      <c r="I54" s="26"/>
    </row>
    <row r="55" spans="1:9">
      <c r="I55" s="26"/>
    </row>
    <row r="56" spans="1:9" ht="25.5">
      <c r="A56" s="16" t="s">
        <v>166</v>
      </c>
      <c r="B56" s="16" t="s">
        <v>27</v>
      </c>
      <c r="C56" s="19" t="s">
        <v>165</v>
      </c>
      <c r="D56" s="16" t="s">
        <v>28</v>
      </c>
      <c r="E56" s="16" t="s">
        <v>36</v>
      </c>
      <c r="F56" s="16"/>
      <c r="G56" s="16"/>
      <c r="H56" s="16">
        <f>SUM(H57:H61)</f>
        <v>22602</v>
      </c>
      <c r="I56" s="26"/>
    </row>
    <row r="57" spans="1:9">
      <c r="A57" t="s">
        <v>166</v>
      </c>
      <c r="B57" t="s">
        <v>167</v>
      </c>
      <c r="C57" t="s">
        <v>168</v>
      </c>
      <c r="D57" t="s">
        <v>31</v>
      </c>
      <c r="E57" t="s">
        <v>32</v>
      </c>
      <c r="F57">
        <v>0.3</v>
      </c>
      <c r="G57">
        <v>33923</v>
      </c>
      <c r="H57">
        <f>+ROUND(F57*G57,0)</f>
        <v>10177</v>
      </c>
      <c r="I57" s="26"/>
    </row>
    <row r="58" spans="1:9">
      <c r="A58" t="s">
        <v>166</v>
      </c>
      <c r="B58" t="s">
        <v>37</v>
      </c>
      <c r="C58" t="s">
        <v>38</v>
      </c>
      <c r="D58" t="s">
        <v>35</v>
      </c>
      <c r="E58" t="s">
        <v>39</v>
      </c>
      <c r="F58">
        <v>5.3999999999999999E-2</v>
      </c>
      <c r="G58">
        <v>171308</v>
      </c>
      <c r="H58">
        <f>+ROUND(F58*G58,0)</f>
        <v>9251</v>
      </c>
      <c r="I58" s="26"/>
    </row>
    <row r="59" spans="1:9">
      <c r="A59" t="s">
        <v>166</v>
      </c>
      <c r="B59" t="s">
        <v>149</v>
      </c>
      <c r="C59" t="s">
        <v>150</v>
      </c>
      <c r="D59" t="s">
        <v>35</v>
      </c>
      <c r="E59" t="s">
        <v>39</v>
      </c>
      <c r="F59">
        <v>3.0000000000000001E-3</v>
      </c>
      <c r="G59">
        <v>49681</v>
      </c>
      <c r="H59">
        <f>+ROUND(F59*G59,0)</f>
        <v>149</v>
      </c>
      <c r="I59" s="26"/>
    </row>
    <row r="60" spans="1:9">
      <c r="A60" t="s">
        <v>166</v>
      </c>
      <c r="B60" t="s">
        <v>40</v>
      </c>
      <c r="C60" t="s">
        <v>41</v>
      </c>
      <c r="D60" t="s">
        <v>42</v>
      </c>
      <c r="E60" t="s">
        <v>36</v>
      </c>
      <c r="F60">
        <v>0.5</v>
      </c>
      <c r="G60">
        <v>3311</v>
      </c>
      <c r="H60">
        <f>+ROUND(F60*G60,0)</f>
        <v>1656</v>
      </c>
      <c r="I60" s="26"/>
    </row>
    <row r="61" spans="1:9">
      <c r="A61" t="s">
        <v>166</v>
      </c>
      <c r="B61" t="s">
        <v>51</v>
      </c>
      <c r="C61" t="s">
        <v>52</v>
      </c>
      <c r="D61" t="s">
        <v>45</v>
      </c>
      <c r="E61" t="s">
        <v>36</v>
      </c>
      <c r="F61">
        <v>0.79</v>
      </c>
      <c r="G61">
        <v>1733</v>
      </c>
      <c r="H61">
        <f>+ROUND(F61*G61,0)</f>
        <v>1369</v>
      </c>
      <c r="I61" s="26"/>
    </row>
    <row r="62" spans="1:9">
      <c r="I62" s="26"/>
    </row>
    <row r="63" spans="1:9" ht="63.75">
      <c r="A63" s="33" t="s">
        <v>341</v>
      </c>
      <c r="B63" t="s">
        <v>27</v>
      </c>
      <c r="C63" s="19" t="s">
        <v>342</v>
      </c>
      <c r="D63" s="22" t="s">
        <v>28</v>
      </c>
      <c r="E63" s="22" t="s">
        <v>36</v>
      </c>
      <c r="F63" s="22"/>
      <c r="G63" s="22"/>
      <c r="H63" s="22">
        <f>H64</f>
        <v>577062</v>
      </c>
      <c r="I63" s="26"/>
    </row>
    <row r="64" spans="1:9">
      <c r="A64" t="s">
        <v>341</v>
      </c>
      <c r="B64" t="s">
        <v>343</v>
      </c>
      <c r="C64" t="s">
        <v>342</v>
      </c>
      <c r="D64" t="s">
        <v>45</v>
      </c>
      <c r="E64" t="s">
        <v>36</v>
      </c>
      <c r="F64">
        <v>1</v>
      </c>
      <c r="G64">
        <v>577062</v>
      </c>
      <c r="H64">
        <f t="shared" ref="H64" si="6">+ROUND(F64*G64,0)</f>
        <v>577062</v>
      </c>
      <c r="I64" s="26"/>
    </row>
    <row r="65" spans="1:9">
      <c r="I65" s="26"/>
    </row>
    <row r="66" spans="1:9">
      <c r="I66" s="26"/>
    </row>
    <row r="67" spans="1:9">
      <c r="A67" s="27" t="s">
        <v>114</v>
      </c>
      <c r="B67" s="24"/>
      <c r="C67" s="24" t="s">
        <v>115</v>
      </c>
      <c r="D67" s="24" t="s">
        <v>26</v>
      </c>
      <c r="E67" s="24"/>
      <c r="F67" s="24"/>
      <c r="G67" s="24"/>
      <c r="H67" s="24"/>
      <c r="I67" s="26"/>
    </row>
    <row r="68" spans="1:9" ht="38.25">
      <c r="A68" s="22" t="s">
        <v>117</v>
      </c>
      <c r="B68" s="16" t="s">
        <v>27</v>
      </c>
      <c r="C68" s="19" t="s">
        <v>116</v>
      </c>
      <c r="D68" s="16" t="s">
        <v>28</v>
      </c>
      <c r="E68" s="16" t="s">
        <v>24</v>
      </c>
      <c r="F68" s="16"/>
      <c r="G68" s="16"/>
      <c r="H68" s="16">
        <f>SUM(H69:H74)</f>
        <v>40381</v>
      </c>
    </row>
    <row r="69" spans="1:9">
      <c r="A69" t="s">
        <v>117</v>
      </c>
      <c r="B69" t="s">
        <v>118</v>
      </c>
      <c r="C69" t="s">
        <v>119</v>
      </c>
      <c r="D69" t="s">
        <v>120</v>
      </c>
      <c r="E69" t="s">
        <v>121</v>
      </c>
      <c r="F69">
        <v>2.5700000000000001E-2</v>
      </c>
      <c r="G69">
        <v>590583</v>
      </c>
      <c r="H69">
        <f t="shared" ref="H69:H74" si="7">+ROUND(F69*G69,0)</f>
        <v>15178</v>
      </c>
      <c r="I69" s="32"/>
    </row>
    <row r="70" spans="1:9">
      <c r="A70" t="s">
        <v>117</v>
      </c>
      <c r="B70" t="s">
        <v>59</v>
      </c>
      <c r="C70" s="26" t="s">
        <v>60</v>
      </c>
      <c r="D70" t="s">
        <v>31</v>
      </c>
      <c r="E70" t="s">
        <v>32</v>
      </c>
      <c r="F70">
        <v>0.49</v>
      </c>
      <c r="G70">
        <v>23915</v>
      </c>
      <c r="H70">
        <f t="shared" si="7"/>
        <v>11718</v>
      </c>
      <c r="I70" s="26"/>
    </row>
    <row r="71" spans="1:9">
      <c r="A71" t="s">
        <v>117</v>
      </c>
      <c r="B71" t="s">
        <v>37</v>
      </c>
      <c r="C71" t="s">
        <v>38</v>
      </c>
      <c r="D71" t="s">
        <v>35</v>
      </c>
      <c r="E71" t="s">
        <v>39</v>
      </c>
      <c r="F71">
        <v>2.8999999999999998E-3</v>
      </c>
      <c r="G71">
        <v>171308</v>
      </c>
      <c r="H71">
        <f t="shared" si="7"/>
        <v>497</v>
      </c>
      <c r="I71" s="26"/>
    </row>
    <row r="72" spans="1:9">
      <c r="A72" t="s">
        <v>117</v>
      </c>
      <c r="B72" t="s">
        <v>40</v>
      </c>
      <c r="C72" t="s">
        <v>41</v>
      </c>
      <c r="D72" t="s">
        <v>42</v>
      </c>
      <c r="E72" t="s">
        <v>36</v>
      </c>
      <c r="F72">
        <v>0.45</v>
      </c>
      <c r="G72">
        <v>3311</v>
      </c>
      <c r="H72">
        <f t="shared" si="7"/>
        <v>1490</v>
      </c>
      <c r="I72" s="26"/>
    </row>
    <row r="73" spans="1:9">
      <c r="A73" t="s">
        <v>117</v>
      </c>
      <c r="B73" t="s">
        <v>51</v>
      </c>
      <c r="C73" t="s">
        <v>52</v>
      </c>
      <c r="D73" t="s">
        <v>45</v>
      </c>
      <c r="E73" t="s">
        <v>36</v>
      </c>
      <c r="F73">
        <v>0.52</v>
      </c>
      <c r="G73">
        <v>1733</v>
      </c>
      <c r="H73">
        <f t="shared" si="7"/>
        <v>901</v>
      </c>
      <c r="I73" s="26"/>
    </row>
    <row r="74" spans="1:9">
      <c r="A74" t="s">
        <v>117</v>
      </c>
      <c r="B74" t="s">
        <v>122</v>
      </c>
      <c r="C74" t="s">
        <v>123</v>
      </c>
      <c r="D74" t="s">
        <v>45</v>
      </c>
      <c r="E74" t="s">
        <v>87</v>
      </c>
      <c r="F74">
        <v>0.8</v>
      </c>
      <c r="G74">
        <v>13246</v>
      </c>
      <c r="H74">
        <f t="shared" si="7"/>
        <v>10597</v>
      </c>
      <c r="I74" s="26"/>
    </row>
    <row r="75" spans="1:9">
      <c r="I75" s="26"/>
    </row>
    <row r="76" spans="1:9" ht="25.5">
      <c r="A76" s="39" t="s">
        <v>174</v>
      </c>
      <c r="B76" s="16" t="s">
        <v>27</v>
      </c>
      <c r="C76" s="19" t="s">
        <v>175</v>
      </c>
      <c r="D76" s="16" t="s">
        <v>28</v>
      </c>
      <c r="E76" s="16" t="s">
        <v>24</v>
      </c>
      <c r="F76" s="16"/>
      <c r="G76" s="16"/>
      <c r="H76" s="16">
        <f>SUM(H77:H83)</f>
        <v>47198</v>
      </c>
      <c r="I76" s="26"/>
    </row>
    <row r="77" spans="1:9">
      <c r="A77" s="40" t="s">
        <v>174</v>
      </c>
      <c r="B77" t="s">
        <v>118</v>
      </c>
      <c r="C77" t="s">
        <v>119</v>
      </c>
      <c r="D77" t="s">
        <v>120</v>
      </c>
      <c r="E77" t="s">
        <v>121</v>
      </c>
      <c r="F77">
        <v>0.03</v>
      </c>
      <c r="G77">
        <v>590583</v>
      </c>
      <c r="H77">
        <f t="shared" ref="H77:H82" si="8">+ROUND(F77*G77,0)</f>
        <v>17717</v>
      </c>
      <c r="I77" s="26"/>
    </row>
    <row r="78" spans="1:9">
      <c r="A78" s="40" t="s">
        <v>174</v>
      </c>
      <c r="B78" t="s">
        <v>59</v>
      </c>
      <c r="C78" t="s">
        <v>60</v>
      </c>
      <c r="D78" t="s">
        <v>31</v>
      </c>
      <c r="E78" t="s">
        <v>32</v>
      </c>
      <c r="F78">
        <v>0.6</v>
      </c>
      <c r="G78">
        <v>23915</v>
      </c>
      <c r="H78">
        <f t="shared" si="8"/>
        <v>14349</v>
      </c>
      <c r="I78" s="26"/>
    </row>
    <row r="79" spans="1:9">
      <c r="A79" s="40" t="s">
        <v>174</v>
      </c>
      <c r="B79" t="s">
        <v>33</v>
      </c>
      <c r="C79" t="s">
        <v>34</v>
      </c>
      <c r="D79" t="s">
        <v>35</v>
      </c>
      <c r="E79" t="s">
        <v>36</v>
      </c>
      <c r="F79">
        <v>0.2</v>
      </c>
      <c r="G79">
        <v>9475</v>
      </c>
      <c r="H79">
        <f t="shared" si="8"/>
        <v>1895</v>
      </c>
      <c r="I79" s="26"/>
    </row>
    <row r="80" spans="1:9">
      <c r="A80" s="40" t="s">
        <v>174</v>
      </c>
      <c r="B80" t="s">
        <v>37</v>
      </c>
      <c r="C80" t="s">
        <v>38</v>
      </c>
      <c r="D80" t="s">
        <v>35</v>
      </c>
      <c r="E80" t="s">
        <v>39</v>
      </c>
      <c r="F80">
        <v>3.0000000000000001E-3</v>
      </c>
      <c r="G80">
        <v>171308</v>
      </c>
      <c r="H80">
        <f t="shared" si="8"/>
        <v>514</v>
      </c>
    </row>
    <row r="81" spans="1:9">
      <c r="A81" s="40" t="s">
        <v>174</v>
      </c>
      <c r="B81" t="s">
        <v>40</v>
      </c>
      <c r="C81" t="s">
        <v>41</v>
      </c>
      <c r="D81" t="s">
        <v>42</v>
      </c>
      <c r="E81" t="s">
        <v>36</v>
      </c>
      <c r="F81">
        <v>0.37</v>
      </c>
      <c r="G81">
        <v>3311</v>
      </c>
      <c r="H81">
        <f t="shared" si="8"/>
        <v>1225</v>
      </c>
    </row>
    <row r="82" spans="1:9">
      <c r="A82" s="40" t="s">
        <v>174</v>
      </c>
      <c r="B82" t="s">
        <v>51</v>
      </c>
      <c r="C82" t="s">
        <v>52</v>
      </c>
      <c r="D82" t="s">
        <v>45</v>
      </c>
      <c r="E82" t="s">
        <v>36</v>
      </c>
      <c r="F82">
        <v>0.52</v>
      </c>
      <c r="G82">
        <v>1733</v>
      </c>
      <c r="H82">
        <f t="shared" si="8"/>
        <v>901</v>
      </c>
    </row>
    <row r="83" spans="1:9">
      <c r="A83" s="40" t="s">
        <v>174</v>
      </c>
      <c r="B83" t="s">
        <v>122</v>
      </c>
      <c r="C83" t="s">
        <v>123</v>
      </c>
      <c r="D83" t="s">
        <v>45</v>
      </c>
      <c r="E83" t="s">
        <v>87</v>
      </c>
      <c r="F83">
        <v>0.8</v>
      </c>
      <c r="G83">
        <v>13246</v>
      </c>
      <c r="H83">
        <f>+ROUND(F83*G83,0)</f>
        <v>10597</v>
      </c>
    </row>
    <row r="85" spans="1:9">
      <c r="A85" s="27" t="s">
        <v>98</v>
      </c>
      <c r="B85" s="24"/>
      <c r="C85" s="24" t="s">
        <v>99</v>
      </c>
      <c r="D85" s="24" t="s">
        <v>26</v>
      </c>
      <c r="E85" s="24"/>
      <c r="F85" s="24"/>
      <c r="G85" s="24"/>
      <c r="H85" s="24"/>
    </row>
    <row r="86" spans="1:9">
      <c r="A86" s="16" t="s">
        <v>146</v>
      </c>
      <c r="B86" s="16" t="s">
        <v>27</v>
      </c>
      <c r="C86" s="16" t="s">
        <v>145</v>
      </c>
      <c r="D86" s="16" t="s">
        <v>28</v>
      </c>
      <c r="E86" s="16" t="s">
        <v>78</v>
      </c>
      <c r="F86" s="16"/>
      <c r="G86" s="16"/>
      <c r="H86" s="16">
        <f>SUM(H87:H97)</f>
        <v>119902</v>
      </c>
    </row>
    <row r="87" spans="1:9">
      <c r="A87" t="s">
        <v>146</v>
      </c>
      <c r="B87" t="s">
        <v>147</v>
      </c>
      <c r="C87" t="s">
        <v>148</v>
      </c>
      <c r="D87" t="s">
        <v>31</v>
      </c>
      <c r="E87" t="s">
        <v>32</v>
      </c>
      <c r="F87">
        <v>1.8</v>
      </c>
      <c r="G87">
        <v>38076</v>
      </c>
      <c r="H87">
        <f t="shared" ref="H87:H97" si="9">+ROUND(F87*G87,0)</f>
        <v>68537</v>
      </c>
    </row>
    <row r="88" spans="1:9">
      <c r="A88" t="s">
        <v>146</v>
      </c>
      <c r="B88" t="s">
        <v>37</v>
      </c>
      <c r="C88" t="s">
        <v>38</v>
      </c>
      <c r="D88" t="s">
        <v>35</v>
      </c>
      <c r="E88" t="s">
        <v>39</v>
      </c>
      <c r="F88">
        <v>5.4999999999999997E-3</v>
      </c>
      <c r="G88">
        <v>171308</v>
      </c>
      <c r="H88">
        <f t="shared" si="9"/>
        <v>942</v>
      </c>
    </row>
    <row r="89" spans="1:9">
      <c r="A89" t="s">
        <v>146</v>
      </c>
      <c r="B89" t="s">
        <v>149</v>
      </c>
      <c r="C89" t="s">
        <v>150</v>
      </c>
      <c r="D89" t="s">
        <v>35</v>
      </c>
      <c r="E89" t="s">
        <v>39</v>
      </c>
      <c r="F89">
        <v>1.2999999999999999E-2</v>
      </c>
      <c r="G89">
        <v>49681</v>
      </c>
      <c r="H89">
        <f t="shared" si="9"/>
        <v>646</v>
      </c>
    </row>
    <row r="90" spans="1:9">
      <c r="A90" t="s">
        <v>146</v>
      </c>
      <c r="B90" t="s">
        <v>40</v>
      </c>
      <c r="C90" t="s">
        <v>41</v>
      </c>
      <c r="D90" t="s">
        <v>42</v>
      </c>
      <c r="E90" t="s">
        <v>36</v>
      </c>
      <c r="F90">
        <v>0.18</v>
      </c>
      <c r="G90">
        <v>3311</v>
      </c>
      <c r="H90">
        <f t="shared" si="9"/>
        <v>596</v>
      </c>
      <c r="I90" s="26"/>
    </row>
    <row r="91" spans="1:9">
      <c r="A91" t="s">
        <v>146</v>
      </c>
      <c r="B91" t="s">
        <v>151</v>
      </c>
      <c r="C91" t="s">
        <v>152</v>
      </c>
      <c r="D91" t="s">
        <v>45</v>
      </c>
      <c r="E91" t="s">
        <v>46</v>
      </c>
      <c r="F91">
        <v>3.2000000000000001E-2</v>
      </c>
      <c r="G91">
        <v>115927</v>
      </c>
      <c r="H91">
        <f t="shared" si="9"/>
        <v>3710</v>
      </c>
      <c r="I91" s="26"/>
    </row>
    <row r="92" spans="1:9">
      <c r="A92" t="s">
        <v>146</v>
      </c>
      <c r="B92" t="s">
        <v>153</v>
      </c>
      <c r="C92" t="s">
        <v>154</v>
      </c>
      <c r="D92" t="s">
        <v>45</v>
      </c>
      <c r="E92" t="s">
        <v>36</v>
      </c>
      <c r="F92">
        <v>0.1</v>
      </c>
      <c r="G92">
        <v>37079</v>
      </c>
      <c r="H92">
        <f t="shared" si="9"/>
        <v>3708</v>
      </c>
      <c r="I92" s="26"/>
    </row>
    <row r="93" spans="1:9">
      <c r="A93" t="s">
        <v>146</v>
      </c>
      <c r="B93" t="s">
        <v>155</v>
      </c>
      <c r="C93" t="s">
        <v>156</v>
      </c>
      <c r="D93" t="s">
        <v>45</v>
      </c>
      <c r="E93" t="s">
        <v>36</v>
      </c>
      <c r="F93">
        <v>0.1</v>
      </c>
      <c r="G93">
        <v>24719</v>
      </c>
      <c r="H93">
        <f t="shared" si="9"/>
        <v>2472</v>
      </c>
      <c r="I93" s="26"/>
    </row>
    <row r="94" spans="1:9">
      <c r="A94" t="s">
        <v>146</v>
      </c>
      <c r="B94" t="s">
        <v>51</v>
      </c>
      <c r="C94" t="s">
        <v>52</v>
      </c>
      <c r="D94" t="s">
        <v>45</v>
      </c>
      <c r="E94" t="s">
        <v>36</v>
      </c>
      <c r="F94">
        <v>0.2</v>
      </c>
      <c r="G94">
        <v>1733</v>
      </c>
      <c r="H94">
        <f t="shared" si="9"/>
        <v>347</v>
      </c>
      <c r="I94" s="26"/>
    </row>
    <row r="95" spans="1:9">
      <c r="A95" t="s">
        <v>146</v>
      </c>
      <c r="B95" t="s">
        <v>157</v>
      </c>
      <c r="C95" t="s">
        <v>158</v>
      </c>
      <c r="D95" t="s">
        <v>45</v>
      </c>
      <c r="E95" t="s">
        <v>24</v>
      </c>
      <c r="F95">
        <v>1</v>
      </c>
      <c r="G95">
        <v>35581</v>
      </c>
      <c r="H95">
        <f t="shared" si="9"/>
        <v>35581</v>
      </c>
      <c r="I95" s="26"/>
    </row>
    <row r="96" spans="1:9">
      <c r="A96" t="s">
        <v>146</v>
      </c>
      <c r="B96" t="s">
        <v>159</v>
      </c>
      <c r="C96" t="s">
        <v>160</v>
      </c>
      <c r="D96" t="s">
        <v>45</v>
      </c>
      <c r="E96" t="s">
        <v>36</v>
      </c>
      <c r="F96">
        <v>0.5</v>
      </c>
      <c r="G96">
        <v>4680</v>
      </c>
      <c r="H96">
        <f t="shared" si="9"/>
        <v>2340</v>
      </c>
      <c r="I96" s="26"/>
    </row>
    <row r="97" spans="1:9">
      <c r="A97" t="s">
        <v>146</v>
      </c>
      <c r="B97" t="s">
        <v>161</v>
      </c>
      <c r="C97" t="s">
        <v>162</v>
      </c>
      <c r="D97" t="s">
        <v>45</v>
      </c>
      <c r="E97" t="s">
        <v>36</v>
      </c>
      <c r="F97">
        <v>0.03</v>
      </c>
      <c r="G97">
        <v>34084</v>
      </c>
      <c r="H97">
        <f t="shared" si="9"/>
        <v>1023</v>
      </c>
      <c r="I97" s="26"/>
    </row>
    <row r="98" spans="1:9">
      <c r="I98" s="26"/>
    </row>
    <row r="99" spans="1:9">
      <c r="A99" s="25" t="s">
        <v>101</v>
      </c>
      <c r="B99" s="16" t="s">
        <v>27</v>
      </c>
      <c r="C99" s="16" t="s">
        <v>100</v>
      </c>
      <c r="D99" s="16" t="s">
        <v>28</v>
      </c>
      <c r="E99" s="16" t="s">
        <v>24</v>
      </c>
      <c r="F99" s="16"/>
      <c r="G99" s="16"/>
      <c r="H99" s="16">
        <f>SUM(H100:H102)</f>
        <v>14481</v>
      </c>
      <c r="I99" s="26"/>
    </row>
    <row r="100" spans="1:9">
      <c r="A100" t="s">
        <v>101</v>
      </c>
      <c r="B100" t="s">
        <v>59</v>
      </c>
      <c r="C100" t="s">
        <v>60</v>
      </c>
      <c r="D100" t="s">
        <v>31</v>
      </c>
      <c r="E100" t="s">
        <v>32</v>
      </c>
      <c r="F100">
        <v>0.5</v>
      </c>
      <c r="G100">
        <v>23915</v>
      </c>
      <c r="H100">
        <f>+ROUND(F100*G100,0)</f>
        <v>11958</v>
      </c>
    </row>
    <row r="101" spans="1:9">
      <c r="A101" t="s">
        <v>101</v>
      </c>
      <c r="B101" t="s">
        <v>40</v>
      </c>
      <c r="C101" t="s">
        <v>41</v>
      </c>
      <c r="D101" t="s">
        <v>42</v>
      </c>
      <c r="E101" t="s">
        <v>36</v>
      </c>
      <c r="F101">
        <v>0.5</v>
      </c>
      <c r="G101">
        <v>3311</v>
      </c>
      <c r="H101">
        <f>+ROUND(F101*G101,0)</f>
        <v>1656</v>
      </c>
    </row>
    <row r="102" spans="1:9">
      <c r="A102" t="s">
        <v>101</v>
      </c>
      <c r="B102" t="s">
        <v>51</v>
      </c>
      <c r="C102" t="s">
        <v>52</v>
      </c>
      <c r="D102" t="s">
        <v>45</v>
      </c>
      <c r="E102" t="s">
        <v>36</v>
      </c>
      <c r="F102">
        <v>0.5</v>
      </c>
      <c r="G102">
        <v>1733</v>
      </c>
      <c r="H102">
        <f>+ROUND(F102*G102,0)</f>
        <v>867</v>
      </c>
    </row>
    <row r="103" spans="1:9">
      <c r="I103" s="38"/>
    </row>
    <row r="104" spans="1:9">
      <c r="I104" s="26"/>
    </row>
    <row r="105" spans="1:9">
      <c r="A105" s="27" t="s">
        <v>124</v>
      </c>
      <c r="B105" s="24"/>
      <c r="C105" s="24" t="s">
        <v>125</v>
      </c>
      <c r="D105" s="24" t="s">
        <v>26</v>
      </c>
      <c r="E105" s="24"/>
      <c r="F105" s="24"/>
      <c r="G105" s="24"/>
      <c r="H105" s="24"/>
      <c r="I105" s="26"/>
    </row>
    <row r="106" spans="1:9" ht="51">
      <c r="A106" s="33" t="s">
        <v>281</v>
      </c>
      <c r="B106" t="s">
        <v>27</v>
      </c>
      <c r="C106" s="19" t="s">
        <v>282</v>
      </c>
      <c r="D106" s="22" t="s">
        <v>28</v>
      </c>
      <c r="E106" s="22" t="s">
        <v>24</v>
      </c>
      <c r="F106" s="22"/>
      <c r="G106" s="22"/>
      <c r="H106" s="22">
        <f>H107</f>
        <v>62224</v>
      </c>
      <c r="I106" s="26"/>
    </row>
    <row r="107" spans="1:9">
      <c r="A107" t="s">
        <v>281</v>
      </c>
      <c r="B107" t="s">
        <v>283</v>
      </c>
      <c r="C107" t="s">
        <v>282</v>
      </c>
      <c r="D107" t="s">
        <v>45</v>
      </c>
      <c r="E107" t="s">
        <v>24</v>
      </c>
      <c r="F107">
        <v>1</v>
      </c>
      <c r="G107">
        <v>62224</v>
      </c>
      <c r="H107">
        <f t="shared" ref="H107" si="10">+ROUND(F107*G107,0)</f>
        <v>62224</v>
      </c>
      <c r="I107" s="26"/>
    </row>
    <row r="108" spans="1:9">
      <c r="I108" s="26"/>
    </row>
    <row r="109" spans="1:9">
      <c r="A109" s="27" t="s">
        <v>228</v>
      </c>
      <c r="B109" s="24"/>
      <c r="C109" s="24" t="s">
        <v>229</v>
      </c>
      <c r="D109" s="24" t="s">
        <v>26</v>
      </c>
      <c r="E109" s="24"/>
      <c r="F109" s="24"/>
      <c r="G109" s="24"/>
      <c r="H109" s="24"/>
      <c r="I109" s="26"/>
    </row>
    <row r="110" spans="1:9" ht="38.25">
      <c r="A110" t="s">
        <v>270</v>
      </c>
      <c r="B110" t="s">
        <v>27</v>
      </c>
      <c r="C110" s="19" t="s">
        <v>271</v>
      </c>
      <c r="D110" s="16" t="s">
        <v>28</v>
      </c>
      <c r="E110" s="16" t="s">
        <v>24</v>
      </c>
      <c r="F110" s="16"/>
      <c r="G110" s="16"/>
      <c r="H110" s="16">
        <v>86343</v>
      </c>
      <c r="I110" s="26"/>
    </row>
    <row r="111" spans="1:9">
      <c r="A111" t="s">
        <v>270</v>
      </c>
      <c r="B111" t="s">
        <v>118</v>
      </c>
      <c r="C111" t="s">
        <v>119</v>
      </c>
      <c r="D111" t="s">
        <v>120</v>
      </c>
      <c r="E111" t="s">
        <v>121</v>
      </c>
      <c r="F111">
        <v>0.03</v>
      </c>
      <c r="G111">
        <v>590583</v>
      </c>
      <c r="H111">
        <f t="shared" ref="H111:H122" si="11">+ROUND(F111*G111,0)</f>
        <v>17717</v>
      </c>
      <c r="I111" s="26"/>
    </row>
    <row r="112" spans="1:9">
      <c r="A112" t="s">
        <v>270</v>
      </c>
      <c r="B112" t="s">
        <v>59</v>
      </c>
      <c r="C112" t="s">
        <v>60</v>
      </c>
      <c r="D112" t="s">
        <v>31</v>
      </c>
      <c r="E112" t="s">
        <v>32</v>
      </c>
      <c r="F112">
        <v>0.66</v>
      </c>
      <c r="G112">
        <v>23915</v>
      </c>
      <c r="H112">
        <f t="shared" si="11"/>
        <v>15784</v>
      </c>
      <c r="I112" s="26"/>
    </row>
    <row r="113" spans="1:9">
      <c r="A113" t="s">
        <v>270</v>
      </c>
      <c r="B113" t="s">
        <v>37</v>
      </c>
      <c r="C113" t="s">
        <v>38</v>
      </c>
      <c r="D113" t="s">
        <v>35</v>
      </c>
      <c r="E113" t="s">
        <v>39</v>
      </c>
      <c r="F113">
        <v>5.4999999999999997E-3</v>
      </c>
      <c r="G113">
        <v>171308</v>
      </c>
      <c r="H113">
        <f t="shared" si="11"/>
        <v>942</v>
      </c>
    </row>
    <row r="114" spans="1:9">
      <c r="A114" t="s">
        <v>270</v>
      </c>
      <c r="B114" t="s">
        <v>232</v>
      </c>
      <c r="C114" t="s">
        <v>233</v>
      </c>
      <c r="D114" t="s">
        <v>35</v>
      </c>
      <c r="E114" t="s">
        <v>39</v>
      </c>
      <c r="F114">
        <v>0.01</v>
      </c>
      <c r="G114">
        <v>57627</v>
      </c>
      <c r="H114">
        <f t="shared" si="11"/>
        <v>576</v>
      </c>
    </row>
    <row r="115" spans="1:9">
      <c r="A115" t="s">
        <v>270</v>
      </c>
      <c r="B115" t="s">
        <v>234</v>
      </c>
      <c r="C115" t="s">
        <v>235</v>
      </c>
      <c r="D115" t="s">
        <v>35</v>
      </c>
      <c r="E115" t="s">
        <v>39</v>
      </c>
      <c r="F115">
        <v>0.01</v>
      </c>
      <c r="G115">
        <v>57627</v>
      </c>
      <c r="H115">
        <f t="shared" si="11"/>
        <v>576</v>
      </c>
    </row>
    <row r="116" spans="1:9">
      <c r="A116" t="s">
        <v>270</v>
      </c>
      <c r="B116" t="s">
        <v>236</v>
      </c>
      <c r="C116" t="s">
        <v>237</v>
      </c>
      <c r="D116" t="s">
        <v>35</v>
      </c>
      <c r="E116" t="s">
        <v>39</v>
      </c>
      <c r="F116">
        <v>0.01</v>
      </c>
      <c r="G116">
        <v>57627</v>
      </c>
      <c r="H116">
        <f t="shared" si="11"/>
        <v>576</v>
      </c>
      <c r="I116" s="38"/>
    </row>
    <row r="117" spans="1:9">
      <c r="A117" t="s">
        <v>270</v>
      </c>
      <c r="B117" t="s">
        <v>40</v>
      </c>
      <c r="C117" t="s">
        <v>41</v>
      </c>
      <c r="D117" t="s">
        <v>42</v>
      </c>
      <c r="E117" t="s">
        <v>36</v>
      </c>
      <c r="F117">
        <v>0.02</v>
      </c>
      <c r="G117">
        <v>3311</v>
      </c>
      <c r="H117">
        <f t="shared" si="11"/>
        <v>66</v>
      </c>
      <c r="I117" s="26"/>
    </row>
    <row r="118" spans="1:9">
      <c r="A118" t="s">
        <v>270</v>
      </c>
      <c r="B118" t="s">
        <v>242</v>
      </c>
      <c r="C118" t="s">
        <v>243</v>
      </c>
      <c r="D118" t="s">
        <v>45</v>
      </c>
      <c r="E118" t="s">
        <v>87</v>
      </c>
      <c r="F118">
        <v>0.25</v>
      </c>
      <c r="G118">
        <v>8030</v>
      </c>
      <c r="H118">
        <f t="shared" si="11"/>
        <v>2008</v>
      </c>
      <c r="I118" s="26"/>
    </row>
    <row r="119" spans="1:9">
      <c r="A119" t="s">
        <v>270</v>
      </c>
      <c r="B119" t="s">
        <v>272</v>
      </c>
      <c r="C119" t="s">
        <v>273</v>
      </c>
      <c r="D119" t="s">
        <v>45</v>
      </c>
      <c r="E119" t="s">
        <v>24</v>
      </c>
      <c r="F119">
        <v>1.03</v>
      </c>
      <c r="G119">
        <v>36325</v>
      </c>
      <c r="H119">
        <f t="shared" si="11"/>
        <v>37415</v>
      </c>
      <c r="I119" s="26"/>
    </row>
    <row r="120" spans="1:9">
      <c r="A120" t="s">
        <v>270</v>
      </c>
      <c r="B120" t="s">
        <v>51</v>
      </c>
      <c r="C120" t="s">
        <v>52</v>
      </c>
      <c r="D120" t="s">
        <v>45</v>
      </c>
      <c r="E120" t="s">
        <v>36</v>
      </c>
      <c r="F120">
        <v>0.7</v>
      </c>
      <c r="G120">
        <v>1733</v>
      </c>
      <c r="H120">
        <f t="shared" si="11"/>
        <v>1213</v>
      </c>
      <c r="I120" s="26"/>
    </row>
    <row r="121" spans="1:9">
      <c r="A121" t="s">
        <v>270</v>
      </c>
      <c r="B121" t="s">
        <v>274</v>
      </c>
      <c r="C121" t="s">
        <v>275</v>
      </c>
      <c r="D121" t="s">
        <v>45</v>
      </c>
      <c r="E121" t="s">
        <v>87</v>
      </c>
      <c r="F121">
        <v>4.5</v>
      </c>
      <c r="G121">
        <v>2097</v>
      </c>
      <c r="H121">
        <f t="shared" si="11"/>
        <v>9437</v>
      </c>
      <c r="I121" s="26"/>
    </row>
    <row r="122" spans="1:9">
      <c r="A122" t="s">
        <v>270</v>
      </c>
      <c r="B122" t="s">
        <v>251</v>
      </c>
      <c r="C122" t="s">
        <v>252</v>
      </c>
      <c r="D122" t="s">
        <v>45</v>
      </c>
      <c r="E122" t="s">
        <v>246</v>
      </c>
      <c r="F122">
        <v>1.08</v>
      </c>
      <c r="G122">
        <v>31</v>
      </c>
      <c r="H122">
        <f t="shared" si="11"/>
        <v>33</v>
      </c>
      <c r="I122" s="26"/>
    </row>
    <row r="123" spans="1:9">
      <c r="I123" s="26"/>
    </row>
    <row r="124" spans="1:9" s="26" customFormat="1" ht="51">
      <c r="A124" s="44">
        <v>12010</v>
      </c>
      <c r="B124" t="s">
        <v>27</v>
      </c>
      <c r="C124" s="19" t="s">
        <v>231</v>
      </c>
      <c r="D124" s="22" t="s">
        <v>28</v>
      </c>
      <c r="E124" s="22" t="s">
        <v>24</v>
      </c>
      <c r="F124" s="22"/>
      <c r="G124" s="22"/>
      <c r="H124" s="22">
        <f>SUM(H125:H139)</f>
        <v>173052</v>
      </c>
    </row>
    <row r="125" spans="1:9" s="26" customFormat="1">
      <c r="A125" t="s">
        <v>230</v>
      </c>
      <c r="B125" t="s">
        <v>118</v>
      </c>
      <c r="C125" t="s">
        <v>119</v>
      </c>
      <c r="D125" t="s">
        <v>120</v>
      </c>
      <c r="E125" t="s">
        <v>121</v>
      </c>
      <c r="F125">
        <v>0.03</v>
      </c>
      <c r="G125">
        <v>590583</v>
      </c>
      <c r="H125">
        <f>+ROUND(F125*G125,0)</f>
        <v>17717</v>
      </c>
    </row>
    <row r="126" spans="1:9">
      <c r="A126" t="s">
        <v>230</v>
      </c>
      <c r="B126" t="s">
        <v>59</v>
      </c>
      <c r="C126" t="s">
        <v>60</v>
      </c>
      <c r="D126" t="s">
        <v>31</v>
      </c>
      <c r="E126" t="s">
        <v>32</v>
      </c>
      <c r="F126">
        <v>1.65</v>
      </c>
      <c r="G126">
        <v>23915</v>
      </c>
      <c r="H126">
        <f t="shared" ref="H126:H139" si="12">+ROUND(F126*G126,0)</f>
        <v>39460</v>
      </c>
      <c r="I126" s="26"/>
    </row>
    <row r="127" spans="1:9" s="26" customFormat="1">
      <c r="A127" t="s">
        <v>230</v>
      </c>
      <c r="B127" t="s">
        <v>37</v>
      </c>
      <c r="C127" t="s">
        <v>38</v>
      </c>
      <c r="D127" t="s">
        <v>35</v>
      </c>
      <c r="E127" t="s">
        <v>39</v>
      </c>
      <c r="F127">
        <v>1.7100000000000001E-2</v>
      </c>
      <c r="G127">
        <v>171308</v>
      </c>
      <c r="H127">
        <f t="shared" si="12"/>
        <v>2929</v>
      </c>
    </row>
    <row r="128" spans="1:9" s="26" customFormat="1">
      <c r="A128" t="s">
        <v>230</v>
      </c>
      <c r="B128" t="s">
        <v>232</v>
      </c>
      <c r="C128" t="s">
        <v>233</v>
      </c>
      <c r="D128" t="s">
        <v>35</v>
      </c>
      <c r="E128" t="s">
        <v>39</v>
      </c>
      <c r="F128">
        <v>0.05</v>
      </c>
      <c r="G128">
        <v>57627</v>
      </c>
      <c r="H128">
        <f t="shared" si="12"/>
        <v>2881</v>
      </c>
    </row>
    <row r="129" spans="1:9" s="26" customFormat="1">
      <c r="A129" t="s">
        <v>230</v>
      </c>
      <c r="B129" t="s">
        <v>234</v>
      </c>
      <c r="C129" t="s">
        <v>235</v>
      </c>
      <c r="D129" t="s">
        <v>35</v>
      </c>
      <c r="E129" t="s">
        <v>39</v>
      </c>
      <c r="F129">
        <v>0.05</v>
      </c>
      <c r="G129">
        <v>57627</v>
      </c>
      <c r="H129">
        <f t="shared" si="12"/>
        <v>2881</v>
      </c>
    </row>
    <row r="130" spans="1:9" s="26" customFormat="1">
      <c r="A130" t="s">
        <v>230</v>
      </c>
      <c r="B130" t="s">
        <v>236</v>
      </c>
      <c r="C130" t="s">
        <v>237</v>
      </c>
      <c r="D130" t="s">
        <v>35</v>
      </c>
      <c r="E130" t="s">
        <v>39</v>
      </c>
      <c r="F130">
        <v>0.05</v>
      </c>
      <c r="G130">
        <v>57627</v>
      </c>
      <c r="H130">
        <f t="shared" si="12"/>
        <v>2881</v>
      </c>
    </row>
    <row r="131" spans="1:9">
      <c r="A131" t="s">
        <v>230</v>
      </c>
      <c r="B131" t="s">
        <v>40</v>
      </c>
      <c r="C131" t="s">
        <v>41</v>
      </c>
      <c r="D131" t="s">
        <v>42</v>
      </c>
      <c r="E131" t="s">
        <v>36</v>
      </c>
      <c r="F131">
        <v>0.02</v>
      </c>
      <c r="G131">
        <v>3311</v>
      </c>
      <c r="H131">
        <f t="shared" si="12"/>
        <v>66</v>
      </c>
    </row>
    <row r="132" spans="1:9" s="26" customFormat="1">
      <c r="A132" t="s">
        <v>230</v>
      </c>
      <c r="B132" t="s">
        <v>238</v>
      </c>
      <c r="C132" t="s">
        <v>239</v>
      </c>
      <c r="D132" t="s">
        <v>45</v>
      </c>
      <c r="E132" t="s">
        <v>46</v>
      </c>
      <c r="F132">
        <v>1E-3</v>
      </c>
      <c r="G132">
        <v>177548</v>
      </c>
      <c r="H132">
        <f t="shared" si="12"/>
        <v>178</v>
      </c>
    </row>
    <row r="133" spans="1:9">
      <c r="A133" t="s">
        <v>230</v>
      </c>
      <c r="B133" t="s">
        <v>240</v>
      </c>
      <c r="C133" t="s">
        <v>241</v>
      </c>
      <c r="D133" t="s">
        <v>45</v>
      </c>
      <c r="E133" t="s">
        <v>24</v>
      </c>
      <c r="F133">
        <v>1.03</v>
      </c>
      <c r="G133">
        <v>91010</v>
      </c>
      <c r="H133">
        <f t="shared" si="12"/>
        <v>93740</v>
      </c>
      <c r="I133" s="26"/>
    </row>
    <row r="134" spans="1:9">
      <c r="A134" t="s">
        <v>230</v>
      </c>
      <c r="B134" t="s">
        <v>242</v>
      </c>
      <c r="C134" t="s">
        <v>243</v>
      </c>
      <c r="D134" t="s">
        <v>45</v>
      </c>
      <c r="E134" t="s">
        <v>87</v>
      </c>
      <c r="F134">
        <v>0.25</v>
      </c>
      <c r="G134">
        <v>8030</v>
      </c>
      <c r="H134">
        <f t="shared" si="12"/>
        <v>2008</v>
      </c>
    </row>
    <row r="135" spans="1:9">
      <c r="A135" t="s">
        <v>230</v>
      </c>
      <c r="B135" t="s">
        <v>244</v>
      </c>
      <c r="C135" t="s">
        <v>245</v>
      </c>
      <c r="D135" t="s">
        <v>45</v>
      </c>
      <c r="E135" t="s">
        <v>246</v>
      </c>
      <c r="F135">
        <v>3.0000000000000001E-3</v>
      </c>
      <c r="G135">
        <v>101218</v>
      </c>
      <c r="H135">
        <f t="shared" si="12"/>
        <v>304</v>
      </c>
      <c r="I135" s="26"/>
    </row>
    <row r="136" spans="1:9">
      <c r="A136" t="s">
        <v>230</v>
      </c>
      <c r="B136" t="s">
        <v>51</v>
      </c>
      <c r="C136" t="s">
        <v>52</v>
      </c>
      <c r="D136" t="s">
        <v>45</v>
      </c>
      <c r="E136" t="s">
        <v>36</v>
      </c>
      <c r="F136">
        <v>0.55400000000000005</v>
      </c>
      <c r="G136">
        <v>1733</v>
      </c>
      <c r="H136">
        <f t="shared" si="12"/>
        <v>960</v>
      </c>
      <c r="I136" s="26"/>
    </row>
    <row r="137" spans="1:9">
      <c r="A137" t="s">
        <v>230</v>
      </c>
      <c r="B137" t="s">
        <v>247</v>
      </c>
      <c r="C137" t="s">
        <v>248</v>
      </c>
      <c r="D137" t="s">
        <v>45</v>
      </c>
      <c r="E137" t="s">
        <v>87</v>
      </c>
      <c r="F137">
        <v>0.22</v>
      </c>
      <c r="G137">
        <v>6885</v>
      </c>
      <c r="H137">
        <f t="shared" si="12"/>
        <v>1515</v>
      </c>
      <c r="I137" s="26"/>
    </row>
    <row r="138" spans="1:9">
      <c r="A138" t="s">
        <v>230</v>
      </c>
      <c r="B138" t="s">
        <v>249</v>
      </c>
      <c r="C138" t="s">
        <v>250</v>
      </c>
      <c r="D138" t="s">
        <v>45</v>
      </c>
      <c r="E138" t="s">
        <v>78</v>
      </c>
      <c r="F138">
        <v>1.1000000000000001</v>
      </c>
      <c r="G138">
        <v>4958</v>
      </c>
      <c r="H138">
        <f t="shared" si="12"/>
        <v>5454</v>
      </c>
      <c r="I138" s="26"/>
    </row>
    <row r="139" spans="1:9">
      <c r="A139" t="s">
        <v>230</v>
      </c>
      <c r="B139" t="s">
        <v>251</v>
      </c>
      <c r="C139" t="s">
        <v>252</v>
      </c>
      <c r="D139" t="s">
        <v>45</v>
      </c>
      <c r="E139" t="s">
        <v>246</v>
      </c>
      <c r="F139">
        <v>2.5</v>
      </c>
      <c r="G139">
        <v>31</v>
      </c>
      <c r="H139">
        <f t="shared" si="12"/>
        <v>78</v>
      </c>
      <c r="I139" s="26"/>
    </row>
    <row r="140" spans="1:9">
      <c r="A140" s="25"/>
      <c r="B140" s="16"/>
      <c r="C140" s="16"/>
      <c r="D140" s="16"/>
      <c r="E140" s="16"/>
      <c r="F140" s="16"/>
      <c r="G140" s="16"/>
      <c r="H140" s="16"/>
      <c r="I140" s="26"/>
    </row>
    <row r="141" spans="1:9">
      <c r="A141" s="27" t="s">
        <v>268</v>
      </c>
      <c r="B141" s="24"/>
      <c r="C141" s="24" t="s">
        <v>269</v>
      </c>
      <c r="D141" s="24" t="s">
        <v>26</v>
      </c>
      <c r="E141" s="24"/>
      <c r="F141" s="24"/>
      <c r="G141" s="24"/>
      <c r="H141" s="24"/>
    </row>
    <row r="142" spans="1:9" ht="51">
      <c r="A142" t="s">
        <v>260</v>
      </c>
      <c r="B142" t="s">
        <v>27</v>
      </c>
      <c r="C142" s="19" t="s">
        <v>261</v>
      </c>
      <c r="D142" s="16" t="s">
        <v>28</v>
      </c>
      <c r="E142" s="16" t="s">
        <v>24</v>
      </c>
      <c r="F142" s="16"/>
      <c r="G142" s="16"/>
      <c r="H142" s="16">
        <v>86837</v>
      </c>
      <c r="I142" s="26"/>
    </row>
    <row r="143" spans="1:9">
      <c r="A143" t="s">
        <v>260</v>
      </c>
      <c r="B143" t="s">
        <v>118</v>
      </c>
      <c r="C143" t="s">
        <v>119</v>
      </c>
      <c r="D143" t="s">
        <v>120</v>
      </c>
      <c r="E143" t="s">
        <v>121</v>
      </c>
      <c r="F143">
        <v>0.03</v>
      </c>
      <c r="G143">
        <v>590583</v>
      </c>
      <c r="H143">
        <f t="shared" ref="H143:H152" si="13">+ROUND(F143*G143,0)</f>
        <v>17717</v>
      </c>
      <c r="I143" s="26"/>
    </row>
    <row r="144" spans="1:9">
      <c r="A144" t="s">
        <v>260</v>
      </c>
      <c r="B144" t="s">
        <v>59</v>
      </c>
      <c r="C144" t="s">
        <v>60</v>
      </c>
      <c r="D144" t="s">
        <v>31</v>
      </c>
      <c r="E144" t="s">
        <v>32</v>
      </c>
      <c r="F144">
        <v>0.66</v>
      </c>
      <c r="G144">
        <v>23915</v>
      </c>
      <c r="H144">
        <f t="shared" si="13"/>
        <v>15784</v>
      </c>
      <c r="I144" s="26"/>
    </row>
    <row r="145" spans="1:9">
      <c r="A145" t="s">
        <v>260</v>
      </c>
      <c r="B145" t="s">
        <v>37</v>
      </c>
      <c r="C145" t="s">
        <v>38</v>
      </c>
      <c r="D145" t="s">
        <v>35</v>
      </c>
      <c r="E145" t="s">
        <v>39</v>
      </c>
      <c r="F145">
        <v>5.8999999999999999E-3</v>
      </c>
      <c r="G145">
        <v>171308</v>
      </c>
      <c r="H145">
        <f t="shared" si="13"/>
        <v>1011</v>
      </c>
      <c r="I145" s="26"/>
    </row>
    <row r="146" spans="1:9">
      <c r="A146" t="s">
        <v>260</v>
      </c>
      <c r="B146" t="s">
        <v>40</v>
      </c>
      <c r="C146" t="s">
        <v>41</v>
      </c>
      <c r="D146" t="s">
        <v>42</v>
      </c>
      <c r="E146" t="s">
        <v>36</v>
      </c>
      <c r="F146">
        <v>0.02</v>
      </c>
      <c r="G146">
        <v>3311</v>
      </c>
      <c r="H146">
        <f t="shared" si="13"/>
        <v>66</v>
      </c>
      <c r="I146" s="26"/>
    </row>
    <row r="147" spans="1:9">
      <c r="A147" t="s">
        <v>260</v>
      </c>
      <c r="B147" t="s">
        <v>242</v>
      </c>
      <c r="C147" t="s">
        <v>243</v>
      </c>
      <c r="D147" t="s">
        <v>45</v>
      </c>
      <c r="E147" t="s">
        <v>87</v>
      </c>
      <c r="F147">
        <v>0.25</v>
      </c>
      <c r="G147">
        <v>8030</v>
      </c>
      <c r="H147">
        <f t="shared" si="13"/>
        <v>2008</v>
      </c>
      <c r="I147" s="26"/>
    </row>
    <row r="148" spans="1:9">
      <c r="A148" t="s">
        <v>260</v>
      </c>
      <c r="B148" t="s">
        <v>262</v>
      </c>
      <c r="C148" t="s">
        <v>263</v>
      </c>
      <c r="D148" t="s">
        <v>45</v>
      </c>
      <c r="E148" t="s">
        <v>24</v>
      </c>
      <c r="F148">
        <v>1.03</v>
      </c>
      <c r="G148">
        <v>33886</v>
      </c>
      <c r="H148">
        <f t="shared" si="13"/>
        <v>34903</v>
      </c>
      <c r="I148" s="26"/>
    </row>
    <row r="149" spans="1:9">
      <c r="A149" t="s">
        <v>260</v>
      </c>
      <c r="B149" t="s">
        <v>51</v>
      </c>
      <c r="C149" t="s">
        <v>52</v>
      </c>
      <c r="D149" t="s">
        <v>45</v>
      </c>
      <c r="E149" t="s">
        <v>36</v>
      </c>
      <c r="F149">
        <v>0.7</v>
      </c>
      <c r="G149">
        <v>1733</v>
      </c>
      <c r="H149">
        <f t="shared" si="13"/>
        <v>1213</v>
      </c>
      <c r="I149" s="26"/>
    </row>
    <row r="150" spans="1:9">
      <c r="A150" t="s">
        <v>260</v>
      </c>
      <c r="B150" t="s">
        <v>264</v>
      </c>
      <c r="C150" t="s">
        <v>265</v>
      </c>
      <c r="D150" t="s">
        <v>45</v>
      </c>
      <c r="E150" t="s">
        <v>87</v>
      </c>
      <c r="F150">
        <v>4.5</v>
      </c>
      <c r="G150">
        <v>2749</v>
      </c>
      <c r="H150">
        <f t="shared" si="13"/>
        <v>12371</v>
      </c>
    </row>
    <row r="151" spans="1:9">
      <c r="A151" t="s">
        <v>260</v>
      </c>
      <c r="B151" t="s">
        <v>266</v>
      </c>
      <c r="C151" t="s">
        <v>267</v>
      </c>
      <c r="D151" t="s">
        <v>45</v>
      </c>
      <c r="E151" t="s">
        <v>178</v>
      </c>
      <c r="F151">
        <v>0.33</v>
      </c>
      <c r="G151">
        <v>5244</v>
      </c>
      <c r="H151">
        <f t="shared" si="13"/>
        <v>1731</v>
      </c>
    </row>
    <row r="152" spans="1:9">
      <c r="A152" t="s">
        <v>260</v>
      </c>
      <c r="B152" t="s">
        <v>251</v>
      </c>
      <c r="C152" t="s">
        <v>252</v>
      </c>
      <c r="D152" t="s">
        <v>45</v>
      </c>
      <c r="E152" t="s">
        <v>246</v>
      </c>
      <c r="F152">
        <v>1.08</v>
      </c>
      <c r="G152">
        <v>31</v>
      </c>
      <c r="H152">
        <f t="shared" si="13"/>
        <v>33</v>
      </c>
    </row>
    <row r="155" spans="1:9">
      <c r="A155" s="27" t="s">
        <v>194</v>
      </c>
      <c r="B155" s="24"/>
      <c r="C155" s="24" t="s">
        <v>195</v>
      </c>
      <c r="D155" s="24" t="s">
        <v>26</v>
      </c>
      <c r="E155" s="24"/>
      <c r="F155" s="24"/>
      <c r="G155" s="24"/>
      <c r="H155" s="24"/>
    </row>
    <row r="156" spans="1:9" ht="51">
      <c r="A156" s="33" t="s">
        <v>190</v>
      </c>
      <c r="B156" t="s">
        <v>27</v>
      </c>
      <c r="C156" s="19" t="s">
        <v>191</v>
      </c>
      <c r="D156" s="22" t="s">
        <v>28</v>
      </c>
      <c r="E156" s="22" t="s">
        <v>36</v>
      </c>
      <c r="F156" s="22"/>
      <c r="G156" s="22"/>
      <c r="H156" s="22">
        <f>SUM(H157:H161)</f>
        <v>711509</v>
      </c>
    </row>
    <row r="157" spans="1:9">
      <c r="A157" t="s">
        <v>190</v>
      </c>
      <c r="B157" t="s">
        <v>92</v>
      </c>
      <c r="C157" t="s">
        <v>93</v>
      </c>
      <c r="D157" t="s">
        <v>31</v>
      </c>
      <c r="E157" t="s">
        <v>32</v>
      </c>
      <c r="F157">
        <v>2.27</v>
      </c>
      <c r="G157">
        <v>26303</v>
      </c>
      <c r="H157">
        <f>+ROUND(F157*G157,0)</f>
        <v>59708</v>
      </c>
      <c r="I157" s="26"/>
    </row>
    <row r="158" spans="1:9">
      <c r="A158" t="s">
        <v>190</v>
      </c>
      <c r="B158" t="s">
        <v>37</v>
      </c>
      <c r="C158" t="s">
        <v>38</v>
      </c>
      <c r="D158" t="s">
        <v>35</v>
      </c>
      <c r="E158" t="s">
        <v>39</v>
      </c>
      <c r="F158">
        <v>7.1499999999999994E-2</v>
      </c>
      <c r="G158">
        <v>171308</v>
      </c>
      <c r="H158">
        <f t="shared" ref="H158:H161" si="14">+ROUND(F158*G158,0)</f>
        <v>12249</v>
      </c>
      <c r="I158" s="26"/>
    </row>
    <row r="159" spans="1:9">
      <c r="A159" t="s">
        <v>190</v>
      </c>
      <c r="B159" t="s">
        <v>40</v>
      </c>
      <c r="C159" t="s">
        <v>41</v>
      </c>
      <c r="D159" t="s">
        <v>42</v>
      </c>
      <c r="E159" t="s">
        <v>36</v>
      </c>
      <c r="F159">
        <v>0.1</v>
      </c>
      <c r="G159">
        <v>3311</v>
      </c>
      <c r="H159">
        <f t="shared" si="14"/>
        <v>331</v>
      </c>
      <c r="I159" s="26"/>
    </row>
    <row r="160" spans="1:9">
      <c r="A160" t="s">
        <v>190</v>
      </c>
      <c r="B160" t="s">
        <v>51</v>
      </c>
      <c r="C160" t="s">
        <v>52</v>
      </c>
      <c r="D160" t="s">
        <v>45</v>
      </c>
      <c r="E160" t="s">
        <v>36</v>
      </c>
      <c r="F160">
        <v>2.6</v>
      </c>
      <c r="G160">
        <v>1733</v>
      </c>
      <c r="H160">
        <f t="shared" si="14"/>
        <v>4506</v>
      </c>
      <c r="I160" s="26"/>
    </row>
    <row r="161" spans="1:9">
      <c r="A161" t="s">
        <v>190</v>
      </c>
      <c r="B161" t="s">
        <v>192</v>
      </c>
      <c r="C161" t="s">
        <v>193</v>
      </c>
      <c r="D161" t="s">
        <v>45</v>
      </c>
      <c r="E161" t="s">
        <v>36</v>
      </c>
      <c r="F161">
        <v>1</v>
      </c>
      <c r="G161">
        <v>634715</v>
      </c>
      <c r="H161">
        <f t="shared" si="14"/>
        <v>634715</v>
      </c>
      <c r="I161" s="26"/>
    </row>
    <row r="162" spans="1:9">
      <c r="A162" s="25"/>
      <c r="B162" s="16"/>
      <c r="C162" s="16"/>
      <c r="D162" s="16"/>
      <c r="E162" s="16"/>
      <c r="F162" s="16"/>
      <c r="G162" s="16"/>
      <c r="H162" s="16"/>
      <c r="I162" s="26"/>
    </row>
    <row r="163" spans="1:9">
      <c r="A163" t="s">
        <v>196</v>
      </c>
      <c r="B163" t="s">
        <v>27</v>
      </c>
      <c r="C163" s="16" t="s">
        <v>197</v>
      </c>
      <c r="D163" s="16" t="s">
        <v>28</v>
      </c>
      <c r="E163" s="16" t="s">
        <v>36</v>
      </c>
      <c r="F163" s="16"/>
      <c r="G163" s="16"/>
      <c r="H163" s="16">
        <f>SUM(H164:H170)</f>
        <v>348147</v>
      </c>
    </row>
    <row r="164" spans="1:9">
      <c r="A164" t="s">
        <v>196</v>
      </c>
      <c r="B164" t="s">
        <v>92</v>
      </c>
      <c r="C164" t="s">
        <v>93</v>
      </c>
      <c r="D164" t="s">
        <v>31</v>
      </c>
      <c r="E164" t="s">
        <v>32</v>
      </c>
      <c r="F164">
        <v>1.18</v>
      </c>
      <c r="G164">
        <v>26303</v>
      </c>
      <c r="H164">
        <f t="shared" ref="H164:H170" si="15">+ROUND(F164*G164,0)</f>
        <v>31038</v>
      </c>
    </row>
    <row r="165" spans="1:9">
      <c r="A165" t="s">
        <v>196</v>
      </c>
      <c r="B165" t="s">
        <v>37</v>
      </c>
      <c r="C165" t="s">
        <v>38</v>
      </c>
      <c r="D165" t="s">
        <v>35</v>
      </c>
      <c r="E165" t="s">
        <v>39</v>
      </c>
      <c r="F165">
        <v>3.4799999999999998E-2</v>
      </c>
      <c r="G165">
        <v>171308</v>
      </c>
      <c r="H165">
        <f t="shared" si="15"/>
        <v>5962</v>
      </c>
    </row>
    <row r="166" spans="1:9">
      <c r="A166" t="s">
        <v>196</v>
      </c>
      <c r="B166" t="s">
        <v>40</v>
      </c>
      <c r="C166" t="s">
        <v>41</v>
      </c>
      <c r="D166" t="s">
        <v>42</v>
      </c>
      <c r="E166" t="s">
        <v>36</v>
      </c>
      <c r="F166">
        <v>0.1</v>
      </c>
      <c r="G166">
        <v>3311</v>
      </c>
      <c r="H166">
        <f t="shared" si="15"/>
        <v>331</v>
      </c>
      <c r="I166" s="26"/>
    </row>
    <row r="167" spans="1:9">
      <c r="A167" t="s">
        <v>196</v>
      </c>
      <c r="B167" t="s">
        <v>51</v>
      </c>
      <c r="C167" t="s">
        <v>52</v>
      </c>
      <c r="D167" t="s">
        <v>45</v>
      </c>
      <c r="E167" t="s">
        <v>36</v>
      </c>
      <c r="F167">
        <v>1.3</v>
      </c>
      <c r="G167">
        <v>1733</v>
      </c>
      <c r="H167">
        <f t="shared" si="15"/>
        <v>2253</v>
      </c>
      <c r="I167" s="26"/>
    </row>
    <row r="168" spans="1:9">
      <c r="A168" t="s">
        <v>196</v>
      </c>
      <c r="B168" t="s">
        <v>198</v>
      </c>
      <c r="C168" t="s">
        <v>199</v>
      </c>
      <c r="D168" t="s">
        <v>45</v>
      </c>
      <c r="E168" t="s">
        <v>36</v>
      </c>
      <c r="F168">
        <v>1</v>
      </c>
      <c r="G168">
        <v>4971</v>
      </c>
      <c r="H168">
        <f t="shared" si="15"/>
        <v>4971</v>
      </c>
      <c r="I168" s="26"/>
    </row>
    <row r="169" spans="1:9">
      <c r="A169" t="s">
        <v>196</v>
      </c>
      <c r="B169" t="s">
        <v>200</v>
      </c>
      <c r="C169" t="s">
        <v>201</v>
      </c>
      <c r="D169" t="s">
        <v>45</v>
      </c>
      <c r="E169" t="s">
        <v>36</v>
      </c>
      <c r="F169">
        <v>1</v>
      </c>
      <c r="G169">
        <v>183541</v>
      </c>
      <c r="H169">
        <f t="shared" si="15"/>
        <v>183541</v>
      </c>
      <c r="I169" s="26"/>
    </row>
    <row r="170" spans="1:9">
      <c r="A170" t="s">
        <v>196</v>
      </c>
      <c r="B170" t="s">
        <v>202</v>
      </c>
      <c r="C170" t="s">
        <v>203</v>
      </c>
      <c r="D170" t="s">
        <v>45</v>
      </c>
      <c r="E170" t="s">
        <v>36</v>
      </c>
      <c r="F170">
        <v>1</v>
      </c>
      <c r="G170">
        <v>120051</v>
      </c>
      <c r="H170">
        <f t="shared" si="15"/>
        <v>120051</v>
      </c>
      <c r="I170" s="26"/>
    </row>
    <row r="171" spans="1:9">
      <c r="I171" s="26"/>
    </row>
    <row r="172" spans="1:9">
      <c r="A172" s="27" t="s">
        <v>180</v>
      </c>
      <c r="B172" s="24"/>
      <c r="C172" s="24" t="s">
        <v>181</v>
      </c>
      <c r="D172" s="24" t="s">
        <v>26</v>
      </c>
      <c r="E172" s="24"/>
      <c r="F172" s="24"/>
      <c r="G172" s="24"/>
      <c r="H172" s="24"/>
      <c r="I172" s="26"/>
    </row>
    <row r="173" spans="1:9" ht="114.75">
      <c r="A173" s="22" t="s">
        <v>182</v>
      </c>
      <c r="B173" t="s">
        <v>27</v>
      </c>
      <c r="C173" s="19" t="s">
        <v>179</v>
      </c>
      <c r="D173" s="22" t="s">
        <v>28</v>
      </c>
      <c r="E173" s="22" t="s">
        <v>24</v>
      </c>
      <c r="F173" s="22"/>
      <c r="G173" s="22"/>
      <c r="H173" s="22">
        <f>SUM(H174:H178)</f>
        <v>475447</v>
      </c>
      <c r="I173" s="26"/>
    </row>
    <row r="174" spans="1:9">
      <c r="A174" t="s">
        <v>182</v>
      </c>
      <c r="B174" t="s">
        <v>183</v>
      </c>
      <c r="C174" t="s">
        <v>184</v>
      </c>
      <c r="D174" t="s">
        <v>31</v>
      </c>
      <c r="E174" t="s">
        <v>32</v>
      </c>
      <c r="F174">
        <v>1.69</v>
      </c>
      <c r="G174">
        <v>27500</v>
      </c>
      <c r="H174">
        <f>+ROUND(F174*G174,0)</f>
        <v>46475</v>
      </c>
      <c r="I174" s="26"/>
    </row>
    <row r="175" spans="1:9">
      <c r="A175" t="s">
        <v>182</v>
      </c>
      <c r="B175" t="s">
        <v>37</v>
      </c>
      <c r="C175" t="s">
        <v>38</v>
      </c>
      <c r="D175" t="s">
        <v>35</v>
      </c>
      <c r="E175" t="s">
        <v>39</v>
      </c>
      <c r="F175">
        <v>4.8000000000000001E-2</v>
      </c>
      <c r="G175">
        <v>171308</v>
      </c>
      <c r="H175">
        <f>+ROUND(F175*G175,0)</f>
        <v>8223</v>
      </c>
      <c r="I175" s="26"/>
    </row>
    <row r="176" spans="1:9">
      <c r="A176" t="s">
        <v>182</v>
      </c>
      <c r="B176" t="s">
        <v>40</v>
      </c>
      <c r="C176" t="s">
        <v>41</v>
      </c>
      <c r="D176" t="s">
        <v>42</v>
      </c>
      <c r="E176" t="s">
        <v>36</v>
      </c>
      <c r="F176">
        <v>0.5</v>
      </c>
      <c r="G176">
        <v>3311</v>
      </c>
      <c r="H176">
        <f>+ROUND(F176*G176,0)</f>
        <v>1656</v>
      </c>
      <c r="I176" s="26"/>
    </row>
    <row r="177" spans="1:9">
      <c r="A177" t="s">
        <v>182</v>
      </c>
      <c r="B177" t="s">
        <v>51</v>
      </c>
      <c r="C177" t="s">
        <v>52</v>
      </c>
      <c r="D177" t="s">
        <v>45</v>
      </c>
      <c r="E177" t="s">
        <v>36</v>
      </c>
      <c r="F177">
        <v>2.2999999999999998</v>
      </c>
      <c r="G177">
        <v>1733</v>
      </c>
      <c r="H177">
        <f>+ROUND(F177*G177,0)</f>
        <v>3986</v>
      </c>
      <c r="I177" s="26"/>
    </row>
    <row r="178" spans="1:9">
      <c r="A178" t="s">
        <v>182</v>
      </c>
      <c r="B178" t="s">
        <v>185</v>
      </c>
      <c r="C178" t="s">
        <v>186</v>
      </c>
      <c r="D178" t="s">
        <v>45</v>
      </c>
      <c r="E178" t="s">
        <v>24</v>
      </c>
      <c r="F178">
        <v>1</v>
      </c>
      <c r="G178">
        <v>415107</v>
      </c>
      <c r="H178">
        <f>+ROUND(F178*G178,0)</f>
        <v>415107</v>
      </c>
      <c r="I178" s="26"/>
    </row>
    <row r="179" spans="1:9">
      <c r="I179" s="26"/>
    </row>
    <row r="180" spans="1:9" ht="153">
      <c r="A180" s="33" t="s">
        <v>335</v>
      </c>
      <c r="B180" t="s">
        <v>27</v>
      </c>
      <c r="C180" s="19" t="s">
        <v>336</v>
      </c>
      <c r="D180" s="22" t="s">
        <v>28</v>
      </c>
      <c r="E180" s="22" t="s">
        <v>24</v>
      </c>
      <c r="F180" s="22"/>
      <c r="G180" s="22"/>
      <c r="H180" s="22">
        <f>SUM(H181:H187)</f>
        <v>850376</v>
      </c>
      <c r="I180" s="26"/>
    </row>
    <row r="181" spans="1:9">
      <c r="A181" t="s">
        <v>335</v>
      </c>
      <c r="B181" t="s">
        <v>183</v>
      </c>
      <c r="C181" t="s">
        <v>184</v>
      </c>
      <c r="D181" t="s">
        <v>31</v>
      </c>
      <c r="E181" t="s">
        <v>32</v>
      </c>
      <c r="F181">
        <v>5.3</v>
      </c>
      <c r="G181">
        <v>27500</v>
      </c>
      <c r="H181">
        <f t="shared" ref="H181:H187" si="16">+ROUND(F181*G181,0)</f>
        <v>145750</v>
      </c>
      <c r="I181" s="26"/>
    </row>
    <row r="182" spans="1:9">
      <c r="A182" t="s">
        <v>335</v>
      </c>
      <c r="B182" t="s">
        <v>37</v>
      </c>
      <c r="C182" t="s">
        <v>38</v>
      </c>
      <c r="D182" t="s">
        <v>35</v>
      </c>
      <c r="E182" t="s">
        <v>39</v>
      </c>
      <c r="F182">
        <v>8.3000000000000004E-2</v>
      </c>
      <c r="G182">
        <v>171308</v>
      </c>
      <c r="H182">
        <f t="shared" si="16"/>
        <v>14219</v>
      </c>
      <c r="I182" s="26"/>
    </row>
    <row r="183" spans="1:9">
      <c r="A183" t="s">
        <v>335</v>
      </c>
      <c r="B183" t="s">
        <v>40</v>
      </c>
      <c r="C183" t="s">
        <v>41</v>
      </c>
      <c r="D183" t="s">
        <v>42</v>
      </c>
      <c r="E183" t="s">
        <v>36</v>
      </c>
      <c r="F183">
        <v>0.5</v>
      </c>
      <c r="G183">
        <v>3311</v>
      </c>
      <c r="H183">
        <f t="shared" si="16"/>
        <v>1656</v>
      </c>
    </row>
    <row r="184" spans="1:9">
      <c r="A184" t="s">
        <v>335</v>
      </c>
      <c r="B184" t="s">
        <v>238</v>
      </c>
      <c r="C184" t="s">
        <v>239</v>
      </c>
      <c r="D184" t="s">
        <v>45</v>
      </c>
      <c r="E184" t="s">
        <v>46</v>
      </c>
      <c r="F184">
        <v>0.08</v>
      </c>
      <c r="G184">
        <v>177548</v>
      </c>
      <c r="H184">
        <f t="shared" si="16"/>
        <v>14204</v>
      </c>
    </row>
    <row r="185" spans="1:9">
      <c r="A185" t="s">
        <v>335</v>
      </c>
      <c r="B185" t="s">
        <v>51</v>
      </c>
      <c r="C185" t="s">
        <v>52</v>
      </c>
      <c r="D185" t="s">
        <v>45</v>
      </c>
      <c r="E185" t="s">
        <v>36</v>
      </c>
      <c r="F185">
        <v>0.1</v>
      </c>
      <c r="G185">
        <v>1733</v>
      </c>
      <c r="H185">
        <f t="shared" si="16"/>
        <v>173</v>
      </c>
    </row>
    <row r="186" spans="1:9">
      <c r="A186" t="s">
        <v>335</v>
      </c>
      <c r="B186" t="s">
        <v>337</v>
      </c>
      <c r="C186" t="s">
        <v>338</v>
      </c>
      <c r="D186" t="s">
        <v>45</v>
      </c>
      <c r="E186" t="s">
        <v>24</v>
      </c>
      <c r="F186">
        <v>1</v>
      </c>
      <c r="G186">
        <v>635461</v>
      </c>
      <c r="H186">
        <f t="shared" si="16"/>
        <v>635461</v>
      </c>
    </row>
    <row r="187" spans="1:9">
      <c r="A187" t="s">
        <v>335</v>
      </c>
      <c r="B187" t="s">
        <v>339</v>
      </c>
      <c r="C187" t="s">
        <v>340</v>
      </c>
      <c r="D187" t="s">
        <v>45</v>
      </c>
      <c r="E187" t="s">
        <v>78</v>
      </c>
      <c r="F187">
        <v>3.5</v>
      </c>
      <c r="G187">
        <v>11118</v>
      </c>
      <c r="H187">
        <f t="shared" si="16"/>
        <v>38913</v>
      </c>
    </row>
    <row r="189" spans="1:9">
      <c r="A189" s="27" t="s">
        <v>213</v>
      </c>
      <c r="B189" s="24"/>
      <c r="C189" s="24" t="s">
        <v>217</v>
      </c>
      <c r="D189" s="24" t="s">
        <v>26</v>
      </c>
      <c r="E189" s="24"/>
      <c r="F189" s="24"/>
      <c r="G189" s="24"/>
      <c r="H189" s="24"/>
    </row>
    <row r="190" spans="1:9">
      <c r="A190" t="s">
        <v>344</v>
      </c>
      <c r="B190" t="s">
        <v>27</v>
      </c>
      <c r="C190" s="16" t="s">
        <v>345</v>
      </c>
      <c r="D190" s="16" t="s">
        <v>28</v>
      </c>
      <c r="E190" s="16" t="s">
        <v>24</v>
      </c>
      <c r="F190" s="16"/>
      <c r="G190" s="16"/>
      <c r="H190" s="16">
        <f>H191</f>
        <v>213130</v>
      </c>
    </row>
    <row r="191" spans="1:9">
      <c r="A191" t="s">
        <v>344</v>
      </c>
      <c r="B191" t="s">
        <v>346</v>
      </c>
      <c r="C191" t="s">
        <v>347</v>
      </c>
      <c r="D191" t="s">
        <v>45</v>
      </c>
      <c r="E191" t="s">
        <v>24</v>
      </c>
      <c r="F191">
        <v>1</v>
      </c>
      <c r="G191">
        <v>213130</v>
      </c>
      <c r="H191">
        <f t="shared" ref="H191" si="17">+ROUND(F191*G191,0)</f>
        <v>213130</v>
      </c>
    </row>
    <row r="193" spans="1:8" ht="76.5">
      <c r="A193" s="33" t="s">
        <v>311</v>
      </c>
      <c r="B193" t="s">
        <v>27</v>
      </c>
      <c r="C193" s="19" t="s">
        <v>312</v>
      </c>
      <c r="D193" s="22" t="s">
        <v>28</v>
      </c>
      <c r="E193" s="22" t="s">
        <v>24</v>
      </c>
      <c r="F193" s="22"/>
      <c r="G193" s="22"/>
      <c r="H193" s="22">
        <v>615506</v>
      </c>
    </row>
    <row r="194" spans="1:8">
      <c r="A194" t="s">
        <v>311</v>
      </c>
      <c r="B194" t="s">
        <v>313</v>
      </c>
      <c r="C194" t="s">
        <v>314</v>
      </c>
      <c r="D194" t="s">
        <v>45</v>
      </c>
      <c r="E194" t="s">
        <v>24</v>
      </c>
      <c r="F194">
        <v>1</v>
      </c>
      <c r="G194">
        <v>615506</v>
      </c>
      <c r="H194">
        <f t="shared" ref="H194" si="18">+ROUND(F194*G194,0)</f>
        <v>615506</v>
      </c>
    </row>
    <row r="196" spans="1:8" ht="38.25">
      <c r="A196" s="22" t="s">
        <v>223</v>
      </c>
      <c r="B196" s="23"/>
      <c r="C196" s="19" t="s">
        <v>222</v>
      </c>
      <c r="D196" s="22" t="s">
        <v>28</v>
      </c>
      <c r="E196" s="23" t="s">
        <v>24</v>
      </c>
      <c r="F196" s="22"/>
      <c r="G196" s="22"/>
      <c r="H196" s="22">
        <f>SUM(H197:H198)</f>
        <v>349245</v>
      </c>
    </row>
    <row r="197" spans="1:8">
      <c r="A197" t="s">
        <v>223</v>
      </c>
      <c r="B197" t="s">
        <v>40</v>
      </c>
      <c r="C197" t="s">
        <v>41</v>
      </c>
      <c r="D197" t="s">
        <v>42</v>
      </c>
      <c r="E197" t="s">
        <v>36</v>
      </c>
      <c r="F197">
        <v>0.1</v>
      </c>
      <c r="G197">
        <v>3311</v>
      </c>
      <c r="H197">
        <f t="shared" ref="H197:H198" si="19">+ROUND(F197*G197,0)</f>
        <v>331</v>
      </c>
    </row>
    <row r="198" spans="1:8">
      <c r="A198" t="s">
        <v>223</v>
      </c>
      <c r="B198" t="s">
        <v>224</v>
      </c>
      <c r="C198" t="s">
        <v>225</v>
      </c>
      <c r="D198" t="s">
        <v>45</v>
      </c>
      <c r="E198" t="s">
        <v>24</v>
      </c>
      <c r="F198">
        <v>1</v>
      </c>
      <c r="G198">
        <v>348914</v>
      </c>
      <c r="H198">
        <f t="shared" si="19"/>
        <v>348914</v>
      </c>
    </row>
    <row r="199" spans="1:8" ht="140.25">
      <c r="A199" s="39" t="s">
        <v>221</v>
      </c>
      <c r="B199" t="s">
        <v>27</v>
      </c>
      <c r="C199" s="19" t="s">
        <v>214</v>
      </c>
      <c r="D199" s="43" t="s">
        <v>28</v>
      </c>
      <c r="E199" s="43" t="s">
        <v>36</v>
      </c>
      <c r="F199" s="22"/>
      <c r="G199" s="22"/>
      <c r="H199" s="22">
        <f>SUM(H200:H204)</f>
        <v>1825956</v>
      </c>
    </row>
    <row r="200" spans="1:8">
      <c r="A200" s="40" t="s">
        <v>221</v>
      </c>
      <c r="B200" t="s">
        <v>183</v>
      </c>
      <c r="C200" t="s">
        <v>184</v>
      </c>
      <c r="D200" t="s">
        <v>31</v>
      </c>
      <c r="E200" t="s">
        <v>32</v>
      </c>
      <c r="F200">
        <v>0.3</v>
      </c>
      <c r="G200">
        <v>27500</v>
      </c>
      <c r="H200">
        <f>+ROUND(F200*G200,0)</f>
        <v>8250</v>
      </c>
    </row>
    <row r="201" spans="1:8">
      <c r="A201" s="40" t="s">
        <v>221</v>
      </c>
      <c r="B201" t="s">
        <v>37</v>
      </c>
      <c r="C201" t="s">
        <v>38</v>
      </c>
      <c r="D201" t="s">
        <v>35</v>
      </c>
      <c r="E201" t="s">
        <v>39</v>
      </c>
      <c r="F201">
        <v>0.25</v>
      </c>
      <c r="G201">
        <v>171308</v>
      </c>
      <c r="H201">
        <f>+ROUND(F201*G201,0)</f>
        <v>42827</v>
      </c>
    </row>
    <row r="202" spans="1:8">
      <c r="A202" s="40" t="s">
        <v>221</v>
      </c>
      <c r="B202" t="s">
        <v>40</v>
      </c>
      <c r="C202" t="s">
        <v>41</v>
      </c>
      <c r="D202" t="s">
        <v>42</v>
      </c>
      <c r="E202" t="s">
        <v>36</v>
      </c>
      <c r="F202">
        <v>0.3</v>
      </c>
      <c r="G202">
        <v>3311</v>
      </c>
      <c r="H202">
        <f>+ROUND(F202*G202,0)</f>
        <v>993</v>
      </c>
    </row>
    <row r="203" spans="1:8">
      <c r="A203" s="40" t="s">
        <v>221</v>
      </c>
      <c r="B203" t="s">
        <v>51</v>
      </c>
      <c r="C203" t="s">
        <v>52</v>
      </c>
      <c r="D203" t="s">
        <v>45</v>
      </c>
      <c r="E203" t="s">
        <v>36</v>
      </c>
      <c r="F203">
        <v>2.2999999999999998</v>
      </c>
      <c r="G203">
        <v>1733</v>
      </c>
      <c r="H203">
        <f>+ROUND(F203*G203,0)</f>
        <v>3986</v>
      </c>
    </row>
    <row r="204" spans="1:8" ht="127.5">
      <c r="A204" s="40" t="s">
        <v>221</v>
      </c>
      <c r="B204" s="36" t="s">
        <v>185</v>
      </c>
      <c r="C204" s="20" t="s">
        <v>215</v>
      </c>
      <c r="D204" s="33" t="s">
        <v>45</v>
      </c>
      <c r="E204" s="33" t="s">
        <v>36</v>
      </c>
      <c r="F204" s="33">
        <v>1</v>
      </c>
      <c r="G204" s="33">
        <v>1769900</v>
      </c>
      <c r="H204" s="33">
        <f>+ROUND(F204*G204,0)</f>
        <v>1769900</v>
      </c>
    </row>
    <row r="205" spans="1:8">
      <c r="A205" s="40"/>
      <c r="B205" s="36"/>
      <c r="C205" s="20"/>
      <c r="D205" s="33"/>
      <c r="E205" s="33"/>
      <c r="F205" s="33"/>
      <c r="G205" s="33"/>
      <c r="H205" s="33"/>
    </row>
    <row r="206" spans="1:8">
      <c r="A206" s="24" t="s">
        <v>21</v>
      </c>
      <c r="B206" s="24"/>
      <c r="C206" s="24" t="s">
        <v>22</v>
      </c>
      <c r="D206" s="24" t="s">
        <v>26</v>
      </c>
      <c r="E206" s="24"/>
      <c r="F206" s="24"/>
      <c r="G206" s="24"/>
      <c r="H206" s="24"/>
    </row>
    <row r="207" spans="1:8" ht="51">
      <c r="A207" s="39" t="s">
        <v>25</v>
      </c>
      <c r="B207" s="16" t="s">
        <v>27</v>
      </c>
      <c r="C207" s="21" t="s">
        <v>23</v>
      </c>
      <c r="D207" s="22" t="s">
        <v>28</v>
      </c>
      <c r="E207" s="23" t="s">
        <v>24</v>
      </c>
      <c r="F207" s="22"/>
      <c r="G207" s="22"/>
      <c r="H207" s="22">
        <f>SUM(H208:H216)</f>
        <v>23330</v>
      </c>
    </row>
    <row r="208" spans="1:8">
      <c r="A208" t="s">
        <v>25</v>
      </c>
      <c r="B208" t="s">
        <v>29</v>
      </c>
      <c r="C208" s="20" t="s">
        <v>30</v>
      </c>
      <c r="D208" s="20" t="s">
        <v>31</v>
      </c>
      <c r="E208" s="18" t="s">
        <v>32</v>
      </c>
      <c r="F208">
        <v>0.37</v>
      </c>
      <c r="G208">
        <v>27500</v>
      </c>
      <c r="H208">
        <f t="shared" ref="H208:H216" si="20">+ROUND(F208*G208,0)</f>
        <v>10175</v>
      </c>
    </row>
    <row r="209" spans="1:8" ht="25.5">
      <c r="A209" t="s">
        <v>25</v>
      </c>
      <c r="B209" t="s">
        <v>33</v>
      </c>
      <c r="C209" s="20" t="s">
        <v>34</v>
      </c>
      <c r="D209" s="20" t="s">
        <v>35</v>
      </c>
      <c r="E209" s="18" t="s">
        <v>36</v>
      </c>
      <c r="F209">
        <v>0.06</v>
      </c>
      <c r="G209">
        <v>9475</v>
      </c>
      <c r="H209">
        <f t="shared" si="20"/>
        <v>569</v>
      </c>
    </row>
    <row r="210" spans="1:8">
      <c r="A210" t="s">
        <v>25</v>
      </c>
      <c r="B210" t="s">
        <v>37</v>
      </c>
      <c r="C210" s="20" t="s">
        <v>38</v>
      </c>
      <c r="D210" s="20" t="s">
        <v>35</v>
      </c>
      <c r="E210" s="18" t="s">
        <v>39</v>
      </c>
      <c r="F210">
        <v>1E-3</v>
      </c>
      <c r="G210">
        <v>171308</v>
      </c>
      <c r="H210">
        <f t="shared" si="20"/>
        <v>171</v>
      </c>
    </row>
    <row r="211" spans="1:8">
      <c r="A211" t="s">
        <v>25</v>
      </c>
      <c r="B211" t="s">
        <v>40</v>
      </c>
      <c r="C211" s="20" t="s">
        <v>41</v>
      </c>
      <c r="D211" s="20" t="s">
        <v>42</v>
      </c>
      <c r="E211" s="18" t="s">
        <v>36</v>
      </c>
      <c r="F211">
        <v>0.05</v>
      </c>
      <c r="G211">
        <v>3311</v>
      </c>
      <c r="H211">
        <f t="shared" si="20"/>
        <v>166</v>
      </c>
    </row>
    <row r="212" spans="1:8">
      <c r="A212" t="s">
        <v>25</v>
      </c>
      <c r="B212" t="s">
        <v>43</v>
      </c>
      <c r="C212" s="20" t="s">
        <v>44</v>
      </c>
      <c r="D212" s="20" t="s">
        <v>45</v>
      </c>
      <c r="E212" s="18" t="s">
        <v>46</v>
      </c>
      <c r="F212">
        <v>0.05</v>
      </c>
      <c r="G212">
        <v>26405</v>
      </c>
      <c r="H212">
        <f t="shared" si="20"/>
        <v>1320</v>
      </c>
    </row>
    <row r="213" spans="1:8">
      <c r="A213" t="s">
        <v>25</v>
      </c>
      <c r="B213" t="s">
        <v>47</v>
      </c>
      <c r="C213" s="20" t="s">
        <v>48</v>
      </c>
      <c r="D213" s="20" t="s">
        <v>45</v>
      </c>
      <c r="E213" s="18" t="s">
        <v>46</v>
      </c>
      <c r="F213">
        <v>0.04</v>
      </c>
      <c r="G213">
        <v>64610</v>
      </c>
      <c r="H213">
        <f t="shared" si="20"/>
        <v>2584</v>
      </c>
    </row>
    <row r="214" spans="1:8">
      <c r="A214" t="s">
        <v>25</v>
      </c>
      <c r="B214" t="s">
        <v>49</v>
      </c>
      <c r="C214" s="20" t="s">
        <v>50</v>
      </c>
      <c r="D214" s="20" t="s">
        <v>45</v>
      </c>
      <c r="E214" s="18" t="s">
        <v>46</v>
      </c>
      <c r="F214">
        <v>0.08</v>
      </c>
      <c r="G214">
        <v>93454</v>
      </c>
      <c r="H214">
        <f t="shared" si="20"/>
        <v>7476</v>
      </c>
    </row>
    <row r="215" spans="1:8">
      <c r="A215" t="s">
        <v>25</v>
      </c>
      <c r="B215" t="s">
        <v>51</v>
      </c>
      <c r="C215" s="20" t="s">
        <v>52</v>
      </c>
      <c r="D215" s="20" t="s">
        <v>45</v>
      </c>
      <c r="E215" s="18" t="s">
        <v>36</v>
      </c>
      <c r="F215">
        <v>0.45</v>
      </c>
      <c r="G215">
        <v>1733</v>
      </c>
      <c r="H215">
        <f t="shared" si="20"/>
        <v>780</v>
      </c>
    </row>
    <row r="216" spans="1:8">
      <c r="A216" t="s">
        <v>25</v>
      </c>
      <c r="B216" t="s">
        <v>53</v>
      </c>
      <c r="C216" s="20" t="s">
        <v>54</v>
      </c>
      <c r="D216" s="20" t="s">
        <v>45</v>
      </c>
      <c r="E216" s="18" t="s">
        <v>36</v>
      </c>
      <c r="F216">
        <v>0.02</v>
      </c>
      <c r="G216">
        <v>4429</v>
      </c>
      <c r="H216">
        <f t="shared" si="20"/>
        <v>89</v>
      </c>
    </row>
    <row r="217" spans="1:8">
      <c r="C217" s="20"/>
      <c r="D217" s="20"/>
      <c r="E217" s="18"/>
    </row>
    <row r="218" spans="1:8" ht="51">
      <c r="A218" t="s">
        <v>204</v>
      </c>
      <c r="B218" t="s">
        <v>27</v>
      </c>
      <c r="C218" s="19" t="s">
        <v>205</v>
      </c>
      <c r="D218" s="16" t="s">
        <v>28</v>
      </c>
      <c r="E218" s="16" t="s">
        <v>24</v>
      </c>
      <c r="F218" s="16"/>
      <c r="G218" s="16"/>
      <c r="H218" s="16">
        <f>SUM(H219:H227)</f>
        <v>23485</v>
      </c>
    </row>
    <row r="219" spans="1:8">
      <c r="A219" t="s">
        <v>204</v>
      </c>
      <c r="B219" t="s">
        <v>29</v>
      </c>
      <c r="C219" t="s">
        <v>30</v>
      </c>
      <c r="D219" t="s">
        <v>31</v>
      </c>
      <c r="E219" t="s">
        <v>32</v>
      </c>
      <c r="F219">
        <v>0.37</v>
      </c>
      <c r="G219">
        <v>27500</v>
      </c>
      <c r="H219">
        <f t="shared" ref="H219:H227" si="21">+ROUND(F219*G219,0)</f>
        <v>10175</v>
      </c>
    </row>
    <row r="220" spans="1:8">
      <c r="A220" t="s">
        <v>204</v>
      </c>
      <c r="B220" t="s">
        <v>33</v>
      </c>
      <c r="C220" t="s">
        <v>34</v>
      </c>
      <c r="D220" t="s">
        <v>35</v>
      </c>
      <c r="E220" t="s">
        <v>36</v>
      </c>
      <c r="F220">
        <v>0.06</v>
      </c>
      <c r="G220">
        <v>9475</v>
      </c>
      <c r="H220">
        <f t="shared" si="21"/>
        <v>569</v>
      </c>
    </row>
    <row r="221" spans="1:8">
      <c r="A221" t="s">
        <v>204</v>
      </c>
      <c r="B221" t="s">
        <v>37</v>
      </c>
      <c r="C221" t="s">
        <v>38</v>
      </c>
      <c r="D221" t="s">
        <v>35</v>
      </c>
      <c r="E221" t="s">
        <v>39</v>
      </c>
      <c r="F221">
        <v>1.2999999999999999E-3</v>
      </c>
      <c r="G221">
        <v>171308</v>
      </c>
      <c r="H221">
        <f t="shared" si="21"/>
        <v>223</v>
      </c>
    </row>
    <row r="222" spans="1:8">
      <c r="A222" t="s">
        <v>204</v>
      </c>
      <c r="B222" t="s">
        <v>40</v>
      </c>
      <c r="C222" t="s">
        <v>41</v>
      </c>
      <c r="D222" t="s">
        <v>42</v>
      </c>
      <c r="E222" t="s">
        <v>36</v>
      </c>
      <c r="F222">
        <v>0.05</v>
      </c>
      <c r="G222">
        <v>3311</v>
      </c>
      <c r="H222">
        <f t="shared" si="21"/>
        <v>166</v>
      </c>
    </row>
    <row r="223" spans="1:8">
      <c r="A223" t="s">
        <v>204</v>
      </c>
      <c r="B223" t="s">
        <v>206</v>
      </c>
      <c r="C223" t="s">
        <v>207</v>
      </c>
      <c r="D223" t="s">
        <v>45</v>
      </c>
      <c r="E223" t="s">
        <v>46</v>
      </c>
      <c r="F223">
        <v>0.05</v>
      </c>
      <c r="G223">
        <v>28464</v>
      </c>
      <c r="H223">
        <f t="shared" si="21"/>
        <v>1423</v>
      </c>
    </row>
    <row r="224" spans="1:8">
      <c r="A224" t="s">
        <v>204</v>
      </c>
      <c r="B224" t="s">
        <v>47</v>
      </c>
      <c r="C224" t="s">
        <v>48</v>
      </c>
      <c r="D224" t="s">
        <v>45</v>
      </c>
      <c r="E224" t="s">
        <v>46</v>
      </c>
      <c r="F224">
        <v>0.04</v>
      </c>
      <c r="G224">
        <v>64610</v>
      </c>
      <c r="H224">
        <f t="shared" si="21"/>
        <v>2584</v>
      </c>
    </row>
    <row r="225" spans="1:8">
      <c r="A225" t="s">
        <v>204</v>
      </c>
      <c r="B225" t="s">
        <v>49</v>
      </c>
      <c r="C225" t="s">
        <v>50</v>
      </c>
      <c r="D225" t="s">
        <v>45</v>
      </c>
      <c r="E225" t="s">
        <v>46</v>
      </c>
      <c r="F225">
        <v>0.08</v>
      </c>
      <c r="G225">
        <v>93454</v>
      </c>
      <c r="H225">
        <f t="shared" si="21"/>
        <v>7476</v>
      </c>
    </row>
    <row r="226" spans="1:8">
      <c r="A226" t="s">
        <v>204</v>
      </c>
      <c r="B226" t="s">
        <v>51</v>
      </c>
      <c r="C226" t="s">
        <v>52</v>
      </c>
      <c r="D226" t="s">
        <v>45</v>
      </c>
      <c r="E226" t="s">
        <v>36</v>
      </c>
      <c r="F226">
        <v>0.45</v>
      </c>
      <c r="G226">
        <v>1733</v>
      </c>
      <c r="H226">
        <f t="shared" si="21"/>
        <v>780</v>
      </c>
    </row>
    <row r="227" spans="1:8">
      <c r="A227" t="s">
        <v>204</v>
      </c>
      <c r="B227" t="s">
        <v>53</v>
      </c>
      <c r="C227" t="s">
        <v>54</v>
      </c>
      <c r="D227" t="s">
        <v>45</v>
      </c>
      <c r="E227" t="s">
        <v>36</v>
      </c>
      <c r="F227">
        <v>0.02</v>
      </c>
      <c r="G227">
        <v>4429</v>
      </c>
      <c r="H227">
        <f t="shared" si="21"/>
        <v>89</v>
      </c>
    </row>
    <row r="228" spans="1:8">
      <c r="C228" s="20"/>
      <c r="D228" s="20"/>
      <c r="E228" s="18"/>
    </row>
    <row r="229" spans="1:8" ht="51">
      <c r="A229" s="25" t="s">
        <v>89</v>
      </c>
      <c r="B229" s="16" t="s">
        <v>27</v>
      </c>
      <c r="C229" s="19" t="s">
        <v>88</v>
      </c>
      <c r="D229" s="16" t="s">
        <v>28</v>
      </c>
      <c r="E229" s="16" t="s">
        <v>24</v>
      </c>
      <c r="F229" s="16"/>
      <c r="G229" s="16"/>
      <c r="H229" s="16">
        <f>SUM(H230:H238)</f>
        <v>24328</v>
      </c>
    </row>
    <row r="230" spans="1:8">
      <c r="A230" t="s">
        <v>89</v>
      </c>
      <c r="B230" t="s">
        <v>29</v>
      </c>
      <c r="C230" t="s">
        <v>30</v>
      </c>
      <c r="D230" t="s">
        <v>31</v>
      </c>
      <c r="E230" t="s">
        <v>32</v>
      </c>
      <c r="F230">
        <v>0.39</v>
      </c>
      <c r="G230">
        <v>27500</v>
      </c>
      <c r="H230">
        <f t="shared" ref="H230:H238" si="22">+ROUND(F230*G230,0)</f>
        <v>10725</v>
      </c>
    </row>
    <row r="231" spans="1:8" ht="25.5">
      <c r="A231" t="s">
        <v>89</v>
      </c>
      <c r="B231" t="s">
        <v>33</v>
      </c>
      <c r="C231" s="20" t="s">
        <v>34</v>
      </c>
      <c r="D231" t="s">
        <v>35</v>
      </c>
      <c r="E231" t="s">
        <v>36</v>
      </c>
      <c r="F231">
        <v>0.1</v>
      </c>
      <c r="G231">
        <v>9475</v>
      </c>
      <c r="H231">
        <f t="shared" si="22"/>
        <v>948</v>
      </c>
    </row>
    <row r="232" spans="1:8">
      <c r="A232" t="s">
        <v>89</v>
      </c>
      <c r="B232" t="s">
        <v>37</v>
      </c>
      <c r="C232" t="s">
        <v>38</v>
      </c>
      <c r="D232" t="s">
        <v>35</v>
      </c>
      <c r="E232" t="s">
        <v>39</v>
      </c>
      <c r="F232">
        <v>1.4E-3</v>
      </c>
      <c r="G232">
        <v>171308</v>
      </c>
      <c r="H232">
        <f t="shared" si="22"/>
        <v>240</v>
      </c>
    </row>
    <row r="233" spans="1:8">
      <c r="A233" t="s">
        <v>89</v>
      </c>
      <c r="B233" t="s">
        <v>40</v>
      </c>
      <c r="C233" t="s">
        <v>41</v>
      </c>
      <c r="D233" t="s">
        <v>42</v>
      </c>
      <c r="E233" t="s">
        <v>36</v>
      </c>
      <c r="F233">
        <v>0.05</v>
      </c>
      <c r="G233">
        <v>3311</v>
      </c>
      <c r="H233">
        <f t="shared" si="22"/>
        <v>166</v>
      </c>
    </row>
    <row r="234" spans="1:8">
      <c r="A234" t="s">
        <v>89</v>
      </c>
      <c r="B234" t="s">
        <v>43</v>
      </c>
      <c r="C234" t="s">
        <v>44</v>
      </c>
      <c r="D234" t="s">
        <v>45</v>
      </c>
      <c r="E234" t="s">
        <v>46</v>
      </c>
      <c r="F234">
        <v>0.05</v>
      </c>
      <c r="G234">
        <v>26405</v>
      </c>
      <c r="H234">
        <f t="shared" si="22"/>
        <v>1320</v>
      </c>
    </row>
    <row r="235" spans="1:8">
      <c r="A235" t="s">
        <v>89</v>
      </c>
      <c r="B235" t="s">
        <v>47</v>
      </c>
      <c r="C235" t="s">
        <v>48</v>
      </c>
      <c r="D235" t="s">
        <v>45</v>
      </c>
      <c r="E235" t="s">
        <v>46</v>
      </c>
      <c r="F235">
        <v>0.04</v>
      </c>
      <c r="G235">
        <v>64610</v>
      </c>
      <c r="H235">
        <f t="shared" si="22"/>
        <v>2584</v>
      </c>
    </row>
    <row r="236" spans="1:8">
      <c r="A236" t="s">
        <v>89</v>
      </c>
      <c r="B236" t="s">
        <v>49</v>
      </c>
      <c r="C236" t="s">
        <v>50</v>
      </c>
      <c r="D236" t="s">
        <v>45</v>
      </c>
      <c r="E236" t="s">
        <v>46</v>
      </c>
      <c r="F236">
        <v>0.08</v>
      </c>
      <c r="G236">
        <v>93454</v>
      </c>
      <c r="H236">
        <f t="shared" si="22"/>
        <v>7476</v>
      </c>
    </row>
    <row r="237" spans="1:8">
      <c r="A237" t="s">
        <v>25</v>
      </c>
      <c r="B237" t="s">
        <v>51</v>
      </c>
      <c r="C237" s="20" t="s">
        <v>52</v>
      </c>
      <c r="D237" s="20" t="s">
        <v>45</v>
      </c>
      <c r="E237" s="31" t="s">
        <v>36</v>
      </c>
      <c r="F237">
        <v>0.45</v>
      </c>
      <c r="G237">
        <v>1733</v>
      </c>
      <c r="H237">
        <f t="shared" si="22"/>
        <v>780</v>
      </c>
    </row>
    <row r="238" spans="1:8">
      <c r="A238" t="s">
        <v>25</v>
      </c>
      <c r="B238" t="s">
        <v>53</v>
      </c>
      <c r="C238" s="20" t="s">
        <v>54</v>
      </c>
      <c r="D238" s="20" t="s">
        <v>45</v>
      </c>
      <c r="E238" s="31" t="s">
        <v>36</v>
      </c>
      <c r="F238">
        <v>0.02</v>
      </c>
      <c r="G238">
        <v>4429</v>
      </c>
      <c r="H238">
        <f t="shared" si="22"/>
        <v>89</v>
      </c>
    </row>
    <row r="240" spans="1:8" ht="25.5">
      <c r="A240" s="33" t="s">
        <v>331</v>
      </c>
      <c r="B240" t="s">
        <v>27</v>
      </c>
      <c r="C240" s="19" t="s">
        <v>332</v>
      </c>
      <c r="D240" s="22" t="s">
        <v>28</v>
      </c>
      <c r="E240" s="22" t="s">
        <v>24</v>
      </c>
      <c r="F240" s="22"/>
      <c r="G240" s="22"/>
      <c r="H240" s="22">
        <f>SUM(H241:H246)</f>
        <v>33571</v>
      </c>
    </row>
    <row r="241" spans="1:8">
      <c r="A241" t="s">
        <v>331</v>
      </c>
      <c r="B241" t="s">
        <v>29</v>
      </c>
      <c r="C241" t="s">
        <v>30</v>
      </c>
      <c r="D241" t="s">
        <v>31</v>
      </c>
      <c r="E241" t="s">
        <v>32</v>
      </c>
      <c r="F241">
        <v>0.37</v>
      </c>
      <c r="G241">
        <v>27500</v>
      </c>
      <c r="H241">
        <f t="shared" ref="H241:H246" si="23">+ROUND(F241*G241,0)</f>
        <v>10175</v>
      </c>
    </row>
    <row r="242" spans="1:8">
      <c r="A242" t="s">
        <v>331</v>
      </c>
      <c r="B242" t="s">
        <v>33</v>
      </c>
      <c r="C242" t="s">
        <v>34</v>
      </c>
      <c r="D242" t="s">
        <v>35</v>
      </c>
      <c r="E242" t="s">
        <v>36</v>
      </c>
      <c r="F242">
        <v>0.2</v>
      </c>
      <c r="G242">
        <v>9475</v>
      </c>
      <c r="H242">
        <f t="shared" si="23"/>
        <v>1895</v>
      </c>
    </row>
    <row r="243" spans="1:8">
      <c r="A243" t="s">
        <v>331</v>
      </c>
      <c r="B243" t="s">
        <v>40</v>
      </c>
      <c r="C243" t="s">
        <v>41</v>
      </c>
      <c r="D243" t="s">
        <v>42</v>
      </c>
      <c r="E243" t="s">
        <v>36</v>
      </c>
      <c r="F243">
        <v>0.05</v>
      </c>
      <c r="G243">
        <v>3311</v>
      </c>
      <c r="H243">
        <f t="shared" si="23"/>
        <v>166</v>
      </c>
    </row>
    <row r="244" spans="1:8">
      <c r="A244" t="s">
        <v>331</v>
      </c>
      <c r="B244" t="s">
        <v>43</v>
      </c>
      <c r="C244" t="s">
        <v>44</v>
      </c>
      <c r="D244" t="s">
        <v>45</v>
      </c>
      <c r="E244" t="s">
        <v>46</v>
      </c>
      <c r="F244">
        <v>0.1</v>
      </c>
      <c r="G244">
        <v>26405</v>
      </c>
      <c r="H244">
        <f t="shared" si="23"/>
        <v>2641</v>
      </c>
    </row>
    <row r="245" spans="1:8">
      <c r="A245" t="s">
        <v>331</v>
      </c>
      <c r="B245" t="s">
        <v>333</v>
      </c>
      <c r="C245" t="s">
        <v>334</v>
      </c>
      <c r="D245" t="s">
        <v>45</v>
      </c>
      <c r="E245" t="s">
        <v>46</v>
      </c>
      <c r="F245">
        <v>0.15</v>
      </c>
      <c r="G245">
        <v>124030</v>
      </c>
      <c r="H245">
        <f t="shared" si="23"/>
        <v>18605</v>
      </c>
    </row>
    <row r="246" spans="1:8">
      <c r="A246" t="s">
        <v>331</v>
      </c>
      <c r="B246" t="s">
        <v>53</v>
      </c>
      <c r="C246" t="s">
        <v>54</v>
      </c>
      <c r="D246" t="s">
        <v>45</v>
      </c>
      <c r="E246" t="s">
        <v>36</v>
      </c>
      <c r="F246">
        <v>0.02</v>
      </c>
      <c r="G246">
        <v>4429</v>
      </c>
      <c r="H246">
        <f t="shared" si="23"/>
        <v>89</v>
      </c>
    </row>
    <row r="249" spans="1:8" ht="51">
      <c r="A249" s="33" t="s">
        <v>219</v>
      </c>
      <c r="B249" s="33" t="s">
        <v>27</v>
      </c>
      <c r="C249" s="19" t="s">
        <v>220</v>
      </c>
      <c r="D249" s="22" t="s">
        <v>28</v>
      </c>
      <c r="E249" s="22" t="s">
        <v>24</v>
      </c>
      <c r="F249" s="22"/>
      <c r="G249" s="22"/>
      <c r="H249" s="22">
        <f>SUM(H250:H258)</f>
        <v>27238</v>
      </c>
    </row>
    <row r="250" spans="1:8">
      <c r="A250" t="s">
        <v>219</v>
      </c>
      <c r="B250" t="s">
        <v>29</v>
      </c>
      <c r="C250" t="s">
        <v>30</v>
      </c>
      <c r="D250" t="s">
        <v>31</v>
      </c>
      <c r="E250" t="s">
        <v>32</v>
      </c>
      <c r="F250">
        <v>0.37</v>
      </c>
      <c r="G250">
        <v>27500</v>
      </c>
      <c r="H250">
        <f t="shared" ref="H250:H258" si="24">+ROUND(F250*G250,0)</f>
        <v>10175</v>
      </c>
    </row>
    <row r="251" spans="1:8">
      <c r="A251" t="s">
        <v>219</v>
      </c>
      <c r="B251" t="s">
        <v>33</v>
      </c>
      <c r="C251" t="s">
        <v>34</v>
      </c>
      <c r="D251" t="s">
        <v>35</v>
      </c>
      <c r="E251" t="s">
        <v>36</v>
      </c>
      <c r="F251">
        <v>0.06</v>
      </c>
      <c r="G251">
        <v>9475</v>
      </c>
      <c r="H251">
        <f t="shared" si="24"/>
        <v>569</v>
      </c>
    </row>
    <row r="252" spans="1:8">
      <c r="A252" t="s">
        <v>219</v>
      </c>
      <c r="B252" t="s">
        <v>37</v>
      </c>
      <c r="C252" t="s">
        <v>38</v>
      </c>
      <c r="D252" t="s">
        <v>35</v>
      </c>
      <c r="E252" t="s">
        <v>39</v>
      </c>
      <c r="F252">
        <v>1.8E-3</v>
      </c>
      <c r="G252">
        <v>171308</v>
      </c>
      <c r="H252">
        <f t="shared" si="24"/>
        <v>308</v>
      </c>
    </row>
    <row r="253" spans="1:8">
      <c r="A253" t="s">
        <v>219</v>
      </c>
      <c r="B253" t="s">
        <v>40</v>
      </c>
      <c r="C253" t="s">
        <v>41</v>
      </c>
      <c r="D253" t="s">
        <v>42</v>
      </c>
      <c r="E253" t="s">
        <v>36</v>
      </c>
      <c r="F253">
        <v>0.05</v>
      </c>
      <c r="G253">
        <v>3311</v>
      </c>
      <c r="H253">
        <f t="shared" si="24"/>
        <v>166</v>
      </c>
    </row>
    <row r="254" spans="1:8">
      <c r="A254" t="s">
        <v>219</v>
      </c>
      <c r="B254" t="s">
        <v>206</v>
      </c>
      <c r="C254" t="s">
        <v>207</v>
      </c>
      <c r="D254" t="s">
        <v>45</v>
      </c>
      <c r="E254" t="s">
        <v>46</v>
      </c>
      <c r="F254">
        <v>0.05</v>
      </c>
      <c r="G254">
        <v>28464</v>
      </c>
      <c r="H254">
        <f t="shared" si="24"/>
        <v>1423</v>
      </c>
    </row>
    <row r="255" spans="1:8">
      <c r="A255" t="s">
        <v>219</v>
      </c>
      <c r="B255" t="s">
        <v>47</v>
      </c>
      <c r="C255" t="s">
        <v>48</v>
      </c>
      <c r="D255" t="s">
        <v>45</v>
      </c>
      <c r="E255" t="s">
        <v>46</v>
      </c>
      <c r="F255">
        <v>0.04</v>
      </c>
      <c r="G255">
        <v>64610</v>
      </c>
      <c r="H255">
        <f t="shared" si="24"/>
        <v>2584</v>
      </c>
    </row>
    <row r="256" spans="1:8">
      <c r="A256" t="s">
        <v>219</v>
      </c>
      <c r="B256" t="s">
        <v>171</v>
      </c>
      <c r="C256" t="s">
        <v>172</v>
      </c>
      <c r="D256" t="s">
        <v>45</v>
      </c>
      <c r="E256" t="s">
        <v>46</v>
      </c>
      <c r="F256">
        <v>0.1</v>
      </c>
      <c r="G256">
        <v>111435</v>
      </c>
      <c r="H256">
        <f t="shared" si="24"/>
        <v>11144</v>
      </c>
    </row>
    <row r="257" spans="1:8">
      <c r="A257" t="s">
        <v>219</v>
      </c>
      <c r="B257" t="s">
        <v>51</v>
      </c>
      <c r="C257" t="s">
        <v>52</v>
      </c>
      <c r="D257" t="s">
        <v>45</v>
      </c>
      <c r="E257" t="s">
        <v>36</v>
      </c>
      <c r="F257">
        <v>0.45</v>
      </c>
      <c r="G257">
        <v>1733</v>
      </c>
      <c r="H257">
        <f t="shared" si="24"/>
        <v>780</v>
      </c>
    </row>
    <row r="258" spans="1:8">
      <c r="A258" t="s">
        <v>219</v>
      </c>
      <c r="B258" t="s">
        <v>53</v>
      </c>
      <c r="C258" t="s">
        <v>54</v>
      </c>
      <c r="D258" t="s">
        <v>45</v>
      </c>
      <c r="E258" t="s">
        <v>36</v>
      </c>
      <c r="F258">
        <v>0.02</v>
      </c>
      <c r="G258">
        <v>4429</v>
      </c>
      <c r="H258">
        <f t="shared" si="24"/>
        <v>89</v>
      </c>
    </row>
    <row r="260" spans="1:8" ht="51">
      <c r="A260" s="35" t="s">
        <v>133</v>
      </c>
      <c r="B260" s="23" t="s">
        <v>27</v>
      </c>
      <c r="C260" s="37" t="s">
        <v>134</v>
      </c>
      <c r="D260" s="23" t="s">
        <v>28</v>
      </c>
      <c r="E260" s="23" t="s">
        <v>24</v>
      </c>
      <c r="F260" s="23"/>
      <c r="G260" s="23"/>
      <c r="H260" s="23">
        <f>SUM(H261:H267)</f>
        <v>21973</v>
      </c>
    </row>
    <row r="261" spans="1:8">
      <c r="A261" s="34" t="s">
        <v>133</v>
      </c>
      <c r="B261" t="s">
        <v>29</v>
      </c>
      <c r="C261" s="26" t="s">
        <v>30</v>
      </c>
      <c r="D261" t="s">
        <v>31</v>
      </c>
      <c r="E261" t="s">
        <v>32</v>
      </c>
      <c r="F261">
        <v>0.37</v>
      </c>
      <c r="G261">
        <v>27500</v>
      </c>
      <c r="H261">
        <f t="shared" ref="H261:H267" si="25">+ROUND(F261*G261,0)</f>
        <v>10175</v>
      </c>
    </row>
    <row r="262" spans="1:8">
      <c r="A262" s="34" t="s">
        <v>133</v>
      </c>
      <c r="B262" t="s">
        <v>33</v>
      </c>
      <c r="C262" s="26" t="s">
        <v>34</v>
      </c>
      <c r="D262" t="s">
        <v>35</v>
      </c>
      <c r="E262" t="s">
        <v>36</v>
      </c>
      <c r="F262">
        <v>0.06</v>
      </c>
      <c r="G262">
        <v>9475</v>
      </c>
      <c r="H262">
        <f t="shared" si="25"/>
        <v>569</v>
      </c>
    </row>
    <row r="263" spans="1:8">
      <c r="A263" s="34" t="s">
        <v>133</v>
      </c>
      <c r="B263" t="s">
        <v>37</v>
      </c>
      <c r="C263" t="s">
        <v>38</v>
      </c>
      <c r="D263" t="s">
        <v>35</v>
      </c>
      <c r="E263" t="s">
        <v>39</v>
      </c>
      <c r="F263">
        <v>1.2999999999999999E-3</v>
      </c>
      <c r="G263">
        <v>171308</v>
      </c>
      <c r="H263">
        <f t="shared" si="25"/>
        <v>223</v>
      </c>
    </row>
    <row r="264" spans="1:8">
      <c r="A264" s="34" t="s">
        <v>133</v>
      </c>
      <c r="B264" t="s">
        <v>40</v>
      </c>
      <c r="C264" t="s">
        <v>41</v>
      </c>
      <c r="D264" t="s">
        <v>42</v>
      </c>
      <c r="E264" t="s">
        <v>36</v>
      </c>
      <c r="F264">
        <v>0.05</v>
      </c>
      <c r="G264">
        <v>3311</v>
      </c>
      <c r="H264">
        <f t="shared" si="25"/>
        <v>166</v>
      </c>
    </row>
    <row r="265" spans="1:8">
      <c r="A265" s="34" t="s">
        <v>133</v>
      </c>
      <c r="B265" t="s">
        <v>47</v>
      </c>
      <c r="C265" s="26" t="s">
        <v>48</v>
      </c>
      <c r="D265" t="s">
        <v>45</v>
      </c>
      <c r="E265" t="s">
        <v>46</v>
      </c>
      <c r="F265">
        <v>0.04</v>
      </c>
      <c r="G265">
        <v>64610</v>
      </c>
      <c r="H265">
        <f t="shared" si="25"/>
        <v>2584</v>
      </c>
    </row>
    <row r="266" spans="1:8">
      <c r="A266" s="34" t="s">
        <v>133</v>
      </c>
      <c r="B266" t="s">
        <v>49</v>
      </c>
      <c r="C266" s="26" t="s">
        <v>50</v>
      </c>
      <c r="D266" t="s">
        <v>45</v>
      </c>
      <c r="E266" t="s">
        <v>46</v>
      </c>
      <c r="F266">
        <v>0.08</v>
      </c>
      <c r="G266">
        <v>93454</v>
      </c>
      <c r="H266">
        <f t="shared" si="25"/>
        <v>7476</v>
      </c>
    </row>
    <row r="267" spans="1:8">
      <c r="A267" s="34" t="s">
        <v>133</v>
      </c>
      <c r="B267" t="s">
        <v>51</v>
      </c>
      <c r="C267" t="s">
        <v>52</v>
      </c>
      <c r="D267" t="s">
        <v>45</v>
      </c>
      <c r="E267" t="s">
        <v>36</v>
      </c>
      <c r="F267">
        <v>0.45</v>
      </c>
      <c r="G267">
        <v>1733</v>
      </c>
      <c r="H267">
        <f t="shared" si="25"/>
        <v>780</v>
      </c>
    </row>
    <row r="268" spans="1:8">
      <c r="A268" s="34"/>
    </row>
    <row r="269" spans="1:8" ht="51">
      <c r="A269" s="17" t="s">
        <v>170</v>
      </c>
      <c r="B269" t="s">
        <v>27</v>
      </c>
      <c r="C269" s="19" t="s">
        <v>169</v>
      </c>
      <c r="D269" s="16" t="s">
        <v>28</v>
      </c>
      <c r="E269" s="16" t="s">
        <v>78</v>
      </c>
      <c r="F269" s="16"/>
      <c r="G269" s="16"/>
      <c r="H269" s="16">
        <f>SUM(H270:H277)</f>
        <v>21863</v>
      </c>
    </row>
    <row r="270" spans="1:8">
      <c r="A270" s="17" t="s">
        <v>170</v>
      </c>
      <c r="B270" t="s">
        <v>29</v>
      </c>
      <c r="C270" t="s">
        <v>30</v>
      </c>
      <c r="D270" t="s">
        <v>31</v>
      </c>
      <c r="E270" t="s">
        <v>32</v>
      </c>
      <c r="F270">
        <v>0.5</v>
      </c>
      <c r="G270">
        <v>27500</v>
      </c>
      <c r="H270">
        <f t="shared" ref="H270:H277" si="26">+ROUND(F270*G270,0)</f>
        <v>13750</v>
      </c>
    </row>
    <row r="271" spans="1:8">
      <c r="A271" s="17" t="s">
        <v>170</v>
      </c>
      <c r="B271" t="s">
        <v>33</v>
      </c>
      <c r="C271" t="s">
        <v>34</v>
      </c>
      <c r="D271" t="s">
        <v>35</v>
      </c>
      <c r="E271" t="s">
        <v>36</v>
      </c>
      <c r="F271">
        <v>0.06</v>
      </c>
      <c r="G271">
        <v>9475</v>
      </c>
      <c r="H271">
        <f t="shared" si="26"/>
        <v>569</v>
      </c>
    </row>
    <row r="272" spans="1:8">
      <c r="A272" s="17" t="s">
        <v>170</v>
      </c>
      <c r="B272" t="s">
        <v>37</v>
      </c>
      <c r="C272" t="s">
        <v>38</v>
      </c>
      <c r="D272" t="s">
        <v>35</v>
      </c>
      <c r="E272" t="s">
        <v>39</v>
      </c>
      <c r="F272">
        <v>1E-3</v>
      </c>
      <c r="G272">
        <v>171308</v>
      </c>
      <c r="H272">
        <f t="shared" si="26"/>
        <v>171</v>
      </c>
    </row>
    <row r="273" spans="1:8">
      <c r="A273" s="17" t="s">
        <v>170</v>
      </c>
      <c r="B273" t="s">
        <v>40</v>
      </c>
      <c r="C273" t="s">
        <v>41</v>
      </c>
      <c r="D273" t="s">
        <v>42</v>
      </c>
      <c r="E273" t="s">
        <v>36</v>
      </c>
      <c r="F273">
        <v>0.05</v>
      </c>
      <c r="G273">
        <v>3311</v>
      </c>
      <c r="H273">
        <f t="shared" si="26"/>
        <v>166</v>
      </c>
    </row>
    <row r="274" spans="1:8">
      <c r="A274" s="17" t="s">
        <v>170</v>
      </c>
      <c r="B274" t="s">
        <v>47</v>
      </c>
      <c r="C274" t="s">
        <v>48</v>
      </c>
      <c r="D274" t="s">
        <v>45</v>
      </c>
      <c r="E274" t="s">
        <v>46</v>
      </c>
      <c r="F274">
        <v>1.4999999999999999E-2</v>
      </c>
      <c r="G274">
        <v>64610</v>
      </c>
      <c r="H274">
        <f t="shared" si="26"/>
        <v>969</v>
      </c>
    </row>
    <row r="275" spans="1:8">
      <c r="A275" s="17" t="s">
        <v>170</v>
      </c>
      <c r="B275" t="s">
        <v>171</v>
      </c>
      <c r="C275" t="s">
        <v>172</v>
      </c>
      <c r="D275" t="s">
        <v>45</v>
      </c>
      <c r="E275" t="s">
        <v>46</v>
      </c>
      <c r="F275">
        <v>4.4999999999999998E-2</v>
      </c>
      <c r="G275">
        <v>111435</v>
      </c>
      <c r="H275">
        <f t="shared" si="26"/>
        <v>5015</v>
      </c>
    </row>
    <row r="276" spans="1:8">
      <c r="A276" s="17" t="s">
        <v>170</v>
      </c>
      <c r="B276" t="s">
        <v>53</v>
      </c>
      <c r="C276" s="20" t="s">
        <v>54</v>
      </c>
      <c r="D276" s="20" t="s">
        <v>45</v>
      </c>
      <c r="E276" s="31" t="s">
        <v>36</v>
      </c>
      <c r="F276">
        <v>0.1</v>
      </c>
      <c r="G276">
        <v>4429</v>
      </c>
      <c r="H276">
        <f t="shared" si="26"/>
        <v>443</v>
      </c>
    </row>
    <row r="277" spans="1:8">
      <c r="A277" s="17" t="s">
        <v>170</v>
      </c>
      <c r="B277" t="s">
        <v>51</v>
      </c>
      <c r="C277" t="s">
        <v>52</v>
      </c>
      <c r="D277" t="s">
        <v>45</v>
      </c>
      <c r="E277" t="s">
        <v>36</v>
      </c>
      <c r="F277">
        <v>0.45</v>
      </c>
      <c r="G277">
        <v>1733</v>
      </c>
      <c r="H277">
        <f t="shared" si="26"/>
        <v>780</v>
      </c>
    </row>
    <row r="278" spans="1:8">
      <c r="A278" s="34"/>
    </row>
    <row r="279" spans="1:8">
      <c r="A279" s="27" t="s">
        <v>56</v>
      </c>
      <c r="B279" s="24"/>
      <c r="C279" s="24" t="s">
        <v>353</v>
      </c>
      <c r="D279" s="24" t="s">
        <v>26</v>
      </c>
      <c r="E279" s="24"/>
      <c r="F279" s="24"/>
      <c r="G279" s="24"/>
      <c r="H279" s="24"/>
    </row>
    <row r="280" spans="1:8" ht="76.5">
      <c r="A280" s="33" t="s">
        <v>354</v>
      </c>
      <c r="B280" t="s">
        <v>27</v>
      </c>
      <c r="C280" s="19" t="s">
        <v>355</v>
      </c>
      <c r="D280" s="22" t="s">
        <v>28</v>
      </c>
      <c r="E280" s="22" t="s">
        <v>78</v>
      </c>
      <c r="F280" s="22"/>
      <c r="G280" s="22"/>
      <c r="H280" s="22">
        <f>SUM(H281:H293)</f>
        <v>432707</v>
      </c>
    </row>
    <row r="281" spans="1:8">
      <c r="A281" t="s">
        <v>354</v>
      </c>
      <c r="B281" t="s">
        <v>289</v>
      </c>
      <c r="C281" t="s">
        <v>290</v>
      </c>
      <c r="D281" t="s">
        <v>120</v>
      </c>
      <c r="E281" t="s">
        <v>121</v>
      </c>
      <c r="F281">
        <v>2.5000000000000001E-2</v>
      </c>
      <c r="G281">
        <v>554104</v>
      </c>
      <c r="H281">
        <f t="shared" ref="H281:H293" si="27">+ROUND(F281*G281,0)</f>
        <v>13853</v>
      </c>
    </row>
    <row r="282" spans="1:8">
      <c r="A282" t="s">
        <v>354</v>
      </c>
      <c r="B282" t="s">
        <v>291</v>
      </c>
      <c r="C282" t="s">
        <v>292</v>
      </c>
      <c r="D282" t="s">
        <v>31</v>
      </c>
      <c r="E282" t="s">
        <v>32</v>
      </c>
      <c r="F282">
        <v>1.5</v>
      </c>
      <c r="G282">
        <v>51509</v>
      </c>
      <c r="H282">
        <f t="shared" si="27"/>
        <v>77264</v>
      </c>
    </row>
    <row r="283" spans="1:8">
      <c r="A283" t="s">
        <v>354</v>
      </c>
      <c r="B283" t="s">
        <v>37</v>
      </c>
      <c r="C283" t="s">
        <v>38</v>
      </c>
      <c r="D283" t="s">
        <v>35</v>
      </c>
      <c r="E283" t="s">
        <v>39</v>
      </c>
      <c r="F283">
        <v>3.5999999999999997E-2</v>
      </c>
      <c r="G283">
        <v>171308</v>
      </c>
      <c r="H283">
        <f t="shared" si="27"/>
        <v>6167</v>
      </c>
    </row>
    <row r="284" spans="1:8">
      <c r="A284" t="s">
        <v>354</v>
      </c>
      <c r="B284" t="s">
        <v>40</v>
      </c>
      <c r="C284" t="s">
        <v>41</v>
      </c>
      <c r="D284" t="s">
        <v>42</v>
      </c>
      <c r="E284" t="s">
        <v>36</v>
      </c>
      <c r="F284">
        <v>4</v>
      </c>
      <c r="G284">
        <v>3311</v>
      </c>
      <c r="H284">
        <f t="shared" si="27"/>
        <v>13244</v>
      </c>
    </row>
    <row r="285" spans="1:8">
      <c r="A285" t="s">
        <v>354</v>
      </c>
      <c r="B285" t="s">
        <v>309</v>
      </c>
      <c r="C285" t="s">
        <v>310</v>
      </c>
      <c r="D285" t="s">
        <v>45</v>
      </c>
      <c r="E285" t="s">
        <v>46</v>
      </c>
      <c r="F285">
        <v>0.02</v>
      </c>
      <c r="G285">
        <v>79948</v>
      </c>
      <c r="H285">
        <f t="shared" si="27"/>
        <v>1599</v>
      </c>
    </row>
    <row r="286" spans="1:8">
      <c r="A286" t="s">
        <v>354</v>
      </c>
      <c r="B286" t="s">
        <v>151</v>
      </c>
      <c r="C286" t="s">
        <v>152</v>
      </c>
      <c r="D286" t="s">
        <v>45</v>
      </c>
      <c r="E286" t="s">
        <v>46</v>
      </c>
      <c r="F286">
        <v>0.02</v>
      </c>
      <c r="G286">
        <v>115927</v>
      </c>
      <c r="H286">
        <f t="shared" si="27"/>
        <v>2319</v>
      </c>
    </row>
    <row r="287" spans="1:8">
      <c r="A287" t="s">
        <v>354</v>
      </c>
      <c r="B287" t="s">
        <v>51</v>
      </c>
      <c r="C287" t="s">
        <v>52</v>
      </c>
      <c r="D287" t="s">
        <v>45</v>
      </c>
      <c r="E287" t="s">
        <v>36</v>
      </c>
      <c r="F287">
        <v>3.4</v>
      </c>
      <c r="G287">
        <v>1733</v>
      </c>
      <c r="H287">
        <f t="shared" si="27"/>
        <v>5892</v>
      </c>
    </row>
    <row r="288" spans="1:8">
      <c r="A288" t="s">
        <v>354</v>
      </c>
      <c r="B288" t="s">
        <v>356</v>
      </c>
      <c r="C288" t="s">
        <v>357</v>
      </c>
      <c r="D288" t="s">
        <v>45</v>
      </c>
      <c r="E288" t="s">
        <v>178</v>
      </c>
      <c r="F288">
        <v>3.3</v>
      </c>
      <c r="G288">
        <v>5618</v>
      </c>
      <c r="H288">
        <f t="shared" si="27"/>
        <v>18539</v>
      </c>
    </row>
    <row r="289" spans="1:8">
      <c r="A289" t="s">
        <v>354</v>
      </c>
      <c r="B289" t="s">
        <v>358</v>
      </c>
      <c r="C289" t="s">
        <v>359</v>
      </c>
      <c r="D289" t="s">
        <v>45</v>
      </c>
      <c r="E289" t="s">
        <v>24</v>
      </c>
      <c r="F289">
        <v>2.0499999999999998</v>
      </c>
      <c r="G289">
        <v>19664</v>
      </c>
      <c r="H289">
        <f t="shared" si="27"/>
        <v>40311</v>
      </c>
    </row>
    <row r="290" spans="1:8">
      <c r="A290" t="s">
        <v>354</v>
      </c>
      <c r="B290" t="s">
        <v>360</v>
      </c>
      <c r="C290" t="s">
        <v>361</v>
      </c>
      <c r="D290" t="s">
        <v>45</v>
      </c>
      <c r="E290" t="s">
        <v>178</v>
      </c>
      <c r="F290">
        <v>1.1000000000000001</v>
      </c>
      <c r="G290">
        <v>34644</v>
      </c>
      <c r="H290">
        <f t="shared" si="27"/>
        <v>38108</v>
      </c>
    </row>
    <row r="291" spans="1:8">
      <c r="A291" t="s">
        <v>354</v>
      </c>
      <c r="B291" t="s">
        <v>362</v>
      </c>
      <c r="C291" t="s">
        <v>363</v>
      </c>
      <c r="D291" t="s">
        <v>45</v>
      </c>
      <c r="E291" t="s">
        <v>87</v>
      </c>
      <c r="F291">
        <v>0.08</v>
      </c>
      <c r="G291">
        <v>14042</v>
      </c>
      <c r="H291">
        <f t="shared" si="27"/>
        <v>1123</v>
      </c>
    </row>
    <row r="292" spans="1:8">
      <c r="A292" t="s">
        <v>354</v>
      </c>
      <c r="B292" t="s">
        <v>364</v>
      </c>
      <c r="C292" t="s">
        <v>365</v>
      </c>
      <c r="D292" t="s">
        <v>45</v>
      </c>
      <c r="E292" t="s">
        <v>178</v>
      </c>
      <c r="F292">
        <v>1.5</v>
      </c>
      <c r="G292">
        <v>37109</v>
      </c>
      <c r="H292">
        <f t="shared" si="27"/>
        <v>55664</v>
      </c>
    </row>
    <row r="293" spans="1:8">
      <c r="A293" t="s">
        <v>354</v>
      </c>
      <c r="B293" t="s">
        <v>366</v>
      </c>
      <c r="C293" t="s">
        <v>367</v>
      </c>
      <c r="D293" t="s">
        <v>45</v>
      </c>
      <c r="E293" t="s">
        <v>178</v>
      </c>
      <c r="F293">
        <v>3.3</v>
      </c>
      <c r="G293">
        <v>48068</v>
      </c>
      <c r="H293">
        <f t="shared" si="27"/>
        <v>158624</v>
      </c>
    </row>
    <row r="295" spans="1:8">
      <c r="A295" s="24" t="s">
        <v>398</v>
      </c>
      <c r="B295" s="24"/>
      <c r="C295" s="24" t="s">
        <v>394</v>
      </c>
      <c r="D295" s="24"/>
      <c r="E295" s="24"/>
      <c r="F295" s="24"/>
      <c r="G295" s="24"/>
      <c r="H295" s="24"/>
    </row>
    <row r="296" spans="1:8">
      <c r="A296" s="34" t="s">
        <v>399</v>
      </c>
      <c r="B296" s="48"/>
      <c r="C296" s="45" t="s">
        <v>395</v>
      </c>
      <c r="D296" s="45" t="s">
        <v>28</v>
      </c>
      <c r="E296" s="45" t="s">
        <v>24</v>
      </c>
      <c r="F296" s="45"/>
      <c r="G296" s="45"/>
      <c r="H296" s="46">
        <f>SUM(H297:H300)</f>
        <v>14243</v>
      </c>
    </row>
    <row r="297" spans="1:8">
      <c r="B297" s="48" t="s">
        <v>104</v>
      </c>
      <c r="C297" s="48" t="s">
        <v>105</v>
      </c>
      <c r="D297" s="48" t="s">
        <v>31</v>
      </c>
      <c r="E297" s="48" t="s">
        <v>32</v>
      </c>
      <c r="F297" s="48">
        <v>0.4</v>
      </c>
      <c r="G297" s="48">
        <v>33113</v>
      </c>
      <c r="H297" s="48">
        <v>13245</v>
      </c>
    </row>
    <row r="298" spans="1:8">
      <c r="B298" s="48" t="s">
        <v>33</v>
      </c>
      <c r="C298" s="48" t="s">
        <v>34</v>
      </c>
      <c r="D298" s="48" t="s">
        <v>35</v>
      </c>
      <c r="E298" s="48" t="s">
        <v>36</v>
      </c>
      <c r="F298" s="48">
        <v>0.03</v>
      </c>
      <c r="G298" s="48">
        <v>9475</v>
      </c>
      <c r="H298" s="48">
        <v>284</v>
      </c>
    </row>
    <row r="299" spans="1:8">
      <c r="B299" s="48" t="s">
        <v>40</v>
      </c>
      <c r="C299" s="48" t="s">
        <v>41</v>
      </c>
      <c r="D299" s="48" t="s">
        <v>42</v>
      </c>
      <c r="E299" s="48" t="s">
        <v>36</v>
      </c>
      <c r="F299" s="48">
        <v>7.5499999999999998E-2</v>
      </c>
      <c r="G299" s="48">
        <v>3311</v>
      </c>
      <c r="H299" s="48">
        <v>250</v>
      </c>
    </row>
    <row r="300" spans="1:8">
      <c r="B300" s="48" t="s">
        <v>396</v>
      </c>
      <c r="C300" s="48" t="s">
        <v>397</v>
      </c>
      <c r="D300" s="48" t="s">
        <v>45</v>
      </c>
      <c r="E300" s="48" t="s">
        <v>121</v>
      </c>
      <c r="F300" s="48">
        <v>0.5</v>
      </c>
      <c r="G300" s="48">
        <v>928</v>
      </c>
      <c r="H300" s="48">
        <v>464</v>
      </c>
    </row>
    <row r="301" spans="1:8">
      <c r="A301" s="27" t="s">
        <v>56</v>
      </c>
      <c r="B301" s="24"/>
      <c r="C301" s="24" t="s">
        <v>55</v>
      </c>
      <c r="D301" s="24" t="s">
        <v>26</v>
      </c>
      <c r="E301" s="24"/>
      <c r="F301" s="24"/>
      <c r="G301" s="24"/>
      <c r="H301" s="24"/>
    </row>
    <row r="302" spans="1:8">
      <c r="A302" t="s">
        <v>188</v>
      </c>
      <c r="B302" t="s">
        <v>27</v>
      </c>
      <c r="C302" s="16" t="s">
        <v>189</v>
      </c>
      <c r="D302" s="16" t="s">
        <v>28</v>
      </c>
      <c r="E302" s="16" t="s">
        <v>36</v>
      </c>
      <c r="F302" s="16"/>
      <c r="G302" s="16"/>
      <c r="H302" s="16">
        <f>SUM(H303:H306)</f>
        <v>51318</v>
      </c>
    </row>
    <row r="303" spans="1:8">
      <c r="A303" t="s">
        <v>188</v>
      </c>
      <c r="B303" t="s">
        <v>59</v>
      </c>
      <c r="C303" t="s">
        <v>60</v>
      </c>
      <c r="D303" t="s">
        <v>31</v>
      </c>
      <c r="E303" t="s">
        <v>32</v>
      </c>
      <c r="F303">
        <v>1.7</v>
      </c>
      <c r="G303">
        <v>23915</v>
      </c>
      <c r="H303">
        <f t="shared" ref="H303:H306" si="28">+ROUND(F303*G303,0)</f>
        <v>40656</v>
      </c>
    </row>
    <row r="304" spans="1:8">
      <c r="A304" t="s">
        <v>188</v>
      </c>
      <c r="B304" t="s">
        <v>61</v>
      </c>
      <c r="C304" t="s">
        <v>62</v>
      </c>
      <c r="D304" t="s">
        <v>35</v>
      </c>
      <c r="E304" t="s">
        <v>63</v>
      </c>
      <c r="F304">
        <v>0.01</v>
      </c>
      <c r="G304">
        <v>154179</v>
      </c>
      <c r="H304">
        <f t="shared" si="28"/>
        <v>1542</v>
      </c>
    </row>
    <row r="305" spans="1:8">
      <c r="A305" t="s">
        <v>188</v>
      </c>
      <c r="B305" t="s">
        <v>40</v>
      </c>
      <c r="C305" t="s">
        <v>41</v>
      </c>
      <c r="D305" t="s">
        <v>42</v>
      </c>
      <c r="E305" t="s">
        <v>36</v>
      </c>
      <c r="F305">
        <v>1.7</v>
      </c>
      <c r="G305">
        <v>3311</v>
      </c>
      <c r="H305">
        <f t="shared" si="28"/>
        <v>5629</v>
      </c>
    </row>
    <row r="306" spans="1:8">
      <c r="A306" t="s">
        <v>188</v>
      </c>
      <c r="B306" t="s">
        <v>51</v>
      </c>
      <c r="C306" t="s">
        <v>52</v>
      </c>
      <c r="D306" t="s">
        <v>45</v>
      </c>
      <c r="E306" t="s">
        <v>36</v>
      </c>
      <c r="F306">
        <v>2.0146999999999999</v>
      </c>
      <c r="G306">
        <v>1733</v>
      </c>
      <c r="H306">
        <f t="shared" si="28"/>
        <v>3491</v>
      </c>
    </row>
    <row r="308" spans="1:8">
      <c r="A308" s="25" t="s">
        <v>103</v>
      </c>
      <c r="B308" s="16" t="s">
        <v>27</v>
      </c>
      <c r="C308" s="16" t="s">
        <v>102</v>
      </c>
      <c r="D308" s="16" t="s">
        <v>28</v>
      </c>
      <c r="E308" s="16" t="s">
        <v>24</v>
      </c>
      <c r="F308" s="16"/>
      <c r="G308" s="16"/>
      <c r="H308" s="16">
        <f>SUM(H309:H313)</f>
        <v>11359</v>
      </c>
    </row>
    <row r="309" spans="1:8">
      <c r="A309" t="s">
        <v>103</v>
      </c>
      <c r="B309" t="s">
        <v>104</v>
      </c>
      <c r="C309" t="s">
        <v>105</v>
      </c>
      <c r="D309" t="s">
        <v>31</v>
      </c>
      <c r="E309" t="s">
        <v>32</v>
      </c>
      <c r="F309">
        <v>0.18</v>
      </c>
      <c r="G309">
        <v>33113</v>
      </c>
      <c r="H309">
        <f>+ROUND(F309*G309,0)</f>
        <v>5960</v>
      </c>
    </row>
    <row r="310" spans="1:8">
      <c r="A310" t="s">
        <v>103</v>
      </c>
      <c r="B310" t="s">
        <v>33</v>
      </c>
      <c r="C310" t="s">
        <v>34</v>
      </c>
      <c r="D310" t="s">
        <v>35</v>
      </c>
      <c r="E310" t="s">
        <v>36</v>
      </c>
      <c r="F310">
        <v>0.16</v>
      </c>
      <c r="G310">
        <v>9475</v>
      </c>
      <c r="H310">
        <f>+ROUND(F310*G310,0)</f>
        <v>1516</v>
      </c>
    </row>
    <row r="311" spans="1:8">
      <c r="A311" t="s">
        <v>103</v>
      </c>
      <c r="B311" t="s">
        <v>61</v>
      </c>
      <c r="C311" t="s">
        <v>62</v>
      </c>
      <c r="D311" t="s">
        <v>35</v>
      </c>
      <c r="E311" t="s">
        <v>63</v>
      </c>
      <c r="F311">
        <v>1.7999999999999999E-2</v>
      </c>
      <c r="G311">
        <v>154179</v>
      </c>
      <c r="H311">
        <f>+ROUND(F311*G311,0)</f>
        <v>2775</v>
      </c>
    </row>
    <row r="312" spans="1:8">
      <c r="A312" t="s">
        <v>103</v>
      </c>
      <c r="B312" t="s">
        <v>40</v>
      </c>
      <c r="C312" t="s">
        <v>41</v>
      </c>
      <c r="D312" t="s">
        <v>42</v>
      </c>
      <c r="E312" t="s">
        <v>36</v>
      </c>
      <c r="F312">
        <v>0.18</v>
      </c>
      <c r="G312">
        <v>3311</v>
      </c>
      <c r="H312">
        <f>+ROUND(F312*G312,0)</f>
        <v>596</v>
      </c>
    </row>
    <row r="313" spans="1:8">
      <c r="A313" t="s">
        <v>103</v>
      </c>
      <c r="B313" t="s">
        <v>51</v>
      </c>
      <c r="C313" t="s">
        <v>52</v>
      </c>
      <c r="D313" t="s">
        <v>45</v>
      </c>
      <c r="E313" t="s">
        <v>36</v>
      </c>
      <c r="F313">
        <v>0.2954</v>
      </c>
      <c r="G313">
        <v>1733</v>
      </c>
      <c r="H313">
        <f>+ROUND(F313*G313,0)</f>
        <v>512</v>
      </c>
    </row>
    <row r="315" spans="1:8">
      <c r="A315" t="s">
        <v>348</v>
      </c>
      <c r="B315" t="s">
        <v>27</v>
      </c>
      <c r="C315" s="16" t="s">
        <v>349</v>
      </c>
      <c r="D315" s="16" t="s">
        <v>28</v>
      </c>
      <c r="E315" s="16" t="s">
        <v>24</v>
      </c>
      <c r="F315" s="16"/>
      <c r="G315" s="16"/>
      <c r="H315" s="16">
        <f>SUM(H316:H319)</f>
        <v>14761</v>
      </c>
    </row>
    <row r="316" spans="1:8">
      <c r="A316" t="s">
        <v>348</v>
      </c>
      <c r="B316" t="s">
        <v>59</v>
      </c>
      <c r="C316" t="s">
        <v>60</v>
      </c>
      <c r="D316" t="s">
        <v>31</v>
      </c>
      <c r="E316" t="s">
        <v>32</v>
      </c>
      <c r="F316">
        <v>0.35</v>
      </c>
      <c r="G316">
        <v>23915</v>
      </c>
      <c r="H316">
        <f t="shared" ref="H316:H319" si="29">+ROUND(F316*G316,0)</f>
        <v>8370</v>
      </c>
    </row>
    <row r="317" spans="1:8">
      <c r="A317" t="s">
        <v>348</v>
      </c>
      <c r="B317" t="s">
        <v>61</v>
      </c>
      <c r="C317" t="s">
        <v>62</v>
      </c>
      <c r="D317" t="s">
        <v>35</v>
      </c>
      <c r="E317" t="s">
        <v>63</v>
      </c>
      <c r="F317">
        <v>0.03</v>
      </c>
      <c r="G317">
        <v>154179</v>
      </c>
      <c r="H317">
        <f t="shared" si="29"/>
        <v>4625</v>
      </c>
    </row>
    <row r="318" spans="1:8">
      <c r="A318" t="s">
        <v>348</v>
      </c>
      <c r="B318" t="s">
        <v>40</v>
      </c>
      <c r="C318" t="s">
        <v>41</v>
      </c>
      <c r="D318" t="s">
        <v>42</v>
      </c>
      <c r="E318" t="s">
        <v>36</v>
      </c>
      <c r="F318">
        <v>0.35</v>
      </c>
      <c r="G318">
        <v>3311</v>
      </c>
      <c r="H318">
        <f t="shared" si="29"/>
        <v>1159</v>
      </c>
    </row>
    <row r="319" spans="1:8">
      <c r="A319" t="s">
        <v>348</v>
      </c>
      <c r="B319" t="s">
        <v>51</v>
      </c>
      <c r="C319" s="26" t="s">
        <v>52</v>
      </c>
      <c r="D319" t="s">
        <v>45</v>
      </c>
      <c r="E319" t="s">
        <v>36</v>
      </c>
      <c r="F319">
        <v>0.35</v>
      </c>
      <c r="G319">
        <v>1733</v>
      </c>
      <c r="H319">
        <f t="shared" si="29"/>
        <v>607</v>
      </c>
    </row>
    <row r="321" spans="1:8">
      <c r="A321" t="s">
        <v>369</v>
      </c>
      <c r="B321" t="s">
        <v>27</v>
      </c>
      <c r="C321" s="16" t="s">
        <v>370</v>
      </c>
      <c r="D321" s="16" t="s">
        <v>28</v>
      </c>
      <c r="E321" s="16" t="s">
        <v>36</v>
      </c>
      <c r="F321" s="16"/>
      <c r="G321" s="16"/>
      <c r="H321" s="16">
        <f>SUM(H322:H325)</f>
        <v>35230</v>
      </c>
    </row>
    <row r="322" spans="1:8">
      <c r="A322" t="s">
        <v>369</v>
      </c>
      <c r="B322" t="s">
        <v>59</v>
      </c>
      <c r="C322" t="s">
        <v>60</v>
      </c>
      <c r="D322" t="s">
        <v>31</v>
      </c>
      <c r="E322" t="s">
        <v>32</v>
      </c>
      <c r="F322">
        <v>1</v>
      </c>
      <c r="G322">
        <v>23915</v>
      </c>
      <c r="H322">
        <f t="shared" ref="H322:H325" si="30">+ROUND(F322*G322,0)</f>
        <v>23915</v>
      </c>
    </row>
    <row r="323" spans="1:8">
      <c r="A323" t="s">
        <v>369</v>
      </c>
      <c r="B323" t="s">
        <v>61</v>
      </c>
      <c r="C323" t="s">
        <v>62</v>
      </c>
      <c r="D323" t="s">
        <v>35</v>
      </c>
      <c r="E323" t="s">
        <v>63</v>
      </c>
      <c r="F323">
        <v>0.04</v>
      </c>
      <c r="G323">
        <v>154179</v>
      </c>
      <c r="H323">
        <f t="shared" si="30"/>
        <v>6167</v>
      </c>
    </row>
    <row r="324" spans="1:8">
      <c r="A324" t="s">
        <v>369</v>
      </c>
      <c r="B324" t="s">
        <v>40</v>
      </c>
      <c r="C324" t="s">
        <v>41</v>
      </c>
      <c r="D324" t="s">
        <v>42</v>
      </c>
      <c r="E324" t="s">
        <v>36</v>
      </c>
      <c r="F324">
        <v>1</v>
      </c>
      <c r="G324">
        <v>3311</v>
      </c>
      <c r="H324">
        <f t="shared" si="30"/>
        <v>3311</v>
      </c>
    </row>
    <row r="325" spans="1:8">
      <c r="A325" t="s">
        <v>369</v>
      </c>
      <c r="B325" t="s">
        <v>51</v>
      </c>
      <c r="C325" t="s">
        <v>52</v>
      </c>
      <c r="D325" t="s">
        <v>45</v>
      </c>
      <c r="E325" t="s">
        <v>36</v>
      </c>
      <c r="F325">
        <v>1.06</v>
      </c>
      <c r="G325">
        <v>1733</v>
      </c>
      <c r="H325">
        <f t="shared" si="30"/>
        <v>1837</v>
      </c>
    </row>
    <row r="327" spans="1:8">
      <c r="A327" s="16" t="s">
        <v>164</v>
      </c>
      <c r="B327" s="16" t="s">
        <v>27</v>
      </c>
      <c r="C327" s="16" t="s">
        <v>163</v>
      </c>
      <c r="D327" s="16" t="s">
        <v>28</v>
      </c>
      <c r="E327" s="16" t="s">
        <v>78</v>
      </c>
      <c r="F327" s="16"/>
      <c r="G327" s="16"/>
      <c r="H327" s="16">
        <f>SUM(H328:H332)</f>
        <v>4605</v>
      </c>
    </row>
    <row r="328" spans="1:8">
      <c r="A328" t="s">
        <v>164</v>
      </c>
      <c r="B328" t="s">
        <v>104</v>
      </c>
      <c r="C328" t="s">
        <v>105</v>
      </c>
      <c r="D328" t="s">
        <v>31</v>
      </c>
      <c r="E328" t="s">
        <v>32</v>
      </c>
      <c r="F328">
        <v>0.1</v>
      </c>
      <c r="G328">
        <v>33113</v>
      </c>
      <c r="H328">
        <f>+ROUND(F328*G328,0)</f>
        <v>3311</v>
      </c>
    </row>
    <row r="329" spans="1:8">
      <c r="A329" t="s">
        <v>164</v>
      </c>
      <c r="B329" t="s">
        <v>33</v>
      </c>
      <c r="C329" t="s">
        <v>34</v>
      </c>
      <c r="D329" t="s">
        <v>35</v>
      </c>
      <c r="E329" t="s">
        <v>36</v>
      </c>
      <c r="F329">
        <v>0.04</v>
      </c>
      <c r="G329">
        <v>9475</v>
      </c>
      <c r="H329">
        <f>+ROUND(F329*G329,0)</f>
        <v>379</v>
      </c>
    </row>
    <row r="330" spans="1:8">
      <c r="A330" t="s">
        <v>164</v>
      </c>
      <c r="B330" t="s">
        <v>61</v>
      </c>
      <c r="C330" t="s">
        <v>62</v>
      </c>
      <c r="D330" t="s">
        <v>35</v>
      </c>
      <c r="E330" t="s">
        <v>63</v>
      </c>
      <c r="F330">
        <v>2E-3</v>
      </c>
      <c r="G330">
        <v>154179</v>
      </c>
      <c r="H330">
        <f>+ROUND(F330*G330,0)</f>
        <v>308</v>
      </c>
    </row>
    <row r="331" spans="1:8">
      <c r="A331" t="s">
        <v>164</v>
      </c>
      <c r="B331" t="s">
        <v>40</v>
      </c>
      <c r="C331" t="s">
        <v>41</v>
      </c>
      <c r="D331" t="s">
        <v>42</v>
      </c>
      <c r="E331" t="s">
        <v>36</v>
      </c>
      <c r="F331">
        <v>0.1</v>
      </c>
      <c r="G331">
        <v>3311</v>
      </c>
      <c r="H331">
        <f>+ROUND(F331*G331,0)</f>
        <v>331</v>
      </c>
    </row>
    <row r="332" spans="1:8">
      <c r="A332" t="s">
        <v>164</v>
      </c>
      <c r="B332" t="s">
        <v>51</v>
      </c>
      <c r="C332" t="s">
        <v>52</v>
      </c>
      <c r="D332" t="s">
        <v>45</v>
      </c>
      <c r="E332" t="s">
        <v>36</v>
      </c>
      <c r="F332">
        <v>0.159</v>
      </c>
      <c r="G332">
        <v>1733</v>
      </c>
      <c r="H332">
        <f>+ROUND(F332*G332,0)</f>
        <v>276</v>
      </c>
    </row>
    <row r="334" spans="1:8">
      <c r="A334" t="s">
        <v>316</v>
      </c>
      <c r="B334" t="s">
        <v>27</v>
      </c>
      <c r="C334" s="16" t="s">
        <v>317</v>
      </c>
      <c r="D334" s="16" t="s">
        <v>28</v>
      </c>
      <c r="E334" s="16" t="s">
        <v>78</v>
      </c>
      <c r="F334" s="16"/>
      <c r="G334" s="16"/>
      <c r="H334" s="16">
        <f>SUM(H335:H338)</f>
        <v>17751</v>
      </c>
    </row>
    <row r="335" spans="1:8">
      <c r="A335" t="s">
        <v>316</v>
      </c>
      <c r="B335" t="s">
        <v>59</v>
      </c>
      <c r="C335" t="s">
        <v>60</v>
      </c>
      <c r="D335" t="s">
        <v>31</v>
      </c>
      <c r="E335" t="s">
        <v>32</v>
      </c>
      <c r="F335">
        <v>0.6</v>
      </c>
      <c r="G335">
        <v>23915</v>
      </c>
      <c r="H335">
        <f t="shared" ref="H335:H338" si="31">+ROUND(F335*G335,0)</f>
        <v>14349</v>
      </c>
    </row>
    <row r="336" spans="1:8">
      <c r="A336" t="s">
        <v>316</v>
      </c>
      <c r="B336" t="s">
        <v>61</v>
      </c>
      <c r="C336" t="s">
        <v>62</v>
      </c>
      <c r="D336" t="s">
        <v>35</v>
      </c>
      <c r="E336" t="s">
        <v>63</v>
      </c>
      <c r="F336">
        <v>2E-3</v>
      </c>
      <c r="G336">
        <v>154179</v>
      </c>
      <c r="H336">
        <f t="shared" si="31"/>
        <v>308</v>
      </c>
    </row>
    <row r="337" spans="1:8">
      <c r="A337" t="s">
        <v>316</v>
      </c>
      <c r="B337" t="s">
        <v>40</v>
      </c>
      <c r="C337" t="s">
        <v>41</v>
      </c>
      <c r="D337" t="s">
        <v>42</v>
      </c>
      <c r="E337" t="s">
        <v>36</v>
      </c>
      <c r="F337">
        <v>0.6</v>
      </c>
      <c r="G337">
        <v>3311</v>
      </c>
      <c r="H337">
        <f t="shared" si="31"/>
        <v>1987</v>
      </c>
    </row>
    <row r="338" spans="1:8">
      <c r="A338" t="s">
        <v>316</v>
      </c>
      <c r="B338" t="s">
        <v>51</v>
      </c>
      <c r="C338" t="s">
        <v>52</v>
      </c>
      <c r="D338" t="s">
        <v>45</v>
      </c>
      <c r="E338" t="s">
        <v>36</v>
      </c>
      <c r="F338">
        <v>0.63900000000000001</v>
      </c>
      <c r="G338">
        <v>1733</v>
      </c>
      <c r="H338">
        <f t="shared" si="31"/>
        <v>1107</v>
      </c>
    </row>
    <row r="341" spans="1:8">
      <c r="A341" s="17" t="s">
        <v>58</v>
      </c>
      <c r="B341" t="s">
        <v>27</v>
      </c>
      <c r="C341" s="16" t="s">
        <v>57</v>
      </c>
      <c r="D341" s="16" t="s">
        <v>28</v>
      </c>
      <c r="E341" s="16" t="s">
        <v>24</v>
      </c>
      <c r="F341" s="16"/>
      <c r="G341" s="16"/>
      <c r="H341" s="16">
        <f>SUM(H342:H344)</f>
        <v>4547</v>
      </c>
    </row>
    <row r="342" spans="1:8">
      <c r="A342" t="s">
        <v>58</v>
      </c>
      <c r="B342" t="s">
        <v>59</v>
      </c>
      <c r="C342" s="26" t="s">
        <v>60</v>
      </c>
      <c r="D342" t="s">
        <v>31</v>
      </c>
      <c r="E342" t="s">
        <v>32</v>
      </c>
      <c r="F342">
        <v>0.15</v>
      </c>
      <c r="G342">
        <v>23915</v>
      </c>
      <c r="H342">
        <f>+ROUND(F342*G342,0)</f>
        <v>3587</v>
      </c>
    </row>
    <row r="343" spans="1:8">
      <c r="A343" t="s">
        <v>58</v>
      </c>
      <c r="B343" t="s">
        <v>61</v>
      </c>
      <c r="C343" t="s">
        <v>62</v>
      </c>
      <c r="D343" t="s">
        <v>35</v>
      </c>
      <c r="E343" t="s">
        <v>63</v>
      </c>
      <c r="F343">
        <v>3.0000000000000001E-3</v>
      </c>
      <c r="G343">
        <v>154179</v>
      </c>
      <c r="H343">
        <f>+ROUND(F343*G343,0)</f>
        <v>463</v>
      </c>
    </row>
    <row r="344" spans="1:8">
      <c r="A344" t="s">
        <v>58</v>
      </c>
      <c r="B344" t="s">
        <v>40</v>
      </c>
      <c r="C344" t="s">
        <v>41</v>
      </c>
      <c r="D344" t="s">
        <v>42</v>
      </c>
      <c r="E344" t="s">
        <v>36</v>
      </c>
      <c r="F344">
        <v>0.15</v>
      </c>
      <c r="G344">
        <v>3311</v>
      </c>
      <c r="H344">
        <f>+ROUND(F344*G344,0)</f>
        <v>497</v>
      </c>
    </row>
    <row r="346" spans="1:8">
      <c r="A346" s="34" t="s">
        <v>173</v>
      </c>
      <c r="B346" t="s">
        <v>27</v>
      </c>
      <c r="C346" s="16" t="s">
        <v>187</v>
      </c>
      <c r="D346" s="16" t="s">
        <v>28</v>
      </c>
      <c r="E346" s="16" t="s">
        <v>24</v>
      </c>
      <c r="F346" s="16"/>
      <c r="G346" s="16"/>
      <c r="H346" s="16">
        <f>SUM(H347:H351)</f>
        <v>16249</v>
      </c>
    </row>
    <row r="347" spans="1:8">
      <c r="A347" s="34" t="s">
        <v>173</v>
      </c>
      <c r="B347" t="s">
        <v>59</v>
      </c>
      <c r="C347" s="26" t="s">
        <v>60</v>
      </c>
      <c r="D347" t="s">
        <v>31</v>
      </c>
      <c r="E347" t="s">
        <v>32</v>
      </c>
      <c r="F347">
        <v>0.45</v>
      </c>
      <c r="G347">
        <v>23915</v>
      </c>
      <c r="H347">
        <f>+ROUND(F347*G347,0)</f>
        <v>10762</v>
      </c>
    </row>
    <row r="348" spans="1:8">
      <c r="A348" s="34" t="s">
        <v>173</v>
      </c>
      <c r="B348" t="s">
        <v>33</v>
      </c>
      <c r="C348" t="s">
        <v>34</v>
      </c>
      <c r="D348" t="s">
        <v>35</v>
      </c>
      <c r="E348" t="s">
        <v>36</v>
      </c>
      <c r="F348">
        <v>0.3</v>
      </c>
      <c r="G348">
        <v>9475</v>
      </c>
      <c r="H348">
        <f t="shared" ref="H348:H351" si="32">+ROUND(F348*G348,0)</f>
        <v>2843</v>
      </c>
    </row>
    <row r="349" spans="1:8">
      <c r="A349" s="34" t="s">
        <v>173</v>
      </c>
      <c r="B349" t="s">
        <v>40</v>
      </c>
      <c r="C349" t="s">
        <v>41</v>
      </c>
      <c r="D349" t="s">
        <v>42</v>
      </c>
      <c r="E349" t="s">
        <v>36</v>
      </c>
      <c r="F349">
        <v>0.3</v>
      </c>
      <c r="G349">
        <v>3311</v>
      </c>
      <c r="H349">
        <f t="shared" si="32"/>
        <v>993</v>
      </c>
    </row>
    <row r="350" spans="1:8">
      <c r="A350" s="34" t="s">
        <v>173</v>
      </c>
      <c r="B350" t="s">
        <v>176</v>
      </c>
      <c r="C350" t="s">
        <v>177</v>
      </c>
      <c r="D350" t="s">
        <v>45</v>
      </c>
      <c r="E350" t="s">
        <v>178</v>
      </c>
      <c r="F350">
        <v>0.1</v>
      </c>
      <c r="G350">
        <v>11305</v>
      </c>
      <c r="H350">
        <f t="shared" si="32"/>
        <v>1131</v>
      </c>
    </row>
    <row r="351" spans="1:8">
      <c r="A351" s="34" t="s">
        <v>173</v>
      </c>
      <c r="B351" t="s">
        <v>51</v>
      </c>
      <c r="C351" t="s">
        <v>52</v>
      </c>
      <c r="D351" t="s">
        <v>45</v>
      </c>
      <c r="E351" t="s">
        <v>36</v>
      </c>
      <c r="F351">
        <v>0.3</v>
      </c>
      <c r="G351">
        <v>1733</v>
      </c>
      <c r="H351">
        <f t="shared" si="32"/>
        <v>520</v>
      </c>
    </row>
    <row r="353" spans="1:8">
      <c r="A353" s="27" t="s">
        <v>110</v>
      </c>
      <c r="B353" s="24"/>
      <c r="C353" s="24" t="s">
        <v>111</v>
      </c>
      <c r="D353" s="24" t="s">
        <v>26</v>
      </c>
      <c r="E353" s="24"/>
      <c r="F353" s="24"/>
      <c r="G353" s="24"/>
      <c r="H353" s="24"/>
    </row>
    <row r="354" spans="1:8">
      <c r="A354" t="s">
        <v>253</v>
      </c>
      <c r="B354" t="s">
        <v>27</v>
      </c>
      <c r="C354" s="16" t="s">
        <v>254</v>
      </c>
      <c r="D354" s="16" t="s">
        <v>28</v>
      </c>
      <c r="E354" s="16" t="s">
        <v>24</v>
      </c>
      <c r="F354" s="16"/>
      <c r="G354" s="16"/>
      <c r="H354" s="16">
        <f>SUM(H355:H358)</f>
        <v>8589</v>
      </c>
    </row>
    <row r="355" spans="1:8">
      <c r="A355" t="s">
        <v>253</v>
      </c>
      <c r="B355" t="s">
        <v>59</v>
      </c>
      <c r="C355" t="s">
        <v>60</v>
      </c>
      <c r="D355" t="s">
        <v>31</v>
      </c>
      <c r="E355" t="s">
        <v>32</v>
      </c>
      <c r="F355">
        <v>0.2</v>
      </c>
      <c r="G355">
        <v>23915</v>
      </c>
      <c r="H355">
        <f t="shared" ref="H355:H358" si="33">+ROUND(F355*G355,0)</f>
        <v>4783</v>
      </c>
    </row>
    <row r="356" spans="1:8">
      <c r="A356" t="s">
        <v>253</v>
      </c>
      <c r="B356" t="s">
        <v>61</v>
      </c>
      <c r="C356" t="s">
        <v>62</v>
      </c>
      <c r="D356" t="s">
        <v>35</v>
      </c>
      <c r="E356" t="s">
        <v>63</v>
      </c>
      <c r="F356">
        <v>1.7999999999999999E-2</v>
      </c>
      <c r="G356">
        <v>154179</v>
      </c>
      <c r="H356">
        <f t="shared" si="33"/>
        <v>2775</v>
      </c>
    </row>
    <row r="357" spans="1:8">
      <c r="A357" t="s">
        <v>253</v>
      </c>
      <c r="B357" t="s">
        <v>40</v>
      </c>
      <c r="C357" t="s">
        <v>41</v>
      </c>
      <c r="D357" t="s">
        <v>42</v>
      </c>
      <c r="E357" t="s">
        <v>36</v>
      </c>
      <c r="F357">
        <v>0.2</v>
      </c>
      <c r="G357">
        <v>3311</v>
      </c>
      <c r="H357">
        <f t="shared" si="33"/>
        <v>662</v>
      </c>
    </row>
    <row r="358" spans="1:8">
      <c r="A358" t="s">
        <v>253</v>
      </c>
      <c r="B358" t="s">
        <v>51</v>
      </c>
      <c r="C358" t="s">
        <v>52</v>
      </c>
      <c r="D358" t="s">
        <v>45</v>
      </c>
      <c r="E358" t="s">
        <v>36</v>
      </c>
      <c r="F358">
        <v>0.2132</v>
      </c>
      <c r="G358">
        <v>1733</v>
      </c>
      <c r="H358">
        <f t="shared" si="33"/>
        <v>369</v>
      </c>
    </row>
    <row r="360" spans="1:8">
      <c r="A360" t="s">
        <v>258</v>
      </c>
      <c r="B360" t="s">
        <v>27</v>
      </c>
      <c r="C360" s="16" t="s">
        <v>259</v>
      </c>
      <c r="D360" s="16" t="s">
        <v>28</v>
      </c>
      <c r="E360" s="16" t="s">
        <v>24</v>
      </c>
      <c r="F360" s="16"/>
      <c r="G360" s="16"/>
      <c r="H360" s="16">
        <v>8631</v>
      </c>
    </row>
    <row r="361" spans="1:8">
      <c r="A361" t="s">
        <v>258</v>
      </c>
      <c r="B361" t="s">
        <v>59</v>
      </c>
      <c r="C361" t="s">
        <v>60</v>
      </c>
      <c r="D361" t="s">
        <v>31</v>
      </c>
      <c r="E361" t="s">
        <v>32</v>
      </c>
      <c r="F361">
        <v>0.2</v>
      </c>
      <c r="G361">
        <v>23915</v>
      </c>
      <c r="H361">
        <f t="shared" ref="H361:H364" si="34">+ROUND(F361*G361,0)</f>
        <v>4783</v>
      </c>
    </row>
    <row r="362" spans="1:8">
      <c r="A362" t="s">
        <v>258</v>
      </c>
      <c r="B362" t="s">
        <v>61</v>
      </c>
      <c r="C362" t="s">
        <v>62</v>
      </c>
      <c r="D362" t="s">
        <v>35</v>
      </c>
      <c r="E362" t="s">
        <v>63</v>
      </c>
      <c r="F362">
        <v>1.7999999999999999E-2</v>
      </c>
      <c r="G362">
        <v>154179</v>
      </c>
      <c r="H362">
        <f t="shared" si="34"/>
        <v>2775</v>
      </c>
    </row>
    <row r="363" spans="1:8">
      <c r="A363" t="s">
        <v>258</v>
      </c>
      <c r="B363" t="s">
        <v>40</v>
      </c>
      <c r="C363" t="s">
        <v>41</v>
      </c>
      <c r="D363" t="s">
        <v>42</v>
      </c>
      <c r="E363" t="s">
        <v>36</v>
      </c>
      <c r="F363">
        <v>0.2</v>
      </c>
      <c r="G363">
        <v>3311</v>
      </c>
      <c r="H363">
        <f t="shared" si="34"/>
        <v>662</v>
      </c>
    </row>
    <row r="364" spans="1:8">
      <c r="A364" t="s">
        <v>258</v>
      </c>
      <c r="B364" t="s">
        <v>51</v>
      </c>
      <c r="C364" t="s">
        <v>52</v>
      </c>
      <c r="D364" t="s">
        <v>45</v>
      </c>
      <c r="E364" t="s">
        <v>36</v>
      </c>
      <c r="F364">
        <v>0.23699999999999999</v>
      </c>
      <c r="G364">
        <v>1733</v>
      </c>
      <c r="H364">
        <f t="shared" si="34"/>
        <v>411</v>
      </c>
    </row>
    <row r="366" spans="1:8">
      <c r="A366" s="16" t="s">
        <v>113</v>
      </c>
      <c r="B366" s="16" t="s">
        <v>27</v>
      </c>
      <c r="C366" s="16" t="s">
        <v>112</v>
      </c>
      <c r="D366" s="16" t="s">
        <v>28</v>
      </c>
      <c r="E366" s="16" t="s">
        <v>24</v>
      </c>
      <c r="F366" s="16"/>
      <c r="G366" s="16"/>
      <c r="H366" s="16">
        <f>SUM(H367:H370)</f>
        <v>7135</v>
      </c>
    </row>
    <row r="367" spans="1:8">
      <c r="A367" t="s">
        <v>113</v>
      </c>
      <c r="B367" t="s">
        <v>59</v>
      </c>
      <c r="C367" t="s">
        <v>60</v>
      </c>
      <c r="D367" t="s">
        <v>31</v>
      </c>
      <c r="E367" t="s">
        <v>32</v>
      </c>
      <c r="F367">
        <v>0.15</v>
      </c>
      <c r="G367">
        <v>23915</v>
      </c>
      <c r="H367">
        <f>+ROUND(F367*G367,0)</f>
        <v>3587</v>
      </c>
    </row>
    <row r="368" spans="1:8">
      <c r="A368" t="s">
        <v>113</v>
      </c>
      <c r="B368" t="s">
        <v>61</v>
      </c>
      <c r="C368" t="s">
        <v>62</v>
      </c>
      <c r="D368" t="s">
        <v>35</v>
      </c>
      <c r="E368" t="s">
        <v>63</v>
      </c>
      <c r="F368">
        <v>1.7999999999999999E-2</v>
      </c>
      <c r="G368">
        <v>154179</v>
      </c>
      <c r="H368">
        <f>+ROUND(F368*G368,0)</f>
        <v>2775</v>
      </c>
    </row>
    <row r="369" spans="1:8">
      <c r="A369" t="s">
        <v>113</v>
      </c>
      <c r="B369" t="s">
        <v>40</v>
      </c>
      <c r="C369" t="s">
        <v>41</v>
      </c>
      <c r="D369" t="s">
        <v>42</v>
      </c>
      <c r="E369" t="s">
        <v>36</v>
      </c>
      <c r="F369">
        <v>0.15</v>
      </c>
      <c r="G369">
        <v>3311</v>
      </c>
      <c r="H369">
        <f>+ROUND(F369*G369,0)</f>
        <v>497</v>
      </c>
    </row>
    <row r="370" spans="1:8">
      <c r="A370" t="s">
        <v>113</v>
      </c>
      <c r="B370" t="s">
        <v>51</v>
      </c>
      <c r="C370" t="s">
        <v>52</v>
      </c>
      <c r="D370" t="s">
        <v>45</v>
      </c>
      <c r="E370" t="s">
        <v>36</v>
      </c>
      <c r="F370">
        <v>0.159</v>
      </c>
      <c r="G370">
        <v>1733</v>
      </c>
      <c r="H370">
        <f>+ROUND(F370*G370,0)</f>
        <v>276</v>
      </c>
    </row>
    <row r="373" spans="1:8">
      <c r="A373" s="27" t="s">
        <v>66</v>
      </c>
      <c r="B373" s="24"/>
      <c r="C373" s="24" t="s">
        <v>71</v>
      </c>
      <c r="D373" s="24" t="s">
        <v>26</v>
      </c>
      <c r="E373" s="24"/>
      <c r="F373" s="24"/>
      <c r="G373" s="24"/>
      <c r="H373" s="24"/>
    </row>
    <row r="374" spans="1:8" ht="25.5">
      <c r="A374" s="25" t="s">
        <v>107</v>
      </c>
      <c r="B374" s="16" t="s">
        <v>27</v>
      </c>
      <c r="C374" s="19" t="s">
        <v>106</v>
      </c>
      <c r="D374" s="16" t="s">
        <v>28</v>
      </c>
      <c r="E374" s="16" t="s">
        <v>24</v>
      </c>
      <c r="F374" s="16"/>
      <c r="G374" s="16"/>
      <c r="H374" s="16">
        <f>SUM(H375:H380)</f>
        <v>26888</v>
      </c>
    </row>
    <row r="375" spans="1:8">
      <c r="A375" t="s">
        <v>107</v>
      </c>
      <c r="B375" t="s">
        <v>104</v>
      </c>
      <c r="C375" t="s">
        <v>105</v>
      </c>
      <c r="D375" t="s">
        <v>31</v>
      </c>
      <c r="E375" t="s">
        <v>32</v>
      </c>
      <c r="F375">
        <v>0.2</v>
      </c>
      <c r="G375">
        <v>33113</v>
      </c>
      <c r="H375">
        <f t="shared" ref="H375:H380" si="35">+ROUND(F375*G375,0)</f>
        <v>6623</v>
      </c>
    </row>
    <row r="376" spans="1:8">
      <c r="A376" t="s">
        <v>107</v>
      </c>
      <c r="B376" t="s">
        <v>33</v>
      </c>
      <c r="C376" t="s">
        <v>34</v>
      </c>
      <c r="D376" t="s">
        <v>35</v>
      </c>
      <c r="E376" t="s">
        <v>36</v>
      </c>
      <c r="F376">
        <v>0.12</v>
      </c>
      <c r="G376">
        <v>9475</v>
      </c>
      <c r="H376">
        <f t="shared" si="35"/>
        <v>1137</v>
      </c>
    </row>
    <row r="377" spans="1:8">
      <c r="A377" t="s">
        <v>107</v>
      </c>
      <c r="B377" t="s">
        <v>37</v>
      </c>
      <c r="C377" t="s">
        <v>38</v>
      </c>
      <c r="D377" t="s">
        <v>35</v>
      </c>
      <c r="E377" t="s">
        <v>39</v>
      </c>
      <c r="F377">
        <v>3.0000000000000001E-3</v>
      </c>
      <c r="G377">
        <v>171308</v>
      </c>
      <c r="H377">
        <f t="shared" si="35"/>
        <v>514</v>
      </c>
    </row>
    <row r="378" spans="1:8">
      <c r="A378" t="s">
        <v>107</v>
      </c>
      <c r="B378" t="s">
        <v>40</v>
      </c>
      <c r="C378" t="s">
        <v>41</v>
      </c>
      <c r="D378" t="s">
        <v>42</v>
      </c>
      <c r="E378" t="s">
        <v>36</v>
      </c>
      <c r="F378">
        <v>0.2</v>
      </c>
      <c r="G378">
        <v>3311</v>
      </c>
      <c r="H378">
        <f t="shared" si="35"/>
        <v>662</v>
      </c>
    </row>
    <row r="379" spans="1:8">
      <c r="A379" t="s">
        <v>107</v>
      </c>
      <c r="B379" t="s">
        <v>51</v>
      </c>
      <c r="C379" t="s">
        <v>52</v>
      </c>
      <c r="D379" t="s">
        <v>45</v>
      </c>
      <c r="E379" t="s">
        <v>36</v>
      </c>
      <c r="F379">
        <v>0.372</v>
      </c>
      <c r="G379">
        <v>1733</v>
      </c>
      <c r="H379">
        <f t="shared" si="35"/>
        <v>645</v>
      </c>
    </row>
    <row r="380" spans="1:8">
      <c r="A380" t="s">
        <v>107</v>
      </c>
      <c r="B380" t="s">
        <v>108</v>
      </c>
      <c r="C380" t="s">
        <v>109</v>
      </c>
      <c r="D380" t="s">
        <v>45</v>
      </c>
      <c r="E380" t="s">
        <v>36</v>
      </c>
      <c r="F380">
        <v>2.8</v>
      </c>
      <c r="G380">
        <v>6181</v>
      </c>
      <c r="H380">
        <f t="shared" si="35"/>
        <v>17307</v>
      </c>
    </row>
    <row r="382" spans="1:8" ht="38.25">
      <c r="A382" s="25" t="s">
        <v>91</v>
      </c>
      <c r="B382" s="16" t="s">
        <v>27</v>
      </c>
      <c r="C382" s="19" t="s">
        <v>90</v>
      </c>
      <c r="D382" s="16" t="s">
        <v>28</v>
      </c>
      <c r="E382" s="16" t="s">
        <v>36</v>
      </c>
      <c r="F382" s="16"/>
      <c r="G382" s="16"/>
      <c r="H382" s="16">
        <f>SUM(H383:H388)</f>
        <v>73453</v>
      </c>
    </row>
    <row r="383" spans="1:8">
      <c r="A383" t="s">
        <v>91</v>
      </c>
      <c r="B383" t="s">
        <v>92</v>
      </c>
      <c r="C383" t="s">
        <v>93</v>
      </c>
      <c r="D383" t="s">
        <v>31</v>
      </c>
      <c r="E383" t="s">
        <v>32</v>
      </c>
      <c r="F383">
        <v>0.4</v>
      </c>
      <c r="G383">
        <v>26303</v>
      </c>
      <c r="H383">
        <f t="shared" ref="H383:H388" si="36">+ROUND(F383*G383,0)</f>
        <v>10521</v>
      </c>
    </row>
    <row r="384" spans="1:8">
      <c r="A384" t="s">
        <v>91</v>
      </c>
      <c r="B384" t="s">
        <v>37</v>
      </c>
      <c r="C384" t="s">
        <v>38</v>
      </c>
      <c r="D384" t="s">
        <v>35</v>
      </c>
      <c r="E384" t="s">
        <v>39</v>
      </c>
      <c r="F384">
        <v>1E-4</v>
      </c>
      <c r="G384">
        <v>171308</v>
      </c>
      <c r="H384">
        <f t="shared" si="36"/>
        <v>17</v>
      </c>
    </row>
    <row r="385" spans="1:8">
      <c r="A385" t="s">
        <v>91</v>
      </c>
      <c r="B385" t="s">
        <v>40</v>
      </c>
      <c r="C385" t="s">
        <v>41</v>
      </c>
      <c r="D385" t="s">
        <v>42</v>
      </c>
      <c r="E385" t="s">
        <v>36</v>
      </c>
      <c r="F385">
        <v>0.15</v>
      </c>
      <c r="G385">
        <v>3311</v>
      </c>
      <c r="H385">
        <f t="shared" si="36"/>
        <v>497</v>
      </c>
    </row>
    <row r="386" spans="1:8">
      <c r="A386" t="s">
        <v>91</v>
      </c>
      <c r="B386" t="s">
        <v>94</v>
      </c>
      <c r="C386" t="s">
        <v>95</v>
      </c>
      <c r="D386" t="s">
        <v>45</v>
      </c>
      <c r="E386" t="s">
        <v>36</v>
      </c>
      <c r="F386">
        <v>1</v>
      </c>
      <c r="G386">
        <v>61796</v>
      </c>
      <c r="H386">
        <f t="shared" si="36"/>
        <v>61796</v>
      </c>
    </row>
    <row r="387" spans="1:8">
      <c r="A387" t="s">
        <v>91</v>
      </c>
      <c r="B387" t="s">
        <v>51</v>
      </c>
      <c r="C387" t="s">
        <v>52</v>
      </c>
      <c r="D387" t="s">
        <v>45</v>
      </c>
      <c r="E387" t="s">
        <v>36</v>
      </c>
      <c r="F387">
        <v>8.0000000000000002E-3</v>
      </c>
      <c r="G387">
        <v>1733</v>
      </c>
      <c r="H387">
        <f t="shared" si="36"/>
        <v>14</v>
      </c>
    </row>
    <row r="388" spans="1:8">
      <c r="A388" t="s">
        <v>91</v>
      </c>
      <c r="B388" t="s">
        <v>96</v>
      </c>
      <c r="C388" t="s">
        <v>97</v>
      </c>
      <c r="D388" t="s">
        <v>45</v>
      </c>
      <c r="E388" t="s">
        <v>36</v>
      </c>
      <c r="F388">
        <v>0.5</v>
      </c>
      <c r="G388">
        <v>1215</v>
      </c>
      <c r="H388">
        <f t="shared" si="36"/>
        <v>608</v>
      </c>
    </row>
    <row r="390" spans="1:8" ht="25.5">
      <c r="A390" s="16" t="s">
        <v>127</v>
      </c>
      <c r="B390" s="16" t="s">
        <v>27</v>
      </c>
      <c r="C390" s="19" t="s">
        <v>126</v>
      </c>
      <c r="D390" s="16" t="s">
        <v>28</v>
      </c>
      <c r="E390" s="16" t="s">
        <v>24</v>
      </c>
      <c r="F390" s="16"/>
      <c r="G390" s="16"/>
      <c r="H390" s="16">
        <f>SUM(H391:H395)</f>
        <v>4457</v>
      </c>
    </row>
    <row r="391" spans="1:8">
      <c r="A391" t="s">
        <v>127</v>
      </c>
      <c r="B391" t="s">
        <v>128</v>
      </c>
      <c r="C391" t="s">
        <v>129</v>
      </c>
      <c r="D391" t="s">
        <v>31</v>
      </c>
      <c r="E391" t="s">
        <v>32</v>
      </c>
      <c r="F391">
        <v>0.17</v>
      </c>
      <c r="G391">
        <v>9198</v>
      </c>
      <c r="H391">
        <f>+ROUND(F391*G391,0)</f>
        <v>1564</v>
      </c>
    </row>
    <row r="392" spans="1:8">
      <c r="A392" t="s">
        <v>130</v>
      </c>
      <c r="B392" t="s">
        <v>131</v>
      </c>
      <c r="C392" s="26" t="s">
        <v>132</v>
      </c>
      <c r="D392" t="s">
        <v>35</v>
      </c>
      <c r="E392" t="s">
        <v>39</v>
      </c>
      <c r="F392">
        <v>0.03</v>
      </c>
      <c r="G392">
        <v>63233</v>
      </c>
      <c r="H392">
        <f>+ROUND(F392*G392,0)</f>
        <v>1897</v>
      </c>
    </row>
    <row r="393" spans="1:8">
      <c r="A393" t="s">
        <v>130</v>
      </c>
      <c r="B393" t="s">
        <v>37</v>
      </c>
      <c r="C393" s="26" t="s">
        <v>38</v>
      </c>
      <c r="D393" t="s">
        <v>35</v>
      </c>
      <c r="E393" t="s">
        <v>39</v>
      </c>
      <c r="F393">
        <v>1E-3</v>
      </c>
      <c r="G393">
        <v>171308</v>
      </c>
      <c r="H393">
        <f>+ROUND(F393*G393,0)</f>
        <v>171</v>
      </c>
    </row>
    <row r="394" spans="1:8">
      <c r="A394" t="s">
        <v>130</v>
      </c>
      <c r="B394" t="s">
        <v>51</v>
      </c>
      <c r="C394" t="s">
        <v>52</v>
      </c>
      <c r="D394" t="s">
        <v>45</v>
      </c>
      <c r="E394" t="s">
        <v>36</v>
      </c>
      <c r="F394">
        <v>0.4</v>
      </c>
      <c r="G394">
        <v>1733</v>
      </c>
      <c r="H394">
        <f>+ROUND(F394*G394,0)</f>
        <v>693</v>
      </c>
    </row>
    <row r="395" spans="1:8">
      <c r="A395" t="s">
        <v>127</v>
      </c>
      <c r="B395" t="s">
        <v>40</v>
      </c>
      <c r="C395" t="s">
        <v>41</v>
      </c>
      <c r="D395" t="s">
        <v>42</v>
      </c>
      <c r="E395" t="s">
        <v>36</v>
      </c>
      <c r="F395">
        <v>0.04</v>
      </c>
      <c r="G395">
        <v>3311</v>
      </c>
      <c r="H395">
        <f>+ROUND(F395*G395,0)</f>
        <v>132</v>
      </c>
    </row>
    <row r="397" spans="1:8">
      <c r="A397" s="25" t="s">
        <v>65</v>
      </c>
      <c r="B397" s="16" t="s">
        <v>27</v>
      </c>
      <c r="C397" s="16" t="s">
        <v>64</v>
      </c>
      <c r="D397" s="16" t="s">
        <v>28</v>
      </c>
      <c r="E397" s="16" t="s">
        <v>24</v>
      </c>
      <c r="F397" s="16"/>
      <c r="G397" s="16"/>
      <c r="H397" s="16">
        <f>SUM(H398:H403)</f>
        <v>63538</v>
      </c>
    </row>
    <row r="398" spans="1:8">
      <c r="A398" t="s">
        <v>65</v>
      </c>
      <c r="B398" t="s">
        <v>59</v>
      </c>
      <c r="C398" t="s">
        <v>60</v>
      </c>
      <c r="D398" t="s">
        <v>31</v>
      </c>
      <c r="E398" t="s">
        <v>32</v>
      </c>
      <c r="F398">
        <v>0.6</v>
      </c>
      <c r="G398">
        <v>23915</v>
      </c>
      <c r="H398">
        <f t="shared" ref="H398:H403" si="37">+ROUND(F398*G398,0)</f>
        <v>14349</v>
      </c>
    </row>
    <row r="399" spans="1:8">
      <c r="A399" t="s">
        <v>65</v>
      </c>
      <c r="B399" t="s">
        <v>37</v>
      </c>
      <c r="C399" t="s">
        <v>38</v>
      </c>
      <c r="D399" t="s">
        <v>35</v>
      </c>
      <c r="E399" t="s">
        <v>39</v>
      </c>
      <c r="F399">
        <v>5.1999999999999998E-3</v>
      </c>
      <c r="G399">
        <v>171308</v>
      </c>
      <c r="H399">
        <f t="shared" si="37"/>
        <v>891</v>
      </c>
    </row>
    <row r="400" spans="1:8">
      <c r="A400" t="s">
        <v>65</v>
      </c>
      <c r="B400" t="s">
        <v>40</v>
      </c>
      <c r="C400" t="s">
        <v>41</v>
      </c>
      <c r="D400" s="26" t="s">
        <v>42</v>
      </c>
      <c r="E400" t="s">
        <v>36</v>
      </c>
      <c r="F400">
        <v>0.4</v>
      </c>
      <c r="G400">
        <v>3311</v>
      </c>
      <c r="H400">
        <f t="shared" si="37"/>
        <v>1324</v>
      </c>
    </row>
    <row r="401" spans="1:8">
      <c r="A401" t="s">
        <v>65</v>
      </c>
      <c r="B401" t="s">
        <v>51</v>
      </c>
      <c r="C401" t="s">
        <v>52</v>
      </c>
      <c r="D401" t="s">
        <v>45</v>
      </c>
      <c r="E401" t="s">
        <v>36</v>
      </c>
      <c r="F401">
        <v>0.71109999999999995</v>
      </c>
      <c r="G401">
        <v>1733</v>
      </c>
      <c r="H401">
        <f t="shared" si="37"/>
        <v>1232</v>
      </c>
    </row>
    <row r="402" spans="1:8">
      <c r="A402" t="s">
        <v>65</v>
      </c>
      <c r="B402" t="s">
        <v>67</v>
      </c>
      <c r="C402" t="s">
        <v>68</v>
      </c>
      <c r="D402" t="s">
        <v>45</v>
      </c>
      <c r="E402" t="s">
        <v>24</v>
      </c>
      <c r="F402">
        <v>1</v>
      </c>
      <c r="G402">
        <v>43259</v>
      </c>
      <c r="H402">
        <f t="shared" si="37"/>
        <v>43259</v>
      </c>
    </row>
    <row r="403" spans="1:8">
      <c r="A403" t="s">
        <v>65</v>
      </c>
      <c r="B403" t="s">
        <v>69</v>
      </c>
      <c r="C403" t="s">
        <v>70</v>
      </c>
      <c r="D403" t="s">
        <v>45</v>
      </c>
      <c r="E403" t="s">
        <v>36</v>
      </c>
      <c r="F403">
        <v>0.17</v>
      </c>
      <c r="G403">
        <v>14607</v>
      </c>
      <c r="H403">
        <f t="shared" si="37"/>
        <v>2483</v>
      </c>
    </row>
    <row r="405" spans="1:8" ht="51">
      <c r="A405" s="22" t="s">
        <v>73</v>
      </c>
      <c r="B405" s="22" t="s">
        <v>27</v>
      </c>
      <c r="C405" s="21" t="s">
        <v>72</v>
      </c>
      <c r="D405" s="22" t="s">
        <v>28</v>
      </c>
      <c r="E405" s="22" t="s">
        <v>24</v>
      </c>
      <c r="F405" s="22"/>
      <c r="G405" s="22"/>
      <c r="H405" s="22">
        <f>SUM(H406:H414)</f>
        <v>96349</v>
      </c>
    </row>
    <row r="406" spans="1:8">
      <c r="A406" t="s">
        <v>73</v>
      </c>
      <c r="B406" t="s">
        <v>74</v>
      </c>
      <c r="C406" t="s">
        <v>75</v>
      </c>
      <c r="D406" t="s">
        <v>31</v>
      </c>
      <c r="E406" t="s">
        <v>32</v>
      </c>
      <c r="F406">
        <v>0.75</v>
      </c>
      <c r="G406">
        <v>37084</v>
      </c>
      <c r="H406">
        <f t="shared" ref="H406:H414" si="38">+ROUND(F406*G406,0)</f>
        <v>27813</v>
      </c>
    </row>
    <row r="407" spans="1:8" ht="25.5">
      <c r="A407" t="s">
        <v>73</v>
      </c>
      <c r="B407" t="s">
        <v>33</v>
      </c>
      <c r="C407" s="20" t="s">
        <v>34</v>
      </c>
      <c r="D407" t="s">
        <v>35</v>
      </c>
      <c r="E407" t="s">
        <v>36</v>
      </c>
      <c r="F407">
        <v>0.5</v>
      </c>
      <c r="G407">
        <v>9475</v>
      </c>
      <c r="H407">
        <f t="shared" si="38"/>
        <v>4738</v>
      </c>
    </row>
    <row r="408" spans="1:8">
      <c r="A408" t="s">
        <v>73</v>
      </c>
      <c r="B408" t="s">
        <v>37</v>
      </c>
      <c r="C408" t="s">
        <v>38</v>
      </c>
      <c r="D408" t="s">
        <v>35</v>
      </c>
      <c r="E408" t="s">
        <v>39</v>
      </c>
      <c r="F408">
        <v>3.2000000000000002E-3</v>
      </c>
      <c r="G408">
        <v>171308</v>
      </c>
      <c r="H408">
        <f t="shared" si="38"/>
        <v>548</v>
      </c>
    </row>
    <row r="409" spans="1:8">
      <c r="A409" t="s">
        <v>73</v>
      </c>
      <c r="B409" t="s">
        <v>76</v>
      </c>
      <c r="C409" t="s">
        <v>77</v>
      </c>
      <c r="D409" t="s">
        <v>45</v>
      </c>
      <c r="E409" t="s">
        <v>78</v>
      </c>
      <c r="F409">
        <v>0.2</v>
      </c>
      <c r="G409">
        <v>2083</v>
      </c>
      <c r="H409">
        <f t="shared" si="38"/>
        <v>417</v>
      </c>
    </row>
    <row r="410" spans="1:8">
      <c r="A410" t="s">
        <v>73</v>
      </c>
      <c r="B410" t="s">
        <v>51</v>
      </c>
      <c r="C410" t="s">
        <v>52</v>
      </c>
      <c r="D410" t="s">
        <v>45</v>
      </c>
      <c r="E410" t="s">
        <v>36</v>
      </c>
      <c r="F410">
        <v>0.7</v>
      </c>
      <c r="G410">
        <v>1733</v>
      </c>
      <c r="H410">
        <f t="shared" si="38"/>
        <v>1213</v>
      </c>
    </row>
    <row r="411" spans="1:8">
      <c r="A411" t="s">
        <v>73</v>
      </c>
      <c r="B411" t="s">
        <v>79</v>
      </c>
      <c r="C411" t="s">
        <v>80</v>
      </c>
      <c r="D411" t="s">
        <v>45</v>
      </c>
      <c r="E411" t="s">
        <v>78</v>
      </c>
      <c r="F411">
        <v>0.3</v>
      </c>
      <c r="G411">
        <v>2083</v>
      </c>
      <c r="H411">
        <f t="shared" si="38"/>
        <v>625</v>
      </c>
    </row>
    <row r="412" spans="1:8">
      <c r="A412" t="s">
        <v>73</v>
      </c>
      <c r="B412" t="s">
        <v>81</v>
      </c>
      <c r="C412" t="s">
        <v>82</v>
      </c>
      <c r="D412" t="s">
        <v>45</v>
      </c>
      <c r="E412" t="s">
        <v>36</v>
      </c>
      <c r="F412">
        <v>6</v>
      </c>
      <c r="G412">
        <v>123</v>
      </c>
      <c r="H412">
        <f t="shared" si="38"/>
        <v>738</v>
      </c>
    </row>
    <row r="413" spans="1:8">
      <c r="A413" t="s">
        <v>73</v>
      </c>
      <c r="B413" t="s">
        <v>83</v>
      </c>
      <c r="C413" s="26" t="s">
        <v>84</v>
      </c>
      <c r="D413" t="s">
        <v>45</v>
      </c>
      <c r="E413" t="s">
        <v>36</v>
      </c>
      <c r="F413">
        <v>1</v>
      </c>
      <c r="G413">
        <v>60195</v>
      </c>
      <c r="H413">
        <f t="shared" si="38"/>
        <v>60195</v>
      </c>
    </row>
    <row r="414" spans="1:8">
      <c r="A414" t="s">
        <v>73</v>
      </c>
      <c r="B414" t="s">
        <v>85</v>
      </c>
      <c r="C414" t="s">
        <v>86</v>
      </c>
      <c r="D414" t="s">
        <v>45</v>
      </c>
      <c r="E414" t="s">
        <v>87</v>
      </c>
      <c r="F414">
        <v>0.01</v>
      </c>
      <c r="G414">
        <v>6181</v>
      </c>
      <c r="H414">
        <f t="shared" si="38"/>
        <v>62</v>
      </c>
    </row>
    <row r="415" spans="1:8">
      <c r="A415" t="s">
        <v>387</v>
      </c>
      <c r="B415" t="s">
        <v>27</v>
      </c>
      <c r="C415" s="16" t="s">
        <v>388</v>
      </c>
      <c r="D415" s="16" t="s">
        <v>28</v>
      </c>
      <c r="E415" s="16" t="s">
        <v>24</v>
      </c>
      <c r="F415" s="16"/>
      <c r="G415" s="16"/>
      <c r="H415" s="16">
        <v>446730</v>
      </c>
    </row>
    <row r="416" spans="1:8">
      <c r="A416" t="s">
        <v>387</v>
      </c>
      <c r="B416" t="s">
        <v>118</v>
      </c>
      <c r="C416" t="s">
        <v>119</v>
      </c>
      <c r="D416" t="s">
        <v>120</v>
      </c>
      <c r="E416" t="s">
        <v>121</v>
      </c>
      <c r="F416">
        <v>0.02</v>
      </c>
      <c r="G416">
        <v>590583</v>
      </c>
      <c r="H416">
        <f t="shared" ref="H416:H429" si="39">+ROUND(F416*G416,0)</f>
        <v>11812</v>
      </c>
    </row>
    <row r="417" spans="1:8">
      <c r="A417" t="s">
        <v>387</v>
      </c>
      <c r="B417" t="s">
        <v>59</v>
      </c>
      <c r="C417" t="s">
        <v>60</v>
      </c>
      <c r="D417" t="s">
        <v>31</v>
      </c>
      <c r="E417" t="s">
        <v>32</v>
      </c>
      <c r="F417">
        <v>1.8</v>
      </c>
      <c r="G417">
        <v>23915</v>
      </c>
      <c r="H417">
        <f t="shared" si="39"/>
        <v>43047</v>
      </c>
    </row>
    <row r="418" spans="1:8">
      <c r="A418" t="s">
        <v>387</v>
      </c>
      <c r="B418" t="s">
        <v>37</v>
      </c>
      <c r="C418" t="s">
        <v>38</v>
      </c>
      <c r="D418" t="s">
        <v>35</v>
      </c>
      <c r="E418" t="s">
        <v>39</v>
      </c>
      <c r="F418">
        <v>3.8899999999999997E-2</v>
      </c>
      <c r="G418">
        <v>171308</v>
      </c>
      <c r="H418">
        <f t="shared" si="39"/>
        <v>6664</v>
      </c>
    </row>
    <row r="419" spans="1:8">
      <c r="A419" t="s">
        <v>387</v>
      </c>
      <c r="B419" t="s">
        <v>40</v>
      </c>
      <c r="C419" t="s">
        <v>41</v>
      </c>
      <c r="D419" t="s">
        <v>42</v>
      </c>
      <c r="E419" t="s">
        <v>36</v>
      </c>
      <c r="F419">
        <v>0.05</v>
      </c>
      <c r="G419">
        <v>3311</v>
      </c>
      <c r="H419">
        <f t="shared" si="39"/>
        <v>166</v>
      </c>
    </row>
    <row r="420" spans="1:8">
      <c r="A420" t="s">
        <v>387</v>
      </c>
      <c r="B420" t="s">
        <v>309</v>
      </c>
      <c r="C420" t="s">
        <v>310</v>
      </c>
      <c r="D420" t="s">
        <v>45</v>
      </c>
      <c r="E420" t="s">
        <v>46</v>
      </c>
      <c r="F420">
        <v>0.28000000000000003</v>
      </c>
      <c r="G420">
        <v>79948</v>
      </c>
      <c r="H420">
        <f t="shared" si="39"/>
        <v>22385</v>
      </c>
    </row>
    <row r="421" spans="1:8">
      <c r="A421" t="s">
        <v>387</v>
      </c>
      <c r="B421" t="s">
        <v>474</v>
      </c>
      <c r="C421" t="s">
        <v>475</v>
      </c>
      <c r="D421" t="s">
        <v>45</v>
      </c>
      <c r="E421" t="s">
        <v>46</v>
      </c>
      <c r="F421">
        <v>3.0000000000000001E-3</v>
      </c>
      <c r="G421">
        <v>88960</v>
      </c>
      <c r="H421">
        <f t="shared" si="39"/>
        <v>267</v>
      </c>
    </row>
    <row r="422" spans="1:8">
      <c r="A422" t="s">
        <v>387</v>
      </c>
      <c r="B422" t="s">
        <v>51</v>
      </c>
      <c r="C422" t="s">
        <v>52</v>
      </c>
      <c r="D422" t="s">
        <v>45</v>
      </c>
      <c r="E422" t="s">
        <v>36</v>
      </c>
      <c r="F422">
        <v>2.2999999999999998</v>
      </c>
      <c r="G422">
        <v>1733</v>
      </c>
      <c r="H422">
        <f t="shared" si="39"/>
        <v>3986</v>
      </c>
    </row>
    <row r="423" spans="1:8">
      <c r="A423" t="s">
        <v>387</v>
      </c>
      <c r="B423" t="s">
        <v>476</v>
      </c>
      <c r="C423" t="s">
        <v>477</v>
      </c>
      <c r="D423" t="s">
        <v>45</v>
      </c>
      <c r="E423" t="s">
        <v>36</v>
      </c>
      <c r="F423">
        <v>0.54</v>
      </c>
      <c r="G423">
        <v>51765</v>
      </c>
      <c r="H423">
        <f t="shared" si="39"/>
        <v>27953</v>
      </c>
    </row>
    <row r="424" spans="1:8">
      <c r="A424" t="s">
        <v>387</v>
      </c>
      <c r="B424" t="s">
        <v>478</v>
      </c>
      <c r="C424" t="s">
        <v>479</v>
      </c>
      <c r="D424" t="s">
        <v>45</v>
      </c>
      <c r="E424" t="s">
        <v>46</v>
      </c>
      <c r="F424">
        <v>0.28000000000000003</v>
      </c>
      <c r="G424">
        <v>115927</v>
      </c>
      <c r="H424">
        <f t="shared" si="39"/>
        <v>32460</v>
      </c>
    </row>
    <row r="425" spans="1:8">
      <c r="A425" t="s">
        <v>387</v>
      </c>
      <c r="B425" t="s">
        <v>480</v>
      </c>
      <c r="C425" t="s">
        <v>481</v>
      </c>
      <c r="D425" t="s">
        <v>45</v>
      </c>
      <c r="E425" t="s">
        <v>36</v>
      </c>
      <c r="F425">
        <v>0.54</v>
      </c>
      <c r="G425">
        <v>277842</v>
      </c>
      <c r="H425">
        <f t="shared" si="39"/>
        <v>150035</v>
      </c>
    </row>
    <row r="426" spans="1:8">
      <c r="A426" t="s">
        <v>387</v>
      </c>
      <c r="B426" t="s">
        <v>482</v>
      </c>
      <c r="C426" t="s">
        <v>483</v>
      </c>
      <c r="D426" t="s">
        <v>45</v>
      </c>
      <c r="E426" t="s">
        <v>36</v>
      </c>
      <c r="F426">
        <v>0.54</v>
      </c>
      <c r="G426">
        <v>175999</v>
      </c>
      <c r="H426">
        <f t="shared" si="39"/>
        <v>95039</v>
      </c>
    </row>
    <row r="427" spans="1:8">
      <c r="A427" t="s">
        <v>387</v>
      </c>
      <c r="B427" t="s">
        <v>484</v>
      </c>
      <c r="C427" t="s">
        <v>485</v>
      </c>
      <c r="D427" t="s">
        <v>45</v>
      </c>
      <c r="E427" t="s">
        <v>36</v>
      </c>
      <c r="F427">
        <v>0.54</v>
      </c>
      <c r="G427">
        <v>3785</v>
      </c>
      <c r="H427">
        <f t="shared" si="39"/>
        <v>2044</v>
      </c>
    </row>
    <row r="428" spans="1:8">
      <c r="A428" t="s">
        <v>387</v>
      </c>
      <c r="B428" t="s">
        <v>486</v>
      </c>
      <c r="C428" t="s">
        <v>487</v>
      </c>
      <c r="D428" t="s">
        <v>45</v>
      </c>
      <c r="E428" t="s">
        <v>36</v>
      </c>
      <c r="F428">
        <v>0.54</v>
      </c>
      <c r="G428">
        <v>80167</v>
      </c>
      <c r="H428">
        <f t="shared" si="39"/>
        <v>43290</v>
      </c>
    </row>
    <row r="429" spans="1:8">
      <c r="A429" t="s">
        <v>387</v>
      </c>
      <c r="B429" t="s">
        <v>488</v>
      </c>
      <c r="C429" t="s">
        <v>489</v>
      </c>
      <c r="D429" t="s">
        <v>45</v>
      </c>
      <c r="E429" t="s">
        <v>36</v>
      </c>
      <c r="F429">
        <v>1.62</v>
      </c>
      <c r="G429">
        <v>4680</v>
      </c>
      <c r="H429">
        <f t="shared" si="39"/>
        <v>7582</v>
      </c>
    </row>
    <row r="430" spans="1:8">
      <c r="A430" t="s">
        <v>389</v>
      </c>
      <c r="B430" t="s">
        <v>27</v>
      </c>
      <c r="C430" s="16" t="s">
        <v>390</v>
      </c>
      <c r="D430" s="16" t="s">
        <v>28</v>
      </c>
      <c r="E430" s="16" t="s">
        <v>36</v>
      </c>
      <c r="F430" s="16"/>
      <c r="G430" s="16"/>
      <c r="H430" s="16">
        <v>58880</v>
      </c>
    </row>
    <row r="431" spans="1:8">
      <c r="A431" t="s">
        <v>389</v>
      </c>
      <c r="B431" t="s">
        <v>92</v>
      </c>
      <c r="C431" t="s">
        <v>93</v>
      </c>
      <c r="D431" t="s">
        <v>31</v>
      </c>
      <c r="E431" t="s">
        <v>32</v>
      </c>
      <c r="F431">
        <v>1.18</v>
      </c>
      <c r="G431">
        <v>26303</v>
      </c>
      <c r="H431">
        <f t="shared" ref="H431:H437" si="40">+ROUND(F431*G431,0)</f>
        <v>31038</v>
      </c>
    </row>
    <row r="432" spans="1:8">
      <c r="A432" t="s">
        <v>389</v>
      </c>
      <c r="B432" t="s">
        <v>37</v>
      </c>
      <c r="C432" t="s">
        <v>38</v>
      </c>
      <c r="D432" t="s">
        <v>35</v>
      </c>
      <c r="E432" t="s">
        <v>39</v>
      </c>
      <c r="F432">
        <v>3.0000000000000001E-3</v>
      </c>
      <c r="G432">
        <v>171308</v>
      </c>
      <c r="H432">
        <f t="shared" si="40"/>
        <v>514</v>
      </c>
    </row>
    <row r="433" spans="1:8">
      <c r="A433" t="s">
        <v>389</v>
      </c>
      <c r="B433" t="s">
        <v>40</v>
      </c>
      <c r="C433" t="s">
        <v>41</v>
      </c>
      <c r="D433" t="s">
        <v>42</v>
      </c>
      <c r="E433" t="s">
        <v>36</v>
      </c>
      <c r="F433">
        <v>0.1</v>
      </c>
      <c r="G433">
        <v>3311</v>
      </c>
      <c r="H433">
        <f t="shared" si="40"/>
        <v>331</v>
      </c>
    </row>
    <row r="434" spans="1:8">
      <c r="A434" t="s">
        <v>389</v>
      </c>
      <c r="B434" t="s">
        <v>51</v>
      </c>
      <c r="C434" t="s">
        <v>52</v>
      </c>
      <c r="D434" t="s">
        <v>45</v>
      </c>
      <c r="E434" t="s">
        <v>36</v>
      </c>
      <c r="F434">
        <v>0.30768000000000001</v>
      </c>
      <c r="G434">
        <v>1733</v>
      </c>
      <c r="H434">
        <f t="shared" si="40"/>
        <v>533</v>
      </c>
    </row>
    <row r="435" spans="1:8">
      <c r="A435" t="s">
        <v>389</v>
      </c>
      <c r="B435" t="s">
        <v>490</v>
      </c>
      <c r="C435" t="s">
        <v>491</v>
      </c>
      <c r="D435" t="s">
        <v>45</v>
      </c>
      <c r="E435" t="s">
        <v>87</v>
      </c>
      <c r="F435">
        <v>2</v>
      </c>
      <c r="G435">
        <v>2811</v>
      </c>
      <c r="H435">
        <f t="shared" si="40"/>
        <v>5622</v>
      </c>
    </row>
    <row r="436" spans="1:8">
      <c r="A436" t="s">
        <v>389</v>
      </c>
      <c r="B436" t="s">
        <v>492</v>
      </c>
      <c r="C436" t="s">
        <v>493</v>
      </c>
      <c r="D436" t="s">
        <v>45</v>
      </c>
      <c r="E436" t="s">
        <v>36</v>
      </c>
      <c r="F436">
        <v>1</v>
      </c>
      <c r="G436">
        <v>20599</v>
      </c>
      <c r="H436">
        <f t="shared" si="40"/>
        <v>20599</v>
      </c>
    </row>
    <row r="437" spans="1:8">
      <c r="A437" t="s">
        <v>389</v>
      </c>
      <c r="B437" t="s">
        <v>96</v>
      </c>
      <c r="C437" t="s">
        <v>97</v>
      </c>
      <c r="D437" t="s">
        <v>45</v>
      </c>
      <c r="E437" t="s">
        <v>36</v>
      </c>
      <c r="F437">
        <v>0.2</v>
      </c>
      <c r="G437">
        <v>1215</v>
      </c>
      <c r="H437">
        <f t="shared" si="40"/>
        <v>243</v>
      </c>
    </row>
    <row r="438" spans="1:8">
      <c r="A438" s="16" t="s">
        <v>392</v>
      </c>
      <c r="B438" s="16" t="s">
        <v>27</v>
      </c>
      <c r="C438" s="16" t="s">
        <v>393</v>
      </c>
      <c r="D438" s="16" t="s">
        <v>28</v>
      </c>
      <c r="E438" s="16" t="s">
        <v>24</v>
      </c>
      <c r="F438" s="16"/>
      <c r="G438" s="16"/>
      <c r="H438" s="16">
        <v>475447</v>
      </c>
    </row>
    <row r="439" spans="1:8">
      <c r="A439" t="s">
        <v>392</v>
      </c>
      <c r="B439" t="s">
        <v>183</v>
      </c>
      <c r="C439" t="s">
        <v>184</v>
      </c>
      <c r="D439" t="s">
        <v>31</v>
      </c>
      <c r="E439" t="s">
        <v>32</v>
      </c>
      <c r="F439">
        <v>1.69</v>
      </c>
      <c r="G439">
        <v>27500</v>
      </c>
      <c r="H439">
        <f t="shared" ref="H439:H443" si="41">+ROUND(F439*G439,0)</f>
        <v>46475</v>
      </c>
    </row>
    <row r="440" spans="1:8">
      <c r="A440" t="s">
        <v>392</v>
      </c>
      <c r="B440" t="s">
        <v>37</v>
      </c>
      <c r="C440" t="s">
        <v>38</v>
      </c>
      <c r="D440" t="s">
        <v>35</v>
      </c>
      <c r="E440" t="s">
        <v>39</v>
      </c>
      <c r="F440">
        <v>4.8000000000000001E-2</v>
      </c>
      <c r="G440">
        <v>171308</v>
      </c>
      <c r="H440">
        <f t="shared" si="41"/>
        <v>8223</v>
      </c>
    </row>
    <row r="441" spans="1:8">
      <c r="A441" t="s">
        <v>392</v>
      </c>
      <c r="B441" t="s">
        <v>40</v>
      </c>
      <c r="C441" t="s">
        <v>41</v>
      </c>
      <c r="D441" t="s">
        <v>42</v>
      </c>
      <c r="E441" t="s">
        <v>36</v>
      </c>
      <c r="F441">
        <v>0.5</v>
      </c>
      <c r="G441">
        <v>3311</v>
      </c>
      <c r="H441">
        <f t="shared" si="41"/>
        <v>1656</v>
      </c>
    </row>
    <row r="442" spans="1:8">
      <c r="A442" t="s">
        <v>392</v>
      </c>
      <c r="B442" t="s">
        <v>51</v>
      </c>
      <c r="C442" t="s">
        <v>52</v>
      </c>
      <c r="D442" t="s">
        <v>45</v>
      </c>
      <c r="E442" t="s">
        <v>36</v>
      </c>
      <c r="F442">
        <v>2.2999999999999998</v>
      </c>
      <c r="G442">
        <v>1733</v>
      </c>
      <c r="H442">
        <f t="shared" si="41"/>
        <v>3986</v>
      </c>
    </row>
    <row r="443" spans="1:8">
      <c r="A443" t="s">
        <v>392</v>
      </c>
      <c r="B443" t="s">
        <v>494</v>
      </c>
      <c r="C443" t="s">
        <v>495</v>
      </c>
      <c r="D443" t="s">
        <v>45</v>
      </c>
      <c r="E443" t="s">
        <v>24</v>
      </c>
      <c r="F443">
        <v>1</v>
      </c>
      <c r="G443">
        <v>415107</v>
      </c>
      <c r="H443">
        <f t="shared" si="41"/>
        <v>415107</v>
      </c>
    </row>
    <row r="445" spans="1:8">
      <c r="A445" t="s">
        <v>398</v>
      </c>
      <c r="C445" s="16" t="s">
        <v>394</v>
      </c>
      <c r="D445" s="16" t="s">
        <v>26</v>
      </c>
      <c r="E445" s="16"/>
      <c r="F445" s="16"/>
      <c r="G445" s="16"/>
      <c r="H445" s="16"/>
    </row>
    <row r="446" spans="1:8">
      <c r="A446" t="s">
        <v>604</v>
      </c>
      <c r="B446" t="s">
        <v>27</v>
      </c>
      <c r="C446" s="16" t="s">
        <v>605</v>
      </c>
      <c r="D446" s="16" t="s">
        <v>28</v>
      </c>
      <c r="E446" s="16" t="s">
        <v>24</v>
      </c>
      <c r="F446" s="16"/>
      <c r="G446" s="16"/>
      <c r="H446" s="16">
        <v>3009</v>
      </c>
    </row>
    <row r="447" spans="1:8">
      <c r="A447" t="s">
        <v>604</v>
      </c>
      <c r="B447" t="s">
        <v>128</v>
      </c>
      <c r="C447" t="s">
        <v>129</v>
      </c>
      <c r="D447" t="s">
        <v>31</v>
      </c>
      <c r="E447" t="s">
        <v>32</v>
      </c>
      <c r="F447">
        <v>0.3</v>
      </c>
    </row>
    <row r="448" spans="1:8">
      <c r="A448" t="s">
        <v>604</v>
      </c>
      <c r="B448" t="s">
        <v>40</v>
      </c>
      <c r="C448" t="s">
        <v>41</v>
      </c>
      <c r="D448" t="s">
        <v>42</v>
      </c>
      <c r="E448" t="s">
        <v>36</v>
      </c>
      <c r="F448">
        <v>7.5499999999999998E-2</v>
      </c>
      <c r="H448">
        <f t="shared" ref="H448" si="42">+ROUND(F448*G448,0)</f>
        <v>0</v>
      </c>
    </row>
    <row r="450" spans="1:8">
      <c r="A450" t="s">
        <v>606</v>
      </c>
      <c r="B450" t="s">
        <v>27</v>
      </c>
      <c r="C450" s="16" t="s">
        <v>607</v>
      </c>
      <c r="D450" s="16" t="s">
        <v>28</v>
      </c>
      <c r="E450" s="16" t="s">
        <v>39</v>
      </c>
      <c r="F450" s="16"/>
      <c r="G450" s="16"/>
      <c r="H450" s="16">
        <v>73584</v>
      </c>
    </row>
    <row r="451" spans="1:8">
      <c r="A451" t="s">
        <v>606</v>
      </c>
      <c r="B451" t="s">
        <v>128</v>
      </c>
      <c r="C451" t="s">
        <v>129</v>
      </c>
      <c r="D451" t="s">
        <v>31</v>
      </c>
      <c r="E451" t="s">
        <v>32</v>
      </c>
      <c r="F451">
        <v>8</v>
      </c>
      <c r="H451">
        <f t="shared" ref="H451:H453" si="43">+ROUND(F451*G451,0)</f>
        <v>0</v>
      </c>
    </row>
    <row r="452" spans="1:8">
      <c r="A452" t="s">
        <v>608</v>
      </c>
      <c r="B452" t="s">
        <v>27</v>
      </c>
      <c r="C452" s="16" t="s">
        <v>609</v>
      </c>
      <c r="D452" s="16" t="s">
        <v>28</v>
      </c>
      <c r="E452" s="16" t="s">
        <v>39</v>
      </c>
      <c r="F452" s="16"/>
      <c r="G452" s="16"/>
      <c r="H452" s="16">
        <v>132602</v>
      </c>
    </row>
    <row r="453" spans="1:8">
      <c r="A453" t="s">
        <v>608</v>
      </c>
      <c r="B453" t="s">
        <v>610</v>
      </c>
      <c r="C453" t="s">
        <v>609</v>
      </c>
      <c r="D453" t="s">
        <v>31</v>
      </c>
      <c r="E453" t="s">
        <v>39</v>
      </c>
      <c r="F453">
        <v>1</v>
      </c>
      <c r="H453">
        <f t="shared" si="43"/>
        <v>0</v>
      </c>
    </row>
    <row r="455" spans="1:8" ht="38.25">
      <c r="A455" t="s">
        <v>611</v>
      </c>
      <c r="B455" t="s">
        <v>27</v>
      </c>
      <c r="C455" s="19" t="s">
        <v>612</v>
      </c>
      <c r="D455" s="16" t="s">
        <v>28</v>
      </c>
      <c r="E455" s="16" t="s">
        <v>24</v>
      </c>
      <c r="F455" s="16"/>
      <c r="G455" s="16"/>
      <c r="H455" s="16">
        <v>88769</v>
      </c>
    </row>
    <row r="456" spans="1:8" ht="51">
      <c r="A456" s="309" t="s">
        <v>404</v>
      </c>
      <c r="B456" s="310"/>
      <c r="C456" s="311" t="s">
        <v>406</v>
      </c>
      <c r="D456" s="310"/>
      <c r="E456" s="312" t="s">
        <v>24</v>
      </c>
      <c r="F456" s="310"/>
      <c r="G456" s="310"/>
      <c r="H456" s="313">
        <v>921503</v>
      </c>
    </row>
    <row r="457" spans="1:8">
      <c r="A457" s="310" t="s">
        <v>620</v>
      </c>
      <c r="B457" s="310" t="s">
        <v>27</v>
      </c>
      <c r="C457" s="314" t="s">
        <v>621</v>
      </c>
      <c r="D457" s="314" t="s">
        <v>28</v>
      </c>
      <c r="E457" s="314" t="s">
        <v>78</v>
      </c>
      <c r="F457" s="314"/>
      <c r="G457" s="314"/>
      <c r="H457" s="314">
        <v>23201</v>
      </c>
    </row>
    <row r="458" spans="1:8">
      <c r="A458" s="310" t="s">
        <v>620</v>
      </c>
      <c r="B458" s="310" t="s">
        <v>118</v>
      </c>
      <c r="C458" s="310" t="s">
        <v>119</v>
      </c>
      <c r="D458" s="310" t="s">
        <v>120</v>
      </c>
      <c r="E458" s="310" t="s">
        <v>121</v>
      </c>
      <c r="F458" s="310">
        <v>1.29E-2</v>
      </c>
      <c r="G458" s="310">
        <v>590583</v>
      </c>
      <c r="H458" s="310">
        <v>7619</v>
      </c>
    </row>
    <row r="459" spans="1:8">
      <c r="A459" s="310" t="s">
        <v>620</v>
      </c>
      <c r="B459" s="310" t="s">
        <v>59</v>
      </c>
      <c r="C459" s="310" t="s">
        <v>60</v>
      </c>
      <c r="D459" s="310" t="s">
        <v>31</v>
      </c>
      <c r="E459" s="310" t="s">
        <v>32</v>
      </c>
      <c r="F459" s="310">
        <v>0.38</v>
      </c>
      <c r="G459" s="310">
        <v>23915</v>
      </c>
      <c r="H459" s="310">
        <v>9088</v>
      </c>
    </row>
    <row r="460" spans="1:8">
      <c r="A460" s="310" t="s">
        <v>620</v>
      </c>
      <c r="B460" s="310" t="s">
        <v>37</v>
      </c>
      <c r="C460" s="310" t="s">
        <v>38</v>
      </c>
      <c r="D460" s="310" t="s">
        <v>35</v>
      </c>
      <c r="E460" s="310" t="s">
        <v>39</v>
      </c>
      <c r="F460" s="310">
        <v>8.0000000000000004E-4</v>
      </c>
      <c r="G460" s="310">
        <v>171308</v>
      </c>
      <c r="H460" s="310">
        <v>137</v>
      </c>
    </row>
    <row r="461" spans="1:8">
      <c r="A461" s="310" t="s">
        <v>620</v>
      </c>
      <c r="B461" s="310" t="s">
        <v>40</v>
      </c>
      <c r="C461" s="310" t="s">
        <v>41</v>
      </c>
      <c r="D461" s="310" t="s">
        <v>42</v>
      </c>
      <c r="E461" s="310" t="s">
        <v>36</v>
      </c>
      <c r="F461" s="310">
        <v>0.1</v>
      </c>
      <c r="G461" s="310">
        <v>3311</v>
      </c>
      <c r="H461" s="310">
        <v>331</v>
      </c>
    </row>
    <row r="462" spans="1:8">
      <c r="A462" s="310" t="s">
        <v>620</v>
      </c>
      <c r="B462" s="310" t="s">
        <v>51</v>
      </c>
      <c r="C462" s="310" t="s">
        <v>52</v>
      </c>
      <c r="D462" s="310" t="s">
        <v>45</v>
      </c>
      <c r="E462" s="310" t="s">
        <v>36</v>
      </c>
      <c r="F462" s="310">
        <v>0.42</v>
      </c>
      <c r="G462" s="310">
        <v>1733</v>
      </c>
      <c r="H462" s="310">
        <v>728</v>
      </c>
    </row>
    <row r="463" spans="1:8">
      <c r="A463" s="310" t="s">
        <v>620</v>
      </c>
      <c r="B463" s="310" t="s">
        <v>122</v>
      </c>
      <c r="C463" s="310" t="s">
        <v>123</v>
      </c>
      <c r="D463" s="310" t="s">
        <v>45</v>
      </c>
      <c r="E463" s="310" t="s">
        <v>87</v>
      </c>
      <c r="F463" s="310">
        <v>0.4</v>
      </c>
      <c r="G463" s="310">
        <v>13246</v>
      </c>
      <c r="H463" s="310">
        <v>5298</v>
      </c>
    </row>
    <row r="464" spans="1:8" ht="38.25">
      <c r="A464" s="310"/>
      <c r="B464" s="310"/>
      <c r="C464" s="315" t="s">
        <v>602</v>
      </c>
      <c r="D464" s="310"/>
      <c r="E464" s="312" t="s">
        <v>24</v>
      </c>
      <c r="F464" s="310"/>
      <c r="G464" s="310"/>
      <c r="H464" s="313">
        <v>4000</v>
      </c>
    </row>
    <row r="465" spans="1:8" ht="63.75">
      <c r="A465" s="310"/>
      <c r="B465" s="310"/>
      <c r="C465" s="315" t="s">
        <v>603</v>
      </c>
      <c r="D465" s="310"/>
      <c r="E465" s="316" t="s">
        <v>24</v>
      </c>
      <c r="F465" s="310"/>
      <c r="G465" s="310"/>
      <c r="H465" s="313">
        <v>15000</v>
      </c>
    </row>
    <row r="466" spans="1:8" ht="89.25">
      <c r="A466" s="310" t="s">
        <v>622</v>
      </c>
      <c r="B466" s="310" t="s">
        <v>27</v>
      </c>
      <c r="C466" s="317" t="s">
        <v>623</v>
      </c>
      <c r="D466" s="314" t="s">
        <v>28</v>
      </c>
      <c r="E466" s="314" t="s">
        <v>24</v>
      </c>
      <c r="F466" s="314"/>
      <c r="G466" s="314"/>
      <c r="H466" s="318">
        <v>822273</v>
      </c>
    </row>
    <row r="467" spans="1:8">
      <c r="A467" s="310" t="s">
        <v>373</v>
      </c>
      <c r="B467" s="310" t="s">
        <v>27</v>
      </c>
      <c r="C467" s="314" t="s">
        <v>374</v>
      </c>
      <c r="D467" s="314" t="s">
        <v>28</v>
      </c>
      <c r="E467" s="314" t="s">
        <v>78</v>
      </c>
      <c r="F467" s="314"/>
      <c r="G467" s="314"/>
      <c r="H467" s="314">
        <v>21801</v>
      </c>
    </row>
    <row r="468" spans="1:8">
      <c r="A468" s="310" t="s">
        <v>373</v>
      </c>
      <c r="B468" s="310" t="s">
        <v>92</v>
      </c>
      <c r="C468" s="310" t="s">
        <v>93</v>
      </c>
      <c r="D468" s="310" t="s">
        <v>31</v>
      </c>
      <c r="E468" s="310" t="s">
        <v>32</v>
      </c>
      <c r="F468" s="310">
        <v>0.7</v>
      </c>
      <c r="G468" s="310">
        <f>+VLOOKUP(B468,[112]Insumos!$A$2:$F$5000,5,FALSE)</f>
        <v>26303</v>
      </c>
      <c r="H468" s="310">
        <f t="shared" ref="H468:H470" si="44">+ROUND(F468*G468,0)</f>
        <v>18412</v>
      </c>
    </row>
    <row r="469" spans="1:8">
      <c r="A469" s="310" t="s">
        <v>373</v>
      </c>
      <c r="B469" s="310" t="s">
        <v>40</v>
      </c>
      <c r="C469" s="310" t="s">
        <v>41</v>
      </c>
      <c r="D469" s="310" t="s">
        <v>42</v>
      </c>
      <c r="E469" s="310" t="s">
        <v>36</v>
      </c>
      <c r="F469" s="310">
        <v>0.5</v>
      </c>
      <c r="G469" s="310">
        <f>+VLOOKUP(B469,[112]Insumos!$A$2:$F$5000,5,FALSE)</f>
        <v>3311</v>
      </c>
      <c r="H469" s="310">
        <f t="shared" si="44"/>
        <v>1656</v>
      </c>
    </row>
    <row r="470" spans="1:8">
      <c r="A470" s="310" t="s">
        <v>373</v>
      </c>
      <c r="B470" s="310" t="s">
        <v>51</v>
      </c>
      <c r="C470" s="310" t="s">
        <v>52</v>
      </c>
      <c r="D470" s="310" t="s">
        <v>45</v>
      </c>
      <c r="E470" s="310" t="s">
        <v>36</v>
      </c>
      <c r="F470" s="310">
        <v>1</v>
      </c>
      <c r="G470" s="310">
        <f>+VLOOKUP(B470,[112]Insumos!$A$2:$F$5000,5,FALSE)</f>
        <v>1733</v>
      </c>
      <c r="H470" s="310">
        <f t="shared" si="44"/>
        <v>1733</v>
      </c>
    </row>
    <row r="471" spans="1:8">
      <c r="A471" s="319"/>
      <c r="B471" s="319"/>
      <c r="C471" s="319"/>
      <c r="D471" s="319"/>
      <c r="E471" s="319"/>
      <c r="F471" s="319"/>
      <c r="G471" s="319"/>
      <c r="H471" s="319"/>
    </row>
    <row r="472" spans="1:8">
      <c r="A472" t="s">
        <v>624</v>
      </c>
      <c r="B472" t="s">
        <v>27</v>
      </c>
      <c r="C472" s="16" t="s">
        <v>625</v>
      </c>
      <c r="D472" s="16" t="s">
        <v>28</v>
      </c>
      <c r="E472" s="16" t="s">
        <v>78</v>
      </c>
      <c r="F472" s="16"/>
      <c r="G472" s="16"/>
      <c r="H472" s="16">
        <v>11354</v>
      </c>
    </row>
    <row r="473" spans="1:8">
      <c r="A473" t="s">
        <v>624</v>
      </c>
      <c r="B473" t="s">
        <v>59</v>
      </c>
      <c r="C473" t="s">
        <v>60</v>
      </c>
      <c r="D473" t="s">
        <v>31</v>
      </c>
      <c r="E473" t="s">
        <v>32</v>
      </c>
      <c r="F473">
        <v>0.05</v>
      </c>
      <c r="G473">
        <f>+VLOOKUP(B473,[112]Insumos!$A$2:$F$5000,5,FALSE)</f>
        <v>23915</v>
      </c>
      <c r="H473">
        <f t="shared" ref="H473:H479" si="45">+ROUND(F473*G473,0)</f>
        <v>1196</v>
      </c>
    </row>
    <row r="474" spans="1:8">
      <c r="A474" t="s">
        <v>624</v>
      </c>
      <c r="B474" t="s">
        <v>37</v>
      </c>
      <c r="C474" t="s">
        <v>38</v>
      </c>
      <c r="D474" t="s">
        <v>35</v>
      </c>
      <c r="E474" t="s">
        <v>39</v>
      </c>
      <c r="F474">
        <v>1.1299999999999999E-3</v>
      </c>
      <c r="G474">
        <f>+VLOOKUP(B474,[112]Insumos!$A$2:$F$5000,5,FALSE)</f>
        <v>171308</v>
      </c>
      <c r="H474">
        <f t="shared" si="45"/>
        <v>194</v>
      </c>
    </row>
    <row r="475" spans="1:8">
      <c r="A475" t="s">
        <v>624</v>
      </c>
      <c r="B475" t="s">
        <v>40</v>
      </c>
      <c r="C475" t="s">
        <v>41</v>
      </c>
      <c r="D475" t="s">
        <v>42</v>
      </c>
      <c r="E475" t="s">
        <v>36</v>
      </c>
      <c r="F475">
        <v>0.05</v>
      </c>
      <c r="G475">
        <f>+VLOOKUP(B475,[112]Insumos!$A$2:$F$5000,5,FALSE)</f>
        <v>3311</v>
      </c>
      <c r="H475">
        <f t="shared" si="45"/>
        <v>166</v>
      </c>
    </row>
    <row r="476" spans="1:8">
      <c r="A476" t="s">
        <v>624</v>
      </c>
      <c r="B476" t="s">
        <v>51</v>
      </c>
      <c r="C476" t="s">
        <v>52</v>
      </c>
      <c r="D476" t="s">
        <v>45</v>
      </c>
      <c r="E476" t="s">
        <v>36</v>
      </c>
      <c r="F476">
        <v>5.2999999999999999E-2</v>
      </c>
      <c r="G476">
        <f>+VLOOKUP(B476,[112]Insumos!$A$2:$F$5000,5,FALSE)</f>
        <v>1733</v>
      </c>
      <c r="H476">
        <f t="shared" si="45"/>
        <v>92</v>
      </c>
    </row>
    <row r="477" spans="1:8">
      <c r="A477" t="s">
        <v>624</v>
      </c>
      <c r="B477" t="s">
        <v>626</v>
      </c>
      <c r="C477" t="s">
        <v>627</v>
      </c>
      <c r="D477" t="s">
        <v>45</v>
      </c>
      <c r="E477" t="s">
        <v>178</v>
      </c>
      <c r="F477">
        <v>0.5</v>
      </c>
      <c r="G477">
        <f>+VLOOKUP(B477,[112]Insumos!$A$2:$F$5000,5,FALSE)</f>
        <v>4117</v>
      </c>
      <c r="H477">
        <f t="shared" si="45"/>
        <v>2059</v>
      </c>
    </row>
    <row r="478" spans="1:8">
      <c r="A478" t="s">
        <v>624</v>
      </c>
      <c r="B478" t="s">
        <v>628</v>
      </c>
      <c r="C478" t="s">
        <v>629</v>
      </c>
      <c r="D478" t="s">
        <v>45</v>
      </c>
      <c r="E478" t="s">
        <v>36</v>
      </c>
      <c r="F478">
        <v>0.13</v>
      </c>
      <c r="G478">
        <f>+VLOOKUP(B478,[112]Insumos!$A$2:$F$5000,5,FALSE)</f>
        <v>56185</v>
      </c>
      <c r="H478">
        <f t="shared" si="45"/>
        <v>7304</v>
      </c>
    </row>
    <row r="479" spans="1:8">
      <c r="A479" t="s">
        <v>624</v>
      </c>
      <c r="B479" t="s">
        <v>630</v>
      </c>
      <c r="C479" t="s">
        <v>631</v>
      </c>
      <c r="D479" t="s">
        <v>45</v>
      </c>
      <c r="E479" t="s">
        <v>178</v>
      </c>
      <c r="F479">
        <v>2.2999999999999998</v>
      </c>
      <c r="G479">
        <f>+VLOOKUP(B479,[112]Insumos!$A$2:$F$5000,5,FALSE)</f>
        <v>149</v>
      </c>
      <c r="H479">
        <f t="shared" si="45"/>
        <v>343</v>
      </c>
    </row>
    <row r="481" spans="1:8">
      <c r="A481" t="s">
        <v>632</v>
      </c>
      <c r="B481" t="s">
        <v>27</v>
      </c>
      <c r="C481" s="16" t="s">
        <v>633</v>
      </c>
      <c r="D481" s="16" t="s">
        <v>28</v>
      </c>
      <c r="E481" s="16" t="s">
        <v>121</v>
      </c>
      <c r="F481" s="16"/>
      <c r="G481" s="16"/>
      <c r="H481" s="16">
        <v>92397</v>
      </c>
    </row>
    <row r="482" spans="1:8">
      <c r="A482" t="s">
        <v>632</v>
      </c>
      <c r="B482" t="s">
        <v>59</v>
      </c>
      <c r="C482" t="s">
        <v>60</v>
      </c>
      <c r="D482" t="s">
        <v>31</v>
      </c>
      <c r="E482" t="s">
        <v>32</v>
      </c>
      <c r="F482">
        <v>0.78</v>
      </c>
      <c r="G482">
        <f>+VLOOKUP(B482,[112]Insumos!$A$2:$F$5000,5,FALSE)</f>
        <v>23915</v>
      </c>
      <c r="H482">
        <f t="shared" ref="H482:H485" si="46">+ROUND(F482*G482,0)</f>
        <v>18654</v>
      </c>
    </row>
    <row r="483" spans="1:8">
      <c r="A483" t="s">
        <v>632</v>
      </c>
      <c r="B483" t="s">
        <v>634</v>
      </c>
      <c r="C483" t="s">
        <v>635</v>
      </c>
      <c r="D483" t="s">
        <v>35</v>
      </c>
      <c r="E483" t="s">
        <v>32</v>
      </c>
      <c r="F483">
        <v>0.7</v>
      </c>
      <c r="G483">
        <f>+VLOOKUP(B483,[112]Insumos!$A$2:$F$5000,5,FALSE)</f>
        <v>99367</v>
      </c>
      <c r="H483">
        <f t="shared" si="46"/>
        <v>69557</v>
      </c>
    </row>
    <row r="484" spans="1:8">
      <c r="A484" t="s">
        <v>632</v>
      </c>
      <c r="B484" t="s">
        <v>40</v>
      </c>
      <c r="C484" t="s">
        <v>41</v>
      </c>
      <c r="D484" t="s">
        <v>42</v>
      </c>
      <c r="E484" t="s">
        <v>36</v>
      </c>
      <c r="F484">
        <v>0.78</v>
      </c>
      <c r="G484">
        <f>+VLOOKUP(B484,[112]Insumos!$A$2:$F$5000,5,FALSE)</f>
        <v>3311</v>
      </c>
      <c r="H484">
        <f t="shared" si="46"/>
        <v>2583</v>
      </c>
    </row>
    <row r="485" spans="1:8">
      <c r="A485" t="s">
        <v>632</v>
      </c>
      <c r="B485" t="s">
        <v>51</v>
      </c>
      <c r="C485" t="s">
        <v>52</v>
      </c>
      <c r="D485" t="s">
        <v>45</v>
      </c>
      <c r="E485" t="s">
        <v>36</v>
      </c>
      <c r="F485">
        <v>0.92500000000000004</v>
      </c>
      <c r="G485">
        <f>+VLOOKUP(B485,[112]Insumos!$A$2:$F$5000,5,FALSE)</f>
        <v>1733</v>
      </c>
      <c r="H485">
        <f t="shared" si="46"/>
        <v>1603</v>
      </c>
    </row>
    <row r="487" spans="1:8">
      <c r="A487" t="s">
        <v>636</v>
      </c>
      <c r="B487" t="s">
        <v>27</v>
      </c>
      <c r="C487" s="16" t="s">
        <v>637</v>
      </c>
      <c r="D487" s="16" t="s">
        <v>28</v>
      </c>
      <c r="E487" s="16" t="s">
        <v>121</v>
      </c>
      <c r="F487" s="16"/>
      <c r="G487" s="16"/>
      <c r="H487" s="16">
        <v>51024</v>
      </c>
    </row>
    <row r="488" spans="1:8">
      <c r="A488" t="s">
        <v>636</v>
      </c>
      <c r="B488" t="s">
        <v>104</v>
      </c>
      <c r="C488" t="s">
        <v>105</v>
      </c>
      <c r="D488" t="s">
        <v>31</v>
      </c>
      <c r="E488" t="s">
        <v>32</v>
      </c>
      <c r="F488">
        <v>0.3</v>
      </c>
      <c r="G488">
        <f>+VLOOKUP(B488,[112]Insumos!$A$2:$F$5000,5,FALSE)</f>
        <v>33113</v>
      </c>
      <c r="H488">
        <f t="shared" ref="H488:H492" si="47">+ROUND(F488*G488,0)</f>
        <v>9934</v>
      </c>
    </row>
    <row r="489" spans="1:8">
      <c r="A489" t="s">
        <v>636</v>
      </c>
      <c r="B489" t="s">
        <v>61</v>
      </c>
      <c r="C489" t="s">
        <v>62</v>
      </c>
      <c r="D489" t="s">
        <v>35</v>
      </c>
      <c r="E489" t="s">
        <v>63</v>
      </c>
      <c r="F489">
        <v>0.25</v>
      </c>
      <c r="G489">
        <f>+VLOOKUP(B489,[112]Insumos!$A$2:$F$5000,5,FALSE)</f>
        <v>154179</v>
      </c>
      <c r="H489">
        <f t="shared" si="47"/>
        <v>38545</v>
      </c>
    </row>
    <row r="490" spans="1:8">
      <c r="A490" t="s">
        <v>636</v>
      </c>
      <c r="B490" t="s">
        <v>40</v>
      </c>
      <c r="C490" t="s">
        <v>41</v>
      </c>
      <c r="D490" t="s">
        <v>42</v>
      </c>
      <c r="E490" t="s">
        <v>36</v>
      </c>
      <c r="F490">
        <v>0.3</v>
      </c>
      <c r="G490">
        <f>+VLOOKUP(B490,[112]Insumos!$A$2:$F$5000,5,FALSE)</f>
        <v>3311</v>
      </c>
      <c r="H490">
        <f t="shared" si="47"/>
        <v>993</v>
      </c>
    </row>
    <row r="491" spans="1:8">
      <c r="A491" t="s">
        <v>636</v>
      </c>
      <c r="B491" t="s">
        <v>638</v>
      </c>
      <c r="C491" t="s">
        <v>639</v>
      </c>
      <c r="D491" t="s">
        <v>45</v>
      </c>
      <c r="E491" t="s">
        <v>121</v>
      </c>
      <c r="F491">
        <v>1</v>
      </c>
      <c r="G491">
        <f>+VLOOKUP(B491,[112]Insumos!$A$2:$F$5000,5,FALSE)</f>
        <v>911</v>
      </c>
      <c r="H491">
        <f t="shared" si="47"/>
        <v>911</v>
      </c>
    </row>
    <row r="492" spans="1:8">
      <c r="A492" t="s">
        <v>636</v>
      </c>
      <c r="B492" t="s">
        <v>51</v>
      </c>
      <c r="C492" t="s">
        <v>52</v>
      </c>
      <c r="D492" t="s">
        <v>45</v>
      </c>
      <c r="E492" t="s">
        <v>36</v>
      </c>
      <c r="F492">
        <v>0.37</v>
      </c>
      <c r="G492">
        <f>+VLOOKUP(B492,[112]Insumos!$A$2:$F$5000,5,FALSE)</f>
        <v>1733</v>
      </c>
      <c r="H492">
        <f t="shared" si="47"/>
        <v>641</v>
      </c>
    </row>
    <row r="494" spans="1:8">
      <c r="A494" t="s">
        <v>305</v>
      </c>
      <c r="B494" t="s">
        <v>27</v>
      </c>
      <c r="C494" s="16" t="s">
        <v>306</v>
      </c>
      <c r="D494" s="16" t="s">
        <v>28</v>
      </c>
      <c r="E494" s="16" t="s">
        <v>121</v>
      </c>
      <c r="F494" s="16"/>
      <c r="G494" s="16"/>
      <c r="H494" s="16">
        <v>33654</v>
      </c>
    </row>
    <row r="495" spans="1:8">
      <c r="A495" t="s">
        <v>305</v>
      </c>
      <c r="B495" t="s">
        <v>291</v>
      </c>
      <c r="C495" t="s">
        <v>292</v>
      </c>
      <c r="D495" t="s">
        <v>31</v>
      </c>
      <c r="E495" t="s">
        <v>32</v>
      </c>
      <c r="F495">
        <v>0.6</v>
      </c>
      <c r="G495">
        <f>+VLOOKUP(B495,[112]Insumos!$A$2:$F$5000,5,FALSE)</f>
        <v>51509</v>
      </c>
      <c r="H495">
        <f t="shared" ref="H495:H497" si="48">+ROUND(F495*G495,0)</f>
        <v>30905</v>
      </c>
    </row>
    <row r="496" spans="1:8">
      <c r="A496" t="s">
        <v>305</v>
      </c>
      <c r="B496" t="s">
        <v>307</v>
      </c>
      <c r="C496" t="s">
        <v>308</v>
      </c>
      <c r="D496" t="s">
        <v>35</v>
      </c>
      <c r="E496" t="s">
        <v>39</v>
      </c>
      <c r="F496">
        <v>3.3000000000000002E-2</v>
      </c>
      <c r="G496">
        <f>+VLOOKUP(B496,[112]Insumos!$A$2:$F$5000,5,FALSE)</f>
        <v>63233</v>
      </c>
      <c r="H496">
        <f t="shared" si="48"/>
        <v>2087</v>
      </c>
    </row>
    <row r="497" spans="1:8">
      <c r="A497" t="s">
        <v>305</v>
      </c>
      <c r="B497" t="s">
        <v>40</v>
      </c>
      <c r="C497" t="s">
        <v>41</v>
      </c>
      <c r="D497" t="s">
        <v>42</v>
      </c>
      <c r="E497" t="s">
        <v>36</v>
      </c>
      <c r="F497">
        <v>0.2</v>
      </c>
      <c r="G497">
        <f>+VLOOKUP(B497,[112]Insumos!$A$2:$F$5000,5,FALSE)</f>
        <v>3311</v>
      </c>
      <c r="H497">
        <f t="shared" si="48"/>
        <v>662</v>
      </c>
    </row>
    <row r="499" spans="1:8">
      <c r="A499" t="s">
        <v>640</v>
      </c>
      <c r="B499" t="s">
        <v>27</v>
      </c>
      <c r="C499" s="16" t="s">
        <v>641</v>
      </c>
      <c r="D499" s="16" t="s">
        <v>28</v>
      </c>
      <c r="E499" s="16" t="s">
        <v>24</v>
      </c>
      <c r="F499" s="16"/>
      <c r="G499" s="16"/>
      <c r="H499" s="16">
        <v>51376</v>
      </c>
    </row>
    <row r="500" spans="1:8">
      <c r="A500" t="s">
        <v>640</v>
      </c>
      <c r="B500" t="s">
        <v>104</v>
      </c>
      <c r="C500" t="s">
        <v>105</v>
      </c>
      <c r="D500" t="s">
        <v>31</v>
      </c>
      <c r="E500" t="s">
        <v>32</v>
      </c>
      <c r="F500">
        <v>0.9</v>
      </c>
      <c r="G500">
        <f>+VLOOKUP(B500,[112]Insumos!$A$2:$F$5000,5,FALSE)</f>
        <v>33113</v>
      </c>
      <c r="H500">
        <f t="shared" ref="H500:H506" si="49">+ROUND(F500*G500,0)</f>
        <v>29802</v>
      </c>
    </row>
    <row r="501" spans="1:8">
      <c r="A501" t="s">
        <v>640</v>
      </c>
      <c r="B501" t="s">
        <v>37</v>
      </c>
      <c r="C501" t="s">
        <v>38</v>
      </c>
      <c r="D501" t="s">
        <v>35</v>
      </c>
      <c r="E501" t="s">
        <v>39</v>
      </c>
      <c r="F501">
        <v>2.2000000000000001E-3</v>
      </c>
      <c r="G501">
        <f>+VLOOKUP(B501,[112]Insumos!$A$2:$F$5000,5,FALSE)</f>
        <v>171308</v>
      </c>
      <c r="H501">
        <f t="shared" si="49"/>
        <v>377</v>
      </c>
    </row>
    <row r="502" spans="1:8">
      <c r="A502" t="s">
        <v>640</v>
      </c>
      <c r="B502" t="s">
        <v>642</v>
      </c>
      <c r="C502" t="s">
        <v>643</v>
      </c>
      <c r="D502" t="s">
        <v>35</v>
      </c>
      <c r="E502" t="s">
        <v>39</v>
      </c>
      <c r="F502">
        <v>20</v>
      </c>
      <c r="G502">
        <f>+VLOOKUP(B502,[112]Insumos!$A$2:$F$5000,5,FALSE)</f>
        <v>447</v>
      </c>
      <c r="H502">
        <f t="shared" si="49"/>
        <v>8940</v>
      </c>
    </row>
    <row r="503" spans="1:8">
      <c r="A503" t="s">
        <v>640</v>
      </c>
      <c r="B503" t="s">
        <v>40</v>
      </c>
      <c r="C503" t="s">
        <v>41</v>
      </c>
      <c r="D503" t="s">
        <v>42</v>
      </c>
      <c r="E503" t="s">
        <v>36</v>
      </c>
      <c r="F503">
        <v>0.6</v>
      </c>
      <c r="G503">
        <f>+VLOOKUP(B503,[112]Insumos!$A$2:$F$5000,5,FALSE)</f>
        <v>3311</v>
      </c>
      <c r="H503">
        <f t="shared" si="49"/>
        <v>1987</v>
      </c>
    </row>
    <row r="504" spans="1:8">
      <c r="A504" t="s">
        <v>640</v>
      </c>
      <c r="B504" t="s">
        <v>51</v>
      </c>
      <c r="C504" t="s">
        <v>52</v>
      </c>
      <c r="D504" t="s">
        <v>45</v>
      </c>
      <c r="E504" t="s">
        <v>36</v>
      </c>
      <c r="F504">
        <v>0.36249999999999999</v>
      </c>
      <c r="G504">
        <f>+VLOOKUP(B504,[112]Insumos!$A$2:$F$5000,5,FALSE)</f>
        <v>1733</v>
      </c>
      <c r="H504">
        <f t="shared" si="49"/>
        <v>628</v>
      </c>
    </row>
    <row r="505" spans="1:8">
      <c r="A505" t="s">
        <v>640</v>
      </c>
      <c r="B505" t="s">
        <v>644</v>
      </c>
      <c r="C505" t="s">
        <v>645</v>
      </c>
      <c r="D505" t="s">
        <v>45</v>
      </c>
      <c r="E505" t="s">
        <v>646</v>
      </c>
      <c r="F505">
        <v>0.5</v>
      </c>
      <c r="G505">
        <f>+VLOOKUP(B505,[112]Insumos!$A$2:$F$5000,5,FALSE)</f>
        <v>4680</v>
      </c>
      <c r="H505">
        <f t="shared" si="49"/>
        <v>2340</v>
      </c>
    </row>
    <row r="506" spans="1:8">
      <c r="A506" t="s">
        <v>640</v>
      </c>
      <c r="B506" t="s">
        <v>647</v>
      </c>
      <c r="C506" t="s">
        <v>648</v>
      </c>
      <c r="D506" t="s">
        <v>45</v>
      </c>
      <c r="E506" t="s">
        <v>36</v>
      </c>
      <c r="F506">
        <v>0.8</v>
      </c>
      <c r="G506">
        <f>+VLOOKUP(B506,[112]Insumos!$A$2:$F$5000,5,FALSE)</f>
        <v>9128</v>
      </c>
      <c r="H506">
        <f t="shared" si="49"/>
        <v>7302</v>
      </c>
    </row>
    <row r="508" spans="1:8">
      <c r="A508" t="s">
        <v>649</v>
      </c>
      <c r="B508" t="s">
        <v>27</v>
      </c>
      <c r="C508" s="16" t="s">
        <v>650</v>
      </c>
      <c r="D508" s="16" t="s">
        <v>28</v>
      </c>
      <c r="E508" s="16" t="s">
        <v>78</v>
      </c>
      <c r="F508" s="16"/>
      <c r="G508" s="16"/>
      <c r="H508" s="16">
        <v>59137</v>
      </c>
    </row>
    <row r="509" spans="1:8">
      <c r="A509" t="s">
        <v>649</v>
      </c>
      <c r="B509" t="s">
        <v>651</v>
      </c>
      <c r="C509" t="s">
        <v>652</v>
      </c>
      <c r="D509" t="s">
        <v>31</v>
      </c>
      <c r="E509" t="s">
        <v>32</v>
      </c>
      <c r="F509">
        <v>0.2</v>
      </c>
      <c r="G509">
        <f>+VLOOKUP(B509,[112]Insumos!$A$2:$F$5000,5,FALSE)</f>
        <v>46535</v>
      </c>
      <c r="H509">
        <f t="shared" ref="H509:H515" si="50">+ROUND(F509*G509,0)</f>
        <v>9307</v>
      </c>
    </row>
    <row r="510" spans="1:8">
      <c r="A510" t="s">
        <v>649</v>
      </c>
      <c r="B510" t="s">
        <v>37</v>
      </c>
      <c r="C510" t="s">
        <v>38</v>
      </c>
      <c r="D510" t="s">
        <v>35</v>
      </c>
      <c r="E510" t="s">
        <v>39</v>
      </c>
      <c r="F510">
        <v>5.0000000000000001E-3</v>
      </c>
      <c r="G510">
        <f>+VLOOKUP(B510,[112]Insumos!$A$2:$F$5000,5,FALSE)</f>
        <v>171308</v>
      </c>
      <c r="H510">
        <f t="shared" si="50"/>
        <v>857</v>
      </c>
    </row>
    <row r="511" spans="1:8">
      <c r="A511" t="s">
        <v>649</v>
      </c>
      <c r="B511" t="s">
        <v>40</v>
      </c>
      <c r="C511" t="s">
        <v>41</v>
      </c>
      <c r="D511" t="s">
        <v>42</v>
      </c>
      <c r="E511" t="s">
        <v>36</v>
      </c>
      <c r="F511">
        <v>0.2</v>
      </c>
      <c r="G511">
        <f>+VLOOKUP(B511,[112]Insumos!$A$2:$F$5000,5,FALSE)</f>
        <v>3311</v>
      </c>
      <c r="H511">
        <f t="shared" si="50"/>
        <v>662</v>
      </c>
    </row>
    <row r="512" spans="1:8">
      <c r="A512" t="s">
        <v>649</v>
      </c>
      <c r="B512" t="s">
        <v>51</v>
      </c>
      <c r="C512" t="s">
        <v>52</v>
      </c>
      <c r="D512" t="s">
        <v>45</v>
      </c>
      <c r="E512" t="s">
        <v>36</v>
      </c>
      <c r="F512">
        <v>0.4</v>
      </c>
      <c r="G512">
        <f>+VLOOKUP(B512,[112]Insumos!$A$2:$F$5000,5,FALSE)</f>
        <v>1733</v>
      </c>
      <c r="H512">
        <f t="shared" si="50"/>
        <v>693</v>
      </c>
    </row>
    <row r="513" spans="1:8">
      <c r="A513" t="s">
        <v>649</v>
      </c>
      <c r="B513" t="s">
        <v>653</v>
      </c>
      <c r="C513" t="s">
        <v>654</v>
      </c>
      <c r="D513" t="s">
        <v>45</v>
      </c>
      <c r="E513" t="s">
        <v>178</v>
      </c>
      <c r="F513">
        <v>1.03</v>
      </c>
      <c r="G513">
        <f>+VLOOKUP(B513,[112]Insumos!$A$2:$F$5000,5,FALSE)</f>
        <v>183</v>
      </c>
      <c r="H513">
        <f t="shared" si="50"/>
        <v>188</v>
      </c>
    </row>
    <row r="514" spans="1:8">
      <c r="A514" t="s">
        <v>649</v>
      </c>
      <c r="B514" t="s">
        <v>655</v>
      </c>
      <c r="C514" t="s">
        <v>656</v>
      </c>
      <c r="D514" t="s">
        <v>45</v>
      </c>
      <c r="E514" t="s">
        <v>36</v>
      </c>
      <c r="F514">
        <v>0.06</v>
      </c>
      <c r="G514">
        <f>+VLOOKUP(B514,[112]Insumos!$A$2:$F$5000,5,FALSE)</f>
        <v>147359</v>
      </c>
      <c r="H514">
        <f t="shared" si="50"/>
        <v>8842</v>
      </c>
    </row>
    <row r="515" spans="1:8">
      <c r="A515" t="s">
        <v>649</v>
      </c>
      <c r="B515" t="s">
        <v>657</v>
      </c>
      <c r="C515" t="s">
        <v>658</v>
      </c>
      <c r="D515" t="s">
        <v>45</v>
      </c>
      <c r="E515" t="s">
        <v>178</v>
      </c>
      <c r="F515">
        <v>1.03</v>
      </c>
      <c r="G515">
        <f>+VLOOKUP(B515,[112]Insumos!$A$2:$F$5000,5,FALSE)</f>
        <v>37464</v>
      </c>
      <c r="H515">
        <f t="shared" si="50"/>
        <v>38588</v>
      </c>
    </row>
    <row r="517" spans="1:8">
      <c r="A517" t="s">
        <v>659</v>
      </c>
      <c r="B517" t="s">
        <v>27</v>
      </c>
      <c r="C517" s="16" t="s">
        <v>660</v>
      </c>
      <c r="D517" s="16" t="s">
        <v>28</v>
      </c>
      <c r="E517" s="16" t="s">
        <v>78</v>
      </c>
      <c r="F517" s="16"/>
      <c r="G517" s="16"/>
      <c r="H517" s="16">
        <v>78874</v>
      </c>
    </row>
    <row r="518" spans="1:8">
      <c r="A518" t="s">
        <v>659</v>
      </c>
      <c r="B518" t="s">
        <v>651</v>
      </c>
      <c r="C518" t="s">
        <v>652</v>
      </c>
      <c r="D518" t="s">
        <v>31</v>
      </c>
      <c r="E518" t="s">
        <v>32</v>
      </c>
      <c r="F518">
        <v>0.23</v>
      </c>
      <c r="G518">
        <f>+VLOOKUP(B518,[112]Insumos!$A$2:$F$5000,5,FALSE)</f>
        <v>46535</v>
      </c>
      <c r="H518">
        <f t="shared" ref="H518:H524" si="51">+ROUND(F518*G518,0)</f>
        <v>10703</v>
      </c>
    </row>
    <row r="519" spans="1:8">
      <c r="A519" t="s">
        <v>659</v>
      </c>
      <c r="B519" t="s">
        <v>37</v>
      </c>
      <c r="C519" t="s">
        <v>38</v>
      </c>
      <c r="D519" t="s">
        <v>35</v>
      </c>
      <c r="E519" t="s">
        <v>39</v>
      </c>
      <c r="F519">
        <v>7.0000000000000001E-3</v>
      </c>
      <c r="G519">
        <f>+VLOOKUP(B519,[112]Insumos!$A$2:$F$5000,5,FALSE)</f>
        <v>171308</v>
      </c>
      <c r="H519">
        <f t="shared" si="51"/>
        <v>1199</v>
      </c>
    </row>
    <row r="520" spans="1:8">
      <c r="A520" t="s">
        <v>659</v>
      </c>
      <c r="B520" t="s">
        <v>40</v>
      </c>
      <c r="C520" t="s">
        <v>41</v>
      </c>
      <c r="D520" t="s">
        <v>42</v>
      </c>
      <c r="E520" t="s">
        <v>36</v>
      </c>
      <c r="F520">
        <v>0.2</v>
      </c>
      <c r="G520">
        <f>+VLOOKUP(B520,[112]Insumos!$A$2:$F$5000,5,FALSE)</f>
        <v>3311</v>
      </c>
      <c r="H520">
        <f t="shared" si="51"/>
        <v>662</v>
      </c>
    </row>
    <row r="521" spans="1:8">
      <c r="A521" t="s">
        <v>659</v>
      </c>
      <c r="B521" t="s">
        <v>51</v>
      </c>
      <c r="C521" t="s">
        <v>52</v>
      </c>
      <c r="D521" t="s">
        <v>45</v>
      </c>
      <c r="E521" t="s">
        <v>36</v>
      </c>
      <c r="F521">
        <v>0.5</v>
      </c>
      <c r="G521">
        <f>+VLOOKUP(B521,[112]Insumos!$A$2:$F$5000,5,FALSE)</f>
        <v>1733</v>
      </c>
      <c r="H521">
        <f t="shared" si="51"/>
        <v>867</v>
      </c>
    </row>
    <row r="522" spans="1:8">
      <c r="A522" t="s">
        <v>659</v>
      </c>
      <c r="B522" t="s">
        <v>653</v>
      </c>
      <c r="C522" t="s">
        <v>654</v>
      </c>
      <c r="D522" t="s">
        <v>45</v>
      </c>
      <c r="E522" t="s">
        <v>178</v>
      </c>
      <c r="F522">
        <v>1.03</v>
      </c>
      <c r="G522">
        <f>+VLOOKUP(B522,[112]Insumos!$A$2:$F$5000,5,FALSE)</f>
        <v>183</v>
      </c>
      <c r="H522">
        <f t="shared" si="51"/>
        <v>188</v>
      </c>
    </row>
    <row r="523" spans="1:8">
      <c r="A523" t="s">
        <v>659</v>
      </c>
      <c r="B523" t="s">
        <v>655</v>
      </c>
      <c r="C523" t="s">
        <v>656</v>
      </c>
      <c r="D523" t="s">
        <v>45</v>
      </c>
      <c r="E523" t="s">
        <v>36</v>
      </c>
      <c r="F523">
        <v>0.06</v>
      </c>
      <c r="G523">
        <f>+VLOOKUP(B523,[112]Insumos!$A$2:$F$5000,5,FALSE)</f>
        <v>147359</v>
      </c>
      <c r="H523">
        <f t="shared" si="51"/>
        <v>8842</v>
      </c>
    </row>
    <row r="524" spans="1:8">
      <c r="A524" t="s">
        <v>659</v>
      </c>
      <c r="B524" t="s">
        <v>661</v>
      </c>
      <c r="C524" t="s">
        <v>662</v>
      </c>
      <c r="D524" t="s">
        <v>45</v>
      </c>
      <c r="E524" t="s">
        <v>178</v>
      </c>
      <c r="F524">
        <v>1.03</v>
      </c>
      <c r="G524">
        <f>+VLOOKUP(B524,[112]Insumos!$A$2:$F$5000,5,FALSE)</f>
        <v>54770</v>
      </c>
      <c r="H524">
        <f t="shared" si="51"/>
        <v>56413</v>
      </c>
    </row>
    <row r="526" spans="1:8">
      <c r="A526" t="s">
        <v>663</v>
      </c>
      <c r="B526" t="s">
        <v>27</v>
      </c>
      <c r="C526" s="16" t="s">
        <v>664</v>
      </c>
      <c r="D526" s="16" t="s">
        <v>28</v>
      </c>
      <c r="E526" s="16" t="s">
        <v>78</v>
      </c>
      <c r="F526" s="16"/>
      <c r="G526" s="16"/>
      <c r="H526" s="16">
        <v>616916</v>
      </c>
    </row>
    <row r="527" spans="1:8">
      <c r="A527" t="s">
        <v>663</v>
      </c>
      <c r="B527" t="s">
        <v>665</v>
      </c>
      <c r="C527" t="s">
        <v>666</v>
      </c>
      <c r="D527" t="s">
        <v>31</v>
      </c>
      <c r="E527" t="s">
        <v>32</v>
      </c>
      <c r="F527">
        <v>3</v>
      </c>
      <c r="G527">
        <f>+VLOOKUP(B527,[112]Insumos!$A$2:$F$5000,5,FALSE)</f>
        <v>76883</v>
      </c>
      <c r="H527">
        <f t="shared" ref="H527:H536" si="52">+ROUND(F527*G527,0)</f>
        <v>230649</v>
      </c>
    </row>
    <row r="528" spans="1:8">
      <c r="A528" t="s">
        <v>663</v>
      </c>
      <c r="B528" t="s">
        <v>667</v>
      </c>
      <c r="C528" t="s">
        <v>668</v>
      </c>
      <c r="D528" t="s">
        <v>35</v>
      </c>
      <c r="E528" t="s">
        <v>36</v>
      </c>
      <c r="F528">
        <v>0.9</v>
      </c>
      <c r="G528">
        <f>+VLOOKUP(B528,[112]Insumos!$A$2:$F$5000,5,FALSE)</f>
        <v>1712</v>
      </c>
      <c r="H528">
        <f t="shared" si="52"/>
        <v>1541</v>
      </c>
    </row>
    <row r="529" spans="1:8">
      <c r="A529" t="s">
        <v>663</v>
      </c>
      <c r="B529" t="s">
        <v>37</v>
      </c>
      <c r="C529" t="s">
        <v>38</v>
      </c>
      <c r="D529" t="s">
        <v>35</v>
      </c>
      <c r="E529" t="s">
        <v>39</v>
      </c>
      <c r="F529">
        <v>6.2899999999999998E-2</v>
      </c>
      <c r="G529">
        <f>+VLOOKUP(B529,[112]Insumos!$A$2:$F$5000,5,FALSE)</f>
        <v>171308</v>
      </c>
      <c r="H529">
        <f t="shared" si="52"/>
        <v>10775</v>
      </c>
    </row>
    <row r="530" spans="1:8">
      <c r="A530" t="s">
        <v>663</v>
      </c>
      <c r="B530" t="s">
        <v>40</v>
      </c>
      <c r="C530" t="s">
        <v>41</v>
      </c>
      <c r="D530" t="s">
        <v>42</v>
      </c>
      <c r="E530" t="s">
        <v>36</v>
      </c>
      <c r="F530">
        <v>0.35</v>
      </c>
      <c r="G530">
        <f>+VLOOKUP(B530,[112]Insumos!$A$2:$F$5000,5,FALSE)</f>
        <v>3311</v>
      </c>
      <c r="H530">
        <f t="shared" si="52"/>
        <v>1159</v>
      </c>
    </row>
    <row r="531" spans="1:8">
      <c r="A531" t="s">
        <v>663</v>
      </c>
      <c r="B531" t="s">
        <v>51</v>
      </c>
      <c r="C531" t="s">
        <v>52</v>
      </c>
      <c r="D531" t="s">
        <v>45</v>
      </c>
      <c r="E531" t="s">
        <v>36</v>
      </c>
      <c r="F531">
        <v>9.9</v>
      </c>
      <c r="G531">
        <f>+VLOOKUP(B531,[112]Insumos!$A$2:$F$5000,5,FALSE)</f>
        <v>1733</v>
      </c>
      <c r="H531">
        <f t="shared" si="52"/>
        <v>17157</v>
      </c>
    </row>
    <row r="532" spans="1:8">
      <c r="A532" t="s">
        <v>663</v>
      </c>
      <c r="B532" t="s">
        <v>669</v>
      </c>
      <c r="C532" t="s">
        <v>670</v>
      </c>
      <c r="D532" t="s">
        <v>45</v>
      </c>
      <c r="E532" t="s">
        <v>36</v>
      </c>
      <c r="F532">
        <v>1.2</v>
      </c>
      <c r="G532">
        <f>+VLOOKUP(B532,[112]Insumos!$A$2:$F$5000,5,FALSE)</f>
        <v>3632</v>
      </c>
      <c r="H532">
        <f t="shared" si="52"/>
        <v>4358</v>
      </c>
    </row>
    <row r="533" spans="1:8">
      <c r="A533" t="s">
        <v>663</v>
      </c>
      <c r="B533" t="s">
        <v>671</v>
      </c>
      <c r="C533" t="s">
        <v>672</v>
      </c>
      <c r="D533" t="s">
        <v>45</v>
      </c>
      <c r="E533" t="s">
        <v>87</v>
      </c>
      <c r="F533">
        <v>275</v>
      </c>
      <c r="G533">
        <f>+VLOOKUP(B533,[112]Insumos!$A$2:$F$5000,5,FALSE)</f>
        <v>939</v>
      </c>
      <c r="H533">
        <f t="shared" si="52"/>
        <v>258225</v>
      </c>
    </row>
    <row r="534" spans="1:8">
      <c r="A534" t="s">
        <v>663</v>
      </c>
      <c r="B534" t="s">
        <v>673</v>
      </c>
      <c r="C534" t="s">
        <v>674</v>
      </c>
      <c r="D534" t="s">
        <v>45</v>
      </c>
      <c r="E534" t="s">
        <v>121</v>
      </c>
      <c r="F534">
        <v>0.18</v>
      </c>
      <c r="G534">
        <f>+VLOOKUP(B534,[112]Insumos!$A$2:$F$5000,5,FALSE)</f>
        <v>121735</v>
      </c>
      <c r="H534">
        <f t="shared" si="52"/>
        <v>21912</v>
      </c>
    </row>
    <row r="535" spans="1:8">
      <c r="A535" t="s">
        <v>663</v>
      </c>
      <c r="B535" t="s">
        <v>675</v>
      </c>
      <c r="C535" t="s">
        <v>676</v>
      </c>
      <c r="D535" t="s">
        <v>45</v>
      </c>
      <c r="E535" t="s">
        <v>121</v>
      </c>
      <c r="F535">
        <v>0.57999999999999996</v>
      </c>
      <c r="G535">
        <f>+VLOOKUP(B535,[112]Insumos!$A$2:$F$5000,5,FALSE)</f>
        <v>121735</v>
      </c>
      <c r="H535">
        <f t="shared" si="52"/>
        <v>70606</v>
      </c>
    </row>
    <row r="536" spans="1:8">
      <c r="A536" t="s">
        <v>663</v>
      </c>
      <c r="B536" t="s">
        <v>677</v>
      </c>
      <c r="C536" t="s">
        <v>678</v>
      </c>
      <c r="D536" t="s">
        <v>45</v>
      </c>
      <c r="E536" t="s">
        <v>121</v>
      </c>
      <c r="F536">
        <v>0.2</v>
      </c>
      <c r="G536">
        <f>+VLOOKUP(B536,[112]Insumos!$A$2:$F$5000,5,FALSE)</f>
        <v>2669</v>
      </c>
      <c r="H536">
        <f t="shared" si="52"/>
        <v>534</v>
      </c>
    </row>
    <row r="538" spans="1:8">
      <c r="A538" t="s">
        <v>679</v>
      </c>
      <c r="B538" t="s">
        <v>27</v>
      </c>
      <c r="C538" s="16" t="s">
        <v>680</v>
      </c>
      <c r="D538" s="16" t="s">
        <v>28</v>
      </c>
      <c r="E538" s="16" t="s">
        <v>36</v>
      </c>
      <c r="F538" s="16"/>
      <c r="G538" s="16"/>
      <c r="H538" s="16">
        <v>133743</v>
      </c>
    </row>
    <row r="539" spans="1:8">
      <c r="A539" t="s">
        <v>679</v>
      </c>
      <c r="B539" t="s">
        <v>665</v>
      </c>
      <c r="C539" t="s">
        <v>666</v>
      </c>
      <c r="D539" t="s">
        <v>31</v>
      </c>
      <c r="E539" t="s">
        <v>32</v>
      </c>
      <c r="F539">
        <v>0.6</v>
      </c>
      <c r="G539">
        <f>+VLOOKUP(B539,[112]Insumos!$A$2:$F$5000,5,FALSE)</f>
        <v>76883</v>
      </c>
      <c r="H539">
        <f t="shared" ref="H539:H548" si="53">+ROUND(F539*G539,0)</f>
        <v>46130</v>
      </c>
    </row>
    <row r="540" spans="1:8">
      <c r="A540" t="s">
        <v>679</v>
      </c>
      <c r="B540" t="s">
        <v>667</v>
      </c>
      <c r="C540" t="s">
        <v>668</v>
      </c>
      <c r="D540" t="s">
        <v>35</v>
      </c>
      <c r="E540" t="s">
        <v>36</v>
      </c>
      <c r="F540">
        <v>0.9</v>
      </c>
      <c r="G540">
        <f>+VLOOKUP(B540,[112]Insumos!$A$2:$F$5000,5,FALSE)</f>
        <v>1712</v>
      </c>
      <c r="H540">
        <f t="shared" si="53"/>
        <v>1541</v>
      </c>
    </row>
    <row r="541" spans="1:8">
      <c r="A541" t="s">
        <v>679</v>
      </c>
      <c r="B541" t="s">
        <v>37</v>
      </c>
      <c r="C541" t="s">
        <v>38</v>
      </c>
      <c r="D541" t="s">
        <v>35</v>
      </c>
      <c r="E541" t="s">
        <v>39</v>
      </c>
      <c r="F541">
        <v>1.21E-2</v>
      </c>
      <c r="G541">
        <f>+VLOOKUP(B541,[112]Insumos!$A$2:$F$5000,5,FALSE)</f>
        <v>171308</v>
      </c>
      <c r="H541">
        <f t="shared" si="53"/>
        <v>2073</v>
      </c>
    </row>
    <row r="542" spans="1:8">
      <c r="A542" t="s">
        <v>679</v>
      </c>
      <c r="B542" t="s">
        <v>40</v>
      </c>
      <c r="C542" t="s">
        <v>41</v>
      </c>
      <c r="D542" t="s">
        <v>42</v>
      </c>
      <c r="E542" t="s">
        <v>36</v>
      </c>
      <c r="F542">
        <v>0.35</v>
      </c>
      <c r="G542">
        <f>+VLOOKUP(B542,[112]Insumos!$A$2:$F$5000,5,FALSE)</f>
        <v>3311</v>
      </c>
      <c r="H542">
        <f t="shared" si="53"/>
        <v>1159</v>
      </c>
    </row>
    <row r="543" spans="1:8">
      <c r="A543" t="s">
        <v>679</v>
      </c>
      <c r="B543" t="s">
        <v>51</v>
      </c>
      <c r="C543" t="s">
        <v>52</v>
      </c>
      <c r="D543" t="s">
        <v>45</v>
      </c>
      <c r="E543" t="s">
        <v>36</v>
      </c>
      <c r="F543">
        <v>9.9</v>
      </c>
      <c r="G543">
        <f>+VLOOKUP(B543,[112]Insumos!$A$2:$F$5000,5,FALSE)</f>
        <v>1733</v>
      </c>
      <c r="H543">
        <f t="shared" si="53"/>
        <v>17157</v>
      </c>
    </row>
    <row r="544" spans="1:8">
      <c r="A544" t="s">
        <v>679</v>
      </c>
      <c r="B544" t="s">
        <v>681</v>
      </c>
      <c r="C544" t="s">
        <v>682</v>
      </c>
      <c r="D544" t="s">
        <v>45</v>
      </c>
      <c r="E544" t="s">
        <v>36</v>
      </c>
      <c r="F544">
        <v>9.08</v>
      </c>
      <c r="G544">
        <f>+VLOOKUP(B544,[112]Insumos!$A$2:$F$5000,5,FALSE)</f>
        <v>3632</v>
      </c>
      <c r="H544">
        <f t="shared" si="53"/>
        <v>32979</v>
      </c>
    </row>
    <row r="545" spans="1:8">
      <c r="A545" t="s">
        <v>679</v>
      </c>
      <c r="B545" t="s">
        <v>671</v>
      </c>
      <c r="C545" t="s">
        <v>672</v>
      </c>
      <c r="D545" t="s">
        <v>45</v>
      </c>
      <c r="E545" t="s">
        <v>87</v>
      </c>
      <c r="F545">
        <v>27</v>
      </c>
      <c r="G545">
        <f>+VLOOKUP(B545,[112]Insumos!$A$2:$F$5000,5,FALSE)</f>
        <v>939</v>
      </c>
      <c r="H545">
        <f t="shared" si="53"/>
        <v>25353</v>
      </c>
    </row>
    <row r="546" spans="1:8">
      <c r="A546" t="s">
        <v>679</v>
      </c>
      <c r="B546" t="s">
        <v>673</v>
      </c>
      <c r="C546" t="s">
        <v>674</v>
      </c>
      <c r="D546" t="s">
        <v>45</v>
      </c>
      <c r="E546" t="s">
        <v>121</v>
      </c>
      <c r="F546">
        <v>1.4999999999999999E-2</v>
      </c>
      <c r="G546">
        <f>+VLOOKUP(B546,[112]Insumos!$A$2:$F$5000,5,FALSE)</f>
        <v>121735</v>
      </c>
      <c r="H546">
        <f t="shared" si="53"/>
        <v>1826</v>
      </c>
    </row>
    <row r="547" spans="1:8">
      <c r="A547" t="s">
        <v>679</v>
      </c>
      <c r="B547" t="s">
        <v>675</v>
      </c>
      <c r="C547" t="s">
        <v>676</v>
      </c>
      <c r="D547" t="s">
        <v>45</v>
      </c>
      <c r="E547" t="s">
        <v>121</v>
      </c>
      <c r="F547">
        <v>4.1000000000000002E-2</v>
      </c>
      <c r="G547">
        <f>+VLOOKUP(B547,[112]Insumos!$A$2:$F$5000,5,FALSE)</f>
        <v>121735</v>
      </c>
      <c r="H547">
        <f t="shared" si="53"/>
        <v>4991</v>
      </c>
    </row>
    <row r="548" spans="1:8">
      <c r="A548" t="s">
        <v>679</v>
      </c>
      <c r="B548" t="s">
        <v>677</v>
      </c>
      <c r="C548" t="s">
        <v>678</v>
      </c>
      <c r="D548" t="s">
        <v>45</v>
      </c>
      <c r="E548" t="s">
        <v>121</v>
      </c>
      <c r="F548">
        <v>0.2</v>
      </c>
      <c r="G548">
        <f>+VLOOKUP(B548,[112]Insumos!$A$2:$F$5000,5,FALSE)</f>
        <v>2669</v>
      </c>
      <c r="H548">
        <f t="shared" si="53"/>
        <v>534</v>
      </c>
    </row>
    <row r="550" spans="1:8">
      <c r="A550" t="s">
        <v>683</v>
      </c>
      <c r="B550" t="s">
        <v>27</v>
      </c>
      <c r="C550" s="16" t="s">
        <v>684</v>
      </c>
      <c r="D550" s="16" t="s">
        <v>28</v>
      </c>
      <c r="E550" s="16" t="s">
        <v>36</v>
      </c>
      <c r="F550" s="16"/>
      <c r="G550" s="16"/>
      <c r="H550" s="16">
        <v>82544</v>
      </c>
    </row>
    <row r="551" spans="1:8">
      <c r="A551" t="s">
        <v>683</v>
      </c>
      <c r="B551" t="s">
        <v>289</v>
      </c>
      <c r="C551" t="s">
        <v>290</v>
      </c>
      <c r="D551" t="s">
        <v>120</v>
      </c>
      <c r="E551" t="s">
        <v>121</v>
      </c>
      <c r="F551">
        <v>6.0000000000000001E-3</v>
      </c>
      <c r="G551">
        <f>+VLOOKUP(B551,[112]Insumos!$A$2:$F$5000,5,FALSE)</f>
        <v>554104</v>
      </c>
      <c r="H551">
        <f t="shared" ref="H551:H554" si="54">+ROUND(F551*G551,0)</f>
        <v>3325</v>
      </c>
    </row>
    <row r="552" spans="1:8">
      <c r="A552" t="s">
        <v>683</v>
      </c>
      <c r="B552" t="s">
        <v>665</v>
      </c>
      <c r="C552" t="s">
        <v>666</v>
      </c>
      <c r="D552" t="s">
        <v>31</v>
      </c>
      <c r="E552" t="s">
        <v>32</v>
      </c>
      <c r="F552">
        <v>1</v>
      </c>
      <c r="G552">
        <f>+VLOOKUP(B552,[112]Insumos!$A$2:$F$5000,5,FALSE)</f>
        <v>76883</v>
      </c>
      <c r="H552">
        <f t="shared" si="54"/>
        <v>76883</v>
      </c>
    </row>
    <row r="553" spans="1:8">
      <c r="A553" t="s">
        <v>683</v>
      </c>
      <c r="B553" t="s">
        <v>40</v>
      </c>
      <c r="C553" t="s">
        <v>41</v>
      </c>
      <c r="D553" t="s">
        <v>42</v>
      </c>
      <c r="E553" t="s">
        <v>36</v>
      </c>
      <c r="F553">
        <v>2.5000000000000001E-2</v>
      </c>
      <c r="G553">
        <f>+VLOOKUP(B553,[112]Insumos!$A$2:$F$5000,5,FALSE)</f>
        <v>3311</v>
      </c>
      <c r="H553">
        <f t="shared" si="54"/>
        <v>83</v>
      </c>
    </row>
    <row r="554" spans="1:8">
      <c r="A554" t="s">
        <v>683</v>
      </c>
      <c r="B554" t="s">
        <v>51</v>
      </c>
      <c r="C554" t="s">
        <v>52</v>
      </c>
      <c r="D554" t="s">
        <v>45</v>
      </c>
      <c r="E554" t="s">
        <v>36</v>
      </c>
      <c r="F554">
        <v>1.3</v>
      </c>
      <c r="G554">
        <f>+VLOOKUP(B554,[112]Insumos!$A$2:$F$5000,5,FALSE)</f>
        <v>1733</v>
      </c>
      <c r="H554">
        <f t="shared" si="54"/>
        <v>2253</v>
      </c>
    </row>
    <row r="556" spans="1:8">
      <c r="A556" t="s">
        <v>685</v>
      </c>
      <c r="B556" t="s">
        <v>27</v>
      </c>
      <c r="C556" s="16" t="s">
        <v>686</v>
      </c>
      <c r="D556" s="16" t="s">
        <v>28</v>
      </c>
      <c r="E556" s="16" t="s">
        <v>121</v>
      </c>
      <c r="F556" s="16"/>
      <c r="G556" s="16"/>
      <c r="H556" s="16">
        <v>66527</v>
      </c>
    </row>
    <row r="557" spans="1:8">
      <c r="A557" t="s">
        <v>685</v>
      </c>
      <c r="B557" t="s">
        <v>687</v>
      </c>
      <c r="C557" t="s">
        <v>688</v>
      </c>
      <c r="D557" t="s">
        <v>31</v>
      </c>
      <c r="E557" t="s">
        <v>32</v>
      </c>
      <c r="F557">
        <v>0.65</v>
      </c>
      <c r="G557">
        <f>+VLOOKUP(B557,[112]Insumos!$A$2:$F$5000,5,FALSE)</f>
        <v>42311</v>
      </c>
      <c r="H557">
        <f t="shared" ref="H557:H560" si="55">+ROUND(F557*G557,0)</f>
        <v>27502</v>
      </c>
    </row>
    <row r="558" spans="1:8">
      <c r="A558" t="s">
        <v>685</v>
      </c>
      <c r="B558" t="s">
        <v>40</v>
      </c>
      <c r="C558" t="s">
        <v>41</v>
      </c>
      <c r="D558" t="s">
        <v>42</v>
      </c>
      <c r="E558" t="s">
        <v>36</v>
      </c>
      <c r="F558">
        <v>0.65</v>
      </c>
      <c r="G558">
        <f>+VLOOKUP(B558,[112]Insumos!$A$2:$F$5000,5,FALSE)</f>
        <v>3311</v>
      </c>
      <c r="H558">
        <f t="shared" si="55"/>
        <v>2152</v>
      </c>
    </row>
    <row r="559" spans="1:8">
      <c r="A559" t="s">
        <v>685</v>
      </c>
      <c r="B559" t="s">
        <v>51</v>
      </c>
      <c r="C559" t="s">
        <v>52</v>
      </c>
      <c r="D559" t="s">
        <v>45</v>
      </c>
      <c r="E559" t="s">
        <v>36</v>
      </c>
      <c r="F559">
        <v>0.5</v>
      </c>
      <c r="G559">
        <f>+VLOOKUP(B559,[112]Insumos!$A$2:$F$5000,5,FALSE)</f>
        <v>1733</v>
      </c>
      <c r="H559">
        <f t="shared" si="55"/>
        <v>867</v>
      </c>
    </row>
    <row r="560" spans="1:8">
      <c r="A560" t="s">
        <v>685</v>
      </c>
      <c r="B560" t="s">
        <v>689</v>
      </c>
      <c r="C560" t="s">
        <v>690</v>
      </c>
      <c r="D560" t="s">
        <v>45</v>
      </c>
      <c r="E560" t="s">
        <v>121</v>
      </c>
      <c r="F560">
        <v>1.3</v>
      </c>
      <c r="G560">
        <f>+VLOOKUP(B560,[112]Insumos!$A$2:$F$5000,5,FALSE)</f>
        <v>27697</v>
      </c>
      <c r="H560">
        <f t="shared" si="55"/>
        <v>36006</v>
      </c>
    </row>
    <row r="562" spans="1:8">
      <c r="A562" t="s">
        <v>691</v>
      </c>
      <c r="B562" t="s">
        <v>27</v>
      </c>
      <c r="C562" s="16" t="s">
        <v>692</v>
      </c>
      <c r="D562" s="16" t="s">
        <v>28</v>
      </c>
      <c r="E562" s="16" t="s">
        <v>121</v>
      </c>
      <c r="F562" s="16"/>
      <c r="G562" s="16"/>
      <c r="H562" s="16">
        <v>169222</v>
      </c>
    </row>
    <row r="563" spans="1:8">
      <c r="A563" t="s">
        <v>691</v>
      </c>
      <c r="B563" t="s">
        <v>687</v>
      </c>
      <c r="C563" t="s">
        <v>688</v>
      </c>
      <c r="D563" t="s">
        <v>31</v>
      </c>
      <c r="E563" t="s">
        <v>32</v>
      </c>
      <c r="F563">
        <v>0.75</v>
      </c>
      <c r="G563">
        <f>+VLOOKUP(B563,[112]Insumos!$A$2:$F$5000,5,FALSE)</f>
        <v>42311</v>
      </c>
      <c r="H563">
        <f t="shared" ref="H563:H565" si="56">+ROUND(F563*G563,0)</f>
        <v>31733</v>
      </c>
    </row>
    <row r="564" spans="1:8">
      <c r="A564" t="s">
        <v>691</v>
      </c>
      <c r="B564" t="s">
        <v>693</v>
      </c>
      <c r="C564" t="s">
        <v>694</v>
      </c>
      <c r="D564" t="s">
        <v>35</v>
      </c>
      <c r="E564" t="s">
        <v>39</v>
      </c>
      <c r="F564">
        <v>7.0000000000000007E-2</v>
      </c>
      <c r="G564">
        <f>+VLOOKUP(B564,[112]Insumos!$A$2:$F$5000,5,FALSE)</f>
        <v>56533</v>
      </c>
      <c r="H564">
        <f t="shared" si="56"/>
        <v>3957</v>
      </c>
    </row>
    <row r="565" spans="1:8">
      <c r="A565" t="s">
        <v>691</v>
      </c>
      <c r="B565" t="s">
        <v>695</v>
      </c>
      <c r="C565" t="s">
        <v>696</v>
      </c>
      <c r="D565" t="s">
        <v>45</v>
      </c>
      <c r="E565" t="s">
        <v>121</v>
      </c>
      <c r="F565">
        <v>1.1499999999999999</v>
      </c>
      <c r="G565">
        <f>+VLOOKUP(B565,[112]Insumos!$A$2:$F$5000,5,FALSE)</f>
        <v>116115</v>
      </c>
      <c r="H565">
        <f t="shared" si="56"/>
        <v>133532</v>
      </c>
    </row>
    <row r="567" spans="1:8">
      <c r="A567" t="s">
        <v>700</v>
      </c>
      <c r="B567" t="s">
        <v>27</v>
      </c>
      <c r="C567" s="16" t="s">
        <v>697</v>
      </c>
      <c r="D567" s="16" t="s">
        <v>28</v>
      </c>
      <c r="E567" s="16" t="s">
        <v>78</v>
      </c>
      <c r="F567" s="16"/>
      <c r="G567" s="16"/>
      <c r="H567" s="16">
        <v>7525</v>
      </c>
    </row>
    <row r="568" spans="1:8">
      <c r="A568" t="s">
        <v>700</v>
      </c>
      <c r="B568" t="s">
        <v>59</v>
      </c>
      <c r="C568" t="s">
        <v>60</v>
      </c>
      <c r="D568" t="s">
        <v>31</v>
      </c>
      <c r="E568" t="s">
        <v>32</v>
      </c>
      <c r="F568">
        <v>0.21</v>
      </c>
      <c r="G568">
        <f>+VLOOKUP(B568,[112]Insumos!$A$2:$F$5000,5,FALSE)</f>
        <v>23915</v>
      </c>
      <c r="H568">
        <f t="shared" ref="H568:H571" si="57">+ROUND(F568*G568,0)</f>
        <v>5022</v>
      </c>
    </row>
    <row r="569" spans="1:8">
      <c r="A569" t="s">
        <v>700</v>
      </c>
      <c r="B569" t="s">
        <v>698</v>
      </c>
      <c r="C569" t="s">
        <v>699</v>
      </c>
      <c r="D569" t="s">
        <v>35</v>
      </c>
      <c r="E569" t="s">
        <v>39</v>
      </c>
      <c r="F569">
        <v>0.02</v>
      </c>
      <c r="G569">
        <f>+VLOOKUP(B569,[112]Insumos!$A$2:$F$5000,5,FALSE)</f>
        <v>51667</v>
      </c>
      <c r="H569">
        <f t="shared" si="57"/>
        <v>1033</v>
      </c>
    </row>
    <row r="570" spans="1:8">
      <c r="A570" t="s">
        <v>700</v>
      </c>
      <c r="B570" t="s">
        <v>40</v>
      </c>
      <c r="C570" t="s">
        <v>41</v>
      </c>
      <c r="D570" t="s">
        <v>42</v>
      </c>
      <c r="E570" t="s">
        <v>36</v>
      </c>
      <c r="F570">
        <v>0.21</v>
      </c>
      <c r="G570">
        <f>+VLOOKUP(B570,[112]Insumos!$A$2:$F$5000,5,FALSE)</f>
        <v>3311</v>
      </c>
      <c r="H570">
        <f t="shared" si="57"/>
        <v>695</v>
      </c>
    </row>
    <row r="571" spans="1:8">
      <c r="A571" t="s">
        <v>700</v>
      </c>
      <c r="B571" t="s">
        <v>51</v>
      </c>
      <c r="C571" t="s">
        <v>52</v>
      </c>
      <c r="D571" t="s">
        <v>45</v>
      </c>
      <c r="E571" t="s">
        <v>36</v>
      </c>
      <c r="F571">
        <v>0.44700000000000001</v>
      </c>
      <c r="G571">
        <f>+VLOOKUP(B571,[112]Insumos!$A$2:$F$5000,5,FALSE)</f>
        <v>1733</v>
      </c>
      <c r="H571">
        <f t="shared" si="57"/>
        <v>775</v>
      </c>
    </row>
    <row r="573" spans="1:8">
      <c r="A573" t="s">
        <v>707</v>
      </c>
      <c r="B573" t="s">
        <v>27</v>
      </c>
      <c r="C573" s="16" t="s">
        <v>708</v>
      </c>
      <c r="D573" s="16" t="s">
        <v>28</v>
      </c>
      <c r="E573" s="16" t="s">
        <v>121</v>
      </c>
      <c r="F573" s="16"/>
      <c r="G573" s="16"/>
      <c r="H573" s="16">
        <v>789037</v>
      </c>
    </row>
    <row r="574" spans="1:8">
      <c r="A574" t="s">
        <v>707</v>
      </c>
      <c r="B574" t="s">
        <v>289</v>
      </c>
      <c r="C574" t="s">
        <v>290</v>
      </c>
      <c r="D574" t="s">
        <v>120</v>
      </c>
      <c r="E574" t="s">
        <v>121</v>
      </c>
      <c r="F574">
        <v>1.05</v>
      </c>
      <c r="G574">
        <f>+VLOOKUP(B574,[112]Insumos!$A$2:$F$5000,5,FALSE)</f>
        <v>554104</v>
      </c>
      <c r="H574">
        <f t="shared" ref="H574:H581" si="58">+ROUND(F574*G574,0)</f>
        <v>581809</v>
      </c>
    </row>
    <row r="575" spans="1:8">
      <c r="A575" t="s">
        <v>707</v>
      </c>
      <c r="B575" t="s">
        <v>687</v>
      </c>
      <c r="C575" t="s">
        <v>688</v>
      </c>
      <c r="D575" t="s">
        <v>31</v>
      </c>
      <c r="E575" t="s">
        <v>32</v>
      </c>
      <c r="F575">
        <v>4</v>
      </c>
      <c r="G575">
        <f>+VLOOKUP(B575,[112]Insumos!$A$2:$F$5000,5,FALSE)</f>
        <v>42311</v>
      </c>
      <c r="H575">
        <f t="shared" si="58"/>
        <v>169244</v>
      </c>
    </row>
    <row r="576" spans="1:8">
      <c r="A576" t="s">
        <v>707</v>
      </c>
      <c r="B576" t="s">
        <v>701</v>
      </c>
      <c r="C576" t="s">
        <v>702</v>
      </c>
      <c r="D576" t="s">
        <v>35</v>
      </c>
      <c r="E576" t="s">
        <v>39</v>
      </c>
      <c r="F576">
        <v>1.5</v>
      </c>
      <c r="G576">
        <f>+VLOOKUP(B576,[112]Insumos!$A$2:$F$5000,5,FALSE)</f>
        <v>462</v>
      </c>
      <c r="H576">
        <f t="shared" si="58"/>
        <v>693</v>
      </c>
    </row>
    <row r="577" spans="1:8">
      <c r="A577" t="s">
        <v>707</v>
      </c>
      <c r="B577" t="s">
        <v>37</v>
      </c>
      <c r="C577" t="s">
        <v>38</v>
      </c>
      <c r="D577" t="s">
        <v>35</v>
      </c>
      <c r="E577" t="s">
        <v>39</v>
      </c>
      <c r="F577">
        <v>6.5799999999999997E-2</v>
      </c>
      <c r="G577">
        <f>+VLOOKUP(B577,[112]Insumos!$A$2:$F$5000,5,FALSE)</f>
        <v>171308</v>
      </c>
      <c r="H577">
        <f t="shared" si="58"/>
        <v>11272</v>
      </c>
    </row>
    <row r="578" spans="1:8">
      <c r="A578" t="s">
        <v>707</v>
      </c>
      <c r="B578" t="s">
        <v>40</v>
      </c>
      <c r="C578" t="s">
        <v>41</v>
      </c>
      <c r="D578" t="s">
        <v>42</v>
      </c>
      <c r="E578" t="s">
        <v>36</v>
      </c>
      <c r="F578">
        <v>0.4</v>
      </c>
      <c r="G578">
        <f>+VLOOKUP(B578,[112]Insumos!$A$2:$F$5000,5,FALSE)</f>
        <v>3311</v>
      </c>
      <c r="H578">
        <f t="shared" si="58"/>
        <v>1324</v>
      </c>
    </row>
    <row r="579" spans="1:8">
      <c r="A579" t="s">
        <v>707</v>
      </c>
      <c r="B579" t="s">
        <v>51</v>
      </c>
      <c r="C579" t="s">
        <v>52</v>
      </c>
      <c r="D579" t="s">
        <v>45</v>
      </c>
      <c r="E579" t="s">
        <v>36</v>
      </c>
      <c r="F579">
        <v>4.1933999999999996</v>
      </c>
      <c r="G579">
        <f>+VLOOKUP(B579,[112]Insumos!$A$2:$F$5000,5,FALSE)</f>
        <v>1733</v>
      </c>
      <c r="H579">
        <f t="shared" si="58"/>
        <v>7267</v>
      </c>
    </row>
    <row r="580" spans="1:8">
      <c r="A580" t="s">
        <v>707</v>
      </c>
      <c r="B580" t="s">
        <v>703</v>
      </c>
      <c r="C580" t="s">
        <v>704</v>
      </c>
      <c r="D580" t="s">
        <v>45</v>
      </c>
      <c r="E580" t="s">
        <v>24</v>
      </c>
      <c r="F580">
        <v>3</v>
      </c>
      <c r="G580">
        <f>+VLOOKUP(B580,[112]Insumos!$A$2:$F$5000,5,FALSE)</f>
        <v>4680</v>
      </c>
      <c r="H580">
        <f t="shared" si="58"/>
        <v>14040</v>
      </c>
    </row>
    <row r="581" spans="1:8">
      <c r="A581" t="s">
        <v>707</v>
      </c>
      <c r="B581" t="s">
        <v>705</v>
      </c>
      <c r="C581" t="s">
        <v>706</v>
      </c>
      <c r="D581" t="s">
        <v>45</v>
      </c>
      <c r="E581" t="s">
        <v>178</v>
      </c>
      <c r="F581">
        <v>0.8</v>
      </c>
      <c r="G581">
        <f>+VLOOKUP(B581,[112]Insumos!$A$2:$F$5000,5,FALSE)</f>
        <v>4235</v>
      </c>
      <c r="H581">
        <f t="shared" si="58"/>
        <v>3388</v>
      </c>
    </row>
    <row r="583" spans="1:8">
      <c r="A583" t="s">
        <v>709</v>
      </c>
      <c r="B583" t="s">
        <v>27</v>
      </c>
      <c r="C583" s="16" t="s">
        <v>710</v>
      </c>
      <c r="D583" s="16" t="s">
        <v>28</v>
      </c>
      <c r="E583" s="16" t="s">
        <v>36</v>
      </c>
      <c r="F583" s="16"/>
      <c r="G583" s="16"/>
      <c r="H583" s="16">
        <v>935878</v>
      </c>
    </row>
    <row r="584" spans="1:8">
      <c r="A584" t="s">
        <v>709</v>
      </c>
      <c r="B584" t="s">
        <v>138</v>
      </c>
      <c r="C584" t="s">
        <v>139</v>
      </c>
      <c r="D584" t="s">
        <v>31</v>
      </c>
      <c r="E584" t="s">
        <v>32</v>
      </c>
      <c r="F584">
        <v>6</v>
      </c>
      <c r="G584">
        <f>+VLOOKUP(B584,[112]Insumos!$A$2:$F$5000,5,FALSE)</f>
        <v>47718</v>
      </c>
      <c r="H584">
        <f t="shared" ref="H584:H588" si="59">+ROUND(F584*G584,0)</f>
        <v>286308</v>
      </c>
    </row>
    <row r="585" spans="1:8">
      <c r="A585" t="s">
        <v>709</v>
      </c>
      <c r="B585" t="s">
        <v>37</v>
      </c>
      <c r="C585" t="s">
        <v>38</v>
      </c>
      <c r="D585" t="s">
        <v>35</v>
      </c>
      <c r="E585" t="s">
        <v>39</v>
      </c>
      <c r="F585">
        <v>6.9800000000000001E-2</v>
      </c>
      <c r="G585">
        <f>+VLOOKUP(B585,[112]Insumos!$A$2:$F$5000,5,FALSE)</f>
        <v>171308</v>
      </c>
      <c r="H585">
        <f t="shared" si="59"/>
        <v>11957</v>
      </c>
    </row>
    <row r="586" spans="1:8">
      <c r="A586" t="s">
        <v>709</v>
      </c>
      <c r="B586" t="s">
        <v>40</v>
      </c>
      <c r="C586" t="s">
        <v>41</v>
      </c>
      <c r="D586" t="s">
        <v>42</v>
      </c>
      <c r="E586" t="s">
        <v>36</v>
      </c>
      <c r="F586">
        <v>0.5</v>
      </c>
      <c r="G586">
        <f>+VLOOKUP(B586,[112]Insumos!$A$2:$F$5000,5,FALSE)</f>
        <v>3311</v>
      </c>
      <c r="H586">
        <f t="shared" si="59"/>
        <v>1656</v>
      </c>
    </row>
    <row r="587" spans="1:8">
      <c r="A587" t="s">
        <v>709</v>
      </c>
      <c r="B587" t="s">
        <v>711</v>
      </c>
      <c r="C587" t="s">
        <v>712</v>
      </c>
      <c r="D587" t="s">
        <v>45</v>
      </c>
      <c r="E587" t="s">
        <v>36</v>
      </c>
      <c r="F587">
        <v>1</v>
      </c>
      <c r="G587">
        <f>+VLOOKUP(B587,[112]Insumos!$A$2:$F$5000,5,FALSE)</f>
        <v>619493</v>
      </c>
      <c r="H587">
        <f t="shared" si="59"/>
        <v>619493</v>
      </c>
    </row>
    <row r="588" spans="1:8">
      <c r="A588" t="s">
        <v>709</v>
      </c>
      <c r="B588" t="s">
        <v>51</v>
      </c>
      <c r="C588" t="s">
        <v>52</v>
      </c>
      <c r="D588" t="s">
        <v>45</v>
      </c>
      <c r="E588" t="s">
        <v>36</v>
      </c>
      <c r="F588">
        <v>9.5</v>
      </c>
      <c r="G588">
        <f>+VLOOKUP(B588,[112]Insumos!$A$2:$F$5000,5,FALSE)</f>
        <v>1733</v>
      </c>
      <c r="H588">
        <f t="shared" si="59"/>
        <v>16464</v>
      </c>
    </row>
    <row r="590" spans="1:8">
      <c r="A590" t="s">
        <v>208</v>
      </c>
      <c r="B590" t="s">
        <v>27</v>
      </c>
      <c r="C590" s="16" t="s">
        <v>209</v>
      </c>
      <c r="D590" s="16" t="s">
        <v>28</v>
      </c>
      <c r="E590" s="16" t="s">
        <v>36</v>
      </c>
      <c r="F590" s="16"/>
      <c r="G590" s="16"/>
      <c r="H590" s="16">
        <v>58324</v>
      </c>
    </row>
    <row r="591" spans="1:8">
      <c r="A591" t="s">
        <v>208</v>
      </c>
      <c r="B591" t="s">
        <v>138</v>
      </c>
      <c r="C591" t="s">
        <v>139</v>
      </c>
      <c r="D591" t="s">
        <v>31</v>
      </c>
      <c r="E591" t="s">
        <v>32</v>
      </c>
      <c r="F591">
        <v>0.6</v>
      </c>
      <c r="G591">
        <f>+VLOOKUP(B591,[112]Insumos!$A$2:$F$5000,5,FALSE)</f>
        <v>47718</v>
      </c>
      <c r="H591">
        <f t="shared" ref="H591:H596" si="60">+ROUND(F591*G591,0)</f>
        <v>28631</v>
      </c>
    </row>
    <row r="592" spans="1:8">
      <c r="A592" t="s">
        <v>208</v>
      </c>
      <c r="B592" t="s">
        <v>37</v>
      </c>
      <c r="C592" t="s">
        <v>38</v>
      </c>
      <c r="D592" t="s">
        <v>35</v>
      </c>
      <c r="E592" t="s">
        <v>39</v>
      </c>
      <c r="F592">
        <v>2.86E-2</v>
      </c>
      <c r="G592">
        <f>+VLOOKUP(B592,[112]Insumos!$A$2:$F$5000,5,FALSE)</f>
        <v>171308</v>
      </c>
      <c r="H592">
        <f t="shared" si="60"/>
        <v>4899</v>
      </c>
    </row>
    <row r="593" spans="1:8">
      <c r="A593" t="s">
        <v>208</v>
      </c>
      <c r="B593" t="s">
        <v>40</v>
      </c>
      <c r="C593" t="s">
        <v>41</v>
      </c>
      <c r="D593" t="s">
        <v>42</v>
      </c>
      <c r="E593" t="s">
        <v>36</v>
      </c>
      <c r="F593">
        <v>0.5</v>
      </c>
      <c r="G593">
        <f>+VLOOKUP(B593,[112]Insumos!$A$2:$F$5000,5,FALSE)</f>
        <v>3311</v>
      </c>
      <c r="H593">
        <f t="shared" si="60"/>
        <v>1656</v>
      </c>
    </row>
    <row r="594" spans="1:8">
      <c r="A594" t="s">
        <v>208</v>
      </c>
      <c r="B594" t="s">
        <v>140</v>
      </c>
      <c r="C594" t="s">
        <v>141</v>
      </c>
      <c r="D594" t="s">
        <v>45</v>
      </c>
      <c r="E594" t="s">
        <v>36</v>
      </c>
      <c r="F594">
        <v>0.5</v>
      </c>
      <c r="G594">
        <f>+VLOOKUP(B594,[112]Insumos!$A$2:$F$5000,5,FALSE)</f>
        <v>2341</v>
      </c>
      <c r="H594">
        <f t="shared" si="60"/>
        <v>1171</v>
      </c>
    </row>
    <row r="595" spans="1:8">
      <c r="A595" t="s">
        <v>208</v>
      </c>
      <c r="B595" t="s">
        <v>51</v>
      </c>
      <c r="C595" t="s">
        <v>52</v>
      </c>
      <c r="D595" t="s">
        <v>45</v>
      </c>
      <c r="E595" t="s">
        <v>36</v>
      </c>
      <c r="F595">
        <v>1.2</v>
      </c>
      <c r="G595">
        <f>+VLOOKUP(B595,[112]Insumos!$A$2:$F$5000,5,FALSE)</f>
        <v>1733</v>
      </c>
      <c r="H595">
        <f t="shared" si="60"/>
        <v>2080</v>
      </c>
    </row>
    <row r="596" spans="1:8">
      <c r="A596" t="s">
        <v>208</v>
      </c>
      <c r="B596" t="s">
        <v>210</v>
      </c>
      <c r="C596" t="s">
        <v>211</v>
      </c>
      <c r="D596" t="s">
        <v>45</v>
      </c>
      <c r="E596" t="s">
        <v>36</v>
      </c>
      <c r="F596">
        <v>1</v>
      </c>
      <c r="G596">
        <f>+VLOOKUP(B596,[112]Insumos!$A$2:$F$5000,5,FALSE)</f>
        <v>19887</v>
      </c>
      <c r="H596">
        <f t="shared" si="60"/>
        <v>19887</v>
      </c>
    </row>
    <row r="598" spans="1:8">
      <c r="A598" t="s">
        <v>713</v>
      </c>
      <c r="B598" t="s">
        <v>27</v>
      </c>
      <c r="C598" s="16" t="s">
        <v>714</v>
      </c>
      <c r="D598" s="16" t="s">
        <v>28</v>
      </c>
      <c r="E598" s="16" t="s">
        <v>36</v>
      </c>
      <c r="F598" s="16"/>
      <c r="G598" s="16"/>
      <c r="H598" s="16">
        <v>90104</v>
      </c>
    </row>
    <row r="599" spans="1:8">
      <c r="A599" t="s">
        <v>713</v>
      </c>
      <c r="B599" t="s">
        <v>167</v>
      </c>
      <c r="C599" t="s">
        <v>168</v>
      </c>
      <c r="D599" t="s">
        <v>31</v>
      </c>
      <c r="E599" t="s">
        <v>32</v>
      </c>
      <c r="F599">
        <v>0.5</v>
      </c>
      <c r="G599">
        <f>+VLOOKUP(B599,[112]Insumos!$A$2:$F$5000,5,FALSE)</f>
        <v>33923</v>
      </c>
      <c r="H599">
        <f t="shared" ref="H599:H607" si="61">+ROUND(F599*G599,0)</f>
        <v>16962</v>
      </c>
    </row>
    <row r="600" spans="1:8">
      <c r="A600" t="s">
        <v>713</v>
      </c>
      <c r="B600" t="s">
        <v>37</v>
      </c>
      <c r="C600" t="s">
        <v>38</v>
      </c>
      <c r="D600" t="s">
        <v>35</v>
      </c>
      <c r="E600" t="s">
        <v>39</v>
      </c>
      <c r="F600">
        <v>0.1</v>
      </c>
      <c r="G600">
        <f>+VLOOKUP(B600,[112]Insumos!$A$2:$F$5000,5,FALSE)</f>
        <v>171308</v>
      </c>
      <c r="H600">
        <f t="shared" si="61"/>
        <v>17131</v>
      </c>
    </row>
    <row r="601" spans="1:8">
      <c r="A601" t="s">
        <v>713</v>
      </c>
      <c r="B601" t="s">
        <v>40</v>
      </c>
      <c r="C601" t="s">
        <v>41</v>
      </c>
      <c r="D601" t="s">
        <v>42</v>
      </c>
      <c r="E601" t="s">
        <v>36</v>
      </c>
      <c r="F601">
        <v>0.44</v>
      </c>
      <c r="G601">
        <f>+VLOOKUP(B601,[112]Insumos!$A$2:$F$5000,5,FALSE)</f>
        <v>3311</v>
      </c>
      <c r="H601">
        <f t="shared" si="61"/>
        <v>1457</v>
      </c>
    </row>
    <row r="602" spans="1:8">
      <c r="A602" t="s">
        <v>713</v>
      </c>
      <c r="B602" t="s">
        <v>715</v>
      </c>
      <c r="C602" t="s">
        <v>716</v>
      </c>
      <c r="D602" t="s">
        <v>45</v>
      </c>
      <c r="E602" t="s">
        <v>78</v>
      </c>
      <c r="F602">
        <v>1</v>
      </c>
      <c r="G602">
        <f>+VLOOKUP(B602,[112]Insumos!$A$2:$F$5000,5,FALSE)</f>
        <v>2924</v>
      </c>
      <c r="H602">
        <f t="shared" si="61"/>
        <v>2924</v>
      </c>
    </row>
    <row r="603" spans="1:8">
      <c r="A603" t="s">
        <v>713</v>
      </c>
      <c r="B603" t="s">
        <v>717</v>
      </c>
      <c r="C603" t="s">
        <v>718</v>
      </c>
      <c r="D603" t="s">
        <v>45</v>
      </c>
      <c r="E603" t="s">
        <v>78</v>
      </c>
      <c r="F603">
        <v>12</v>
      </c>
      <c r="G603">
        <f>+VLOOKUP(B603,[112]Insumos!$A$2:$F$5000,5,FALSE)</f>
        <v>2074</v>
      </c>
      <c r="H603">
        <f t="shared" si="61"/>
        <v>24888</v>
      </c>
    </row>
    <row r="604" spans="1:8">
      <c r="A604" t="s">
        <v>713</v>
      </c>
      <c r="B604" t="s">
        <v>719</v>
      </c>
      <c r="C604" t="s">
        <v>720</v>
      </c>
      <c r="D604" t="s">
        <v>45</v>
      </c>
      <c r="E604" t="s">
        <v>36</v>
      </c>
      <c r="F604">
        <v>2</v>
      </c>
      <c r="G604">
        <f>+VLOOKUP(B604,[112]Insumos!$A$2:$F$5000,5,FALSE)</f>
        <v>294</v>
      </c>
      <c r="H604">
        <f t="shared" si="61"/>
        <v>588</v>
      </c>
    </row>
    <row r="605" spans="1:8">
      <c r="A605" t="s">
        <v>713</v>
      </c>
      <c r="B605" t="s">
        <v>721</v>
      </c>
      <c r="C605" t="s">
        <v>722</v>
      </c>
      <c r="D605" t="s">
        <v>45</v>
      </c>
      <c r="E605" t="s">
        <v>78</v>
      </c>
      <c r="F605">
        <v>4</v>
      </c>
      <c r="G605">
        <f>+VLOOKUP(B605,[112]Insumos!$A$2:$F$5000,5,FALSE)</f>
        <v>4868</v>
      </c>
      <c r="H605">
        <f t="shared" si="61"/>
        <v>19472</v>
      </c>
    </row>
    <row r="606" spans="1:8">
      <c r="A606" t="s">
        <v>713</v>
      </c>
      <c r="B606" t="s">
        <v>723</v>
      </c>
      <c r="C606" t="s">
        <v>724</v>
      </c>
      <c r="D606" t="s">
        <v>45</v>
      </c>
      <c r="E606" t="s">
        <v>36</v>
      </c>
      <c r="F606">
        <v>1</v>
      </c>
      <c r="G606">
        <f>+VLOOKUP(B606,[112]Insumos!$A$2:$F$5000,5,FALSE)</f>
        <v>1012</v>
      </c>
      <c r="H606">
        <f t="shared" si="61"/>
        <v>1012</v>
      </c>
    </row>
    <row r="607" spans="1:8">
      <c r="A607" t="s">
        <v>713</v>
      </c>
      <c r="B607" t="s">
        <v>725</v>
      </c>
      <c r="C607" t="s">
        <v>726</v>
      </c>
      <c r="D607" t="s">
        <v>45</v>
      </c>
      <c r="E607" t="s">
        <v>36</v>
      </c>
      <c r="F607">
        <v>1</v>
      </c>
      <c r="G607">
        <f>+VLOOKUP(B607,[112]Insumos!$A$2:$F$5000,5,FALSE)</f>
        <v>5670</v>
      </c>
      <c r="H607">
        <f t="shared" si="61"/>
        <v>5670</v>
      </c>
    </row>
    <row r="609" spans="1:8">
      <c r="A609" t="s">
        <v>727</v>
      </c>
      <c r="B609" t="s">
        <v>27</v>
      </c>
      <c r="C609" s="16" t="s">
        <v>728</v>
      </c>
      <c r="D609" s="16" t="s">
        <v>28</v>
      </c>
      <c r="E609" s="16" t="s">
        <v>78</v>
      </c>
      <c r="F609" s="16"/>
      <c r="G609" s="16"/>
      <c r="H609" s="16">
        <v>7369</v>
      </c>
    </row>
    <row r="610" spans="1:8">
      <c r="A610" t="s">
        <v>727</v>
      </c>
      <c r="B610" t="s">
        <v>138</v>
      </c>
      <c r="C610" t="s">
        <v>139</v>
      </c>
      <c r="D610" t="s">
        <v>31</v>
      </c>
      <c r="E610" t="s">
        <v>32</v>
      </c>
      <c r="F610">
        <v>0.1</v>
      </c>
      <c r="G610">
        <f>+VLOOKUP(B610,[112]Insumos!$A$2:$F$5000,5,FALSE)</f>
        <v>47718</v>
      </c>
      <c r="H610">
        <f t="shared" ref="H610:H614" si="62">+ROUND(F610*G610,0)</f>
        <v>4772</v>
      </c>
    </row>
    <row r="611" spans="1:8">
      <c r="A611" t="s">
        <v>727</v>
      </c>
      <c r="B611" t="s">
        <v>37</v>
      </c>
      <c r="C611" t="s">
        <v>38</v>
      </c>
      <c r="D611" t="s">
        <v>35</v>
      </c>
      <c r="E611" t="s">
        <v>39</v>
      </c>
      <c r="F611">
        <v>2.0000000000000001E-4</v>
      </c>
      <c r="G611">
        <f>+VLOOKUP(B611,[112]Insumos!$A$2:$F$5000,5,FALSE)</f>
        <v>171308</v>
      </c>
      <c r="H611">
        <f t="shared" si="62"/>
        <v>34</v>
      </c>
    </row>
    <row r="612" spans="1:8">
      <c r="A612" t="s">
        <v>727</v>
      </c>
      <c r="B612" t="s">
        <v>40</v>
      </c>
      <c r="C612" t="s">
        <v>41</v>
      </c>
      <c r="D612" t="s">
        <v>42</v>
      </c>
      <c r="E612" t="s">
        <v>36</v>
      </c>
      <c r="F612">
        <v>0.2</v>
      </c>
      <c r="G612">
        <f>+VLOOKUP(B612,[112]Insumos!$A$2:$F$5000,5,FALSE)</f>
        <v>3311</v>
      </c>
      <c r="H612">
        <f t="shared" si="62"/>
        <v>662</v>
      </c>
    </row>
    <row r="613" spans="1:8">
      <c r="A613" t="s">
        <v>727</v>
      </c>
      <c r="B613" t="s">
        <v>729</v>
      </c>
      <c r="C613" t="s">
        <v>730</v>
      </c>
      <c r="D613" t="s">
        <v>45</v>
      </c>
      <c r="E613" t="s">
        <v>178</v>
      </c>
      <c r="F613">
        <v>1.03</v>
      </c>
      <c r="G613">
        <f>+VLOOKUP(B613,[112]Insumos!$A$2:$F$5000,5,FALSE)</f>
        <v>1593</v>
      </c>
      <c r="H613">
        <f t="shared" si="62"/>
        <v>1641</v>
      </c>
    </row>
    <row r="614" spans="1:8">
      <c r="A614" t="s">
        <v>727</v>
      </c>
      <c r="B614" t="s">
        <v>51</v>
      </c>
      <c r="C614" t="s">
        <v>52</v>
      </c>
      <c r="D614" t="s">
        <v>45</v>
      </c>
      <c r="E614" t="s">
        <v>36</v>
      </c>
      <c r="F614">
        <v>0.15</v>
      </c>
      <c r="G614">
        <f>+VLOOKUP(B614,[112]Insumos!$A$2:$F$5000,5,FALSE)</f>
        <v>1733</v>
      </c>
      <c r="H614">
        <f t="shared" si="62"/>
        <v>260</v>
      </c>
    </row>
    <row r="616" spans="1:8">
      <c r="A616" t="s">
        <v>731</v>
      </c>
      <c r="B616" t="s">
        <v>27</v>
      </c>
      <c r="C616" s="16" t="s">
        <v>732</v>
      </c>
      <c r="D616" s="16" t="s">
        <v>28</v>
      </c>
      <c r="E616" s="16" t="s">
        <v>78</v>
      </c>
      <c r="F616" s="16"/>
      <c r="G616" s="16"/>
      <c r="H616" s="16">
        <v>21313</v>
      </c>
    </row>
    <row r="617" spans="1:8">
      <c r="A617" t="s">
        <v>731</v>
      </c>
      <c r="B617" t="s">
        <v>733</v>
      </c>
      <c r="C617" t="s">
        <v>732</v>
      </c>
      <c r="D617" t="s">
        <v>45</v>
      </c>
      <c r="E617" t="s">
        <v>78</v>
      </c>
      <c r="F617">
        <v>1</v>
      </c>
      <c r="G617">
        <f>+VLOOKUP(B617,[112]Insumos!$A$2:$F$5000,5,FALSE)</f>
        <v>21313</v>
      </c>
      <c r="H617">
        <f t="shared" ref="H617" si="63">+ROUND(F617*G617,0)</f>
        <v>21313</v>
      </c>
    </row>
    <row r="619" spans="1:8">
      <c r="A619" t="s">
        <v>734</v>
      </c>
      <c r="B619" t="s">
        <v>27</v>
      </c>
      <c r="C619" s="16" t="s">
        <v>735</v>
      </c>
      <c r="D619" s="16" t="s">
        <v>28</v>
      </c>
      <c r="E619" s="16" t="s">
        <v>78</v>
      </c>
      <c r="F619" s="16"/>
      <c r="G619" s="16"/>
      <c r="H619" s="16">
        <v>17050</v>
      </c>
    </row>
    <row r="620" spans="1:8">
      <c r="A620" t="s">
        <v>734</v>
      </c>
      <c r="B620" t="s">
        <v>736</v>
      </c>
      <c r="C620" t="s">
        <v>735</v>
      </c>
      <c r="D620" t="s">
        <v>45</v>
      </c>
      <c r="E620" t="s">
        <v>78</v>
      </c>
      <c r="F620">
        <v>1</v>
      </c>
      <c r="G620">
        <f>+VLOOKUP(B620,[112]Insumos!$A$2:$F$5000,5,FALSE)</f>
        <v>17050</v>
      </c>
      <c r="H620">
        <f t="shared" ref="H620" si="64">+ROUND(F620*G620,0)</f>
        <v>17050</v>
      </c>
    </row>
    <row r="622" spans="1:8">
      <c r="A622" t="s">
        <v>341</v>
      </c>
      <c r="B622" t="s">
        <v>27</v>
      </c>
      <c r="C622" s="16" t="s">
        <v>342</v>
      </c>
      <c r="D622" s="16" t="s">
        <v>28</v>
      </c>
      <c r="E622" s="16" t="s">
        <v>36</v>
      </c>
      <c r="F622" s="16"/>
      <c r="G622" s="16"/>
      <c r="H622" s="16">
        <v>577062</v>
      </c>
    </row>
    <row r="623" spans="1:8">
      <c r="A623" t="s">
        <v>341</v>
      </c>
      <c r="B623" t="s">
        <v>343</v>
      </c>
      <c r="C623" t="s">
        <v>342</v>
      </c>
      <c r="D623" t="s">
        <v>45</v>
      </c>
      <c r="E623" t="s">
        <v>36</v>
      </c>
      <c r="F623">
        <v>1</v>
      </c>
      <c r="G623">
        <f>+VLOOKUP(B623,[112]Insumos!$A$2:$F$5000,5,FALSE)</f>
        <v>577062</v>
      </c>
      <c r="H623">
        <f t="shared" ref="H623" si="65">+ROUND(F623*G623,0)</f>
        <v>577062</v>
      </c>
    </row>
    <row r="625" spans="1:8">
      <c r="A625" t="s">
        <v>371</v>
      </c>
      <c r="B625" t="s">
        <v>27</v>
      </c>
      <c r="C625" s="16" t="s">
        <v>372</v>
      </c>
      <c r="D625" s="16" t="s">
        <v>28</v>
      </c>
      <c r="E625" s="16" t="s">
        <v>24</v>
      </c>
      <c r="F625" s="16"/>
      <c r="G625" s="16"/>
      <c r="H625" s="16">
        <v>5445</v>
      </c>
    </row>
    <row r="626" spans="1:8">
      <c r="A626" t="s">
        <v>371</v>
      </c>
      <c r="B626" t="s">
        <v>59</v>
      </c>
      <c r="C626" t="s">
        <v>60</v>
      </c>
      <c r="D626" t="s">
        <v>31</v>
      </c>
      <c r="E626" t="s">
        <v>32</v>
      </c>
      <c r="F626">
        <v>0.2</v>
      </c>
      <c r="G626">
        <f>+VLOOKUP(B626,[112]Insumos!$A$2:$F$5000,5,FALSE)</f>
        <v>23915</v>
      </c>
      <c r="H626">
        <f t="shared" ref="H626:H627" si="66">+ROUND(F626*G626,0)</f>
        <v>4783</v>
      </c>
    </row>
    <row r="627" spans="1:8">
      <c r="A627" t="s">
        <v>371</v>
      </c>
      <c r="B627" t="s">
        <v>40</v>
      </c>
      <c r="C627" t="s">
        <v>41</v>
      </c>
      <c r="D627" t="s">
        <v>42</v>
      </c>
      <c r="E627" t="s">
        <v>36</v>
      </c>
      <c r="F627">
        <v>0.2</v>
      </c>
      <c r="G627">
        <f>+VLOOKUP(B627,[112]Insumos!$A$2:$F$5000,5,FALSE)</f>
        <v>3311</v>
      </c>
      <c r="H627">
        <f t="shared" si="66"/>
        <v>662</v>
      </c>
    </row>
    <row r="629" spans="1:8">
      <c r="A629" t="s">
        <v>375</v>
      </c>
      <c r="B629" t="s">
        <v>27</v>
      </c>
      <c r="C629" s="16" t="s">
        <v>376</v>
      </c>
      <c r="D629" s="16" t="s">
        <v>28</v>
      </c>
      <c r="E629" s="16" t="s">
        <v>78</v>
      </c>
      <c r="F629" s="16"/>
      <c r="G629" s="16"/>
      <c r="H629" s="16">
        <v>27162</v>
      </c>
    </row>
    <row r="630" spans="1:8">
      <c r="A630" t="s">
        <v>375</v>
      </c>
      <c r="B630" t="s">
        <v>92</v>
      </c>
      <c r="C630" t="s">
        <v>93</v>
      </c>
      <c r="D630" t="s">
        <v>31</v>
      </c>
      <c r="E630" t="s">
        <v>32</v>
      </c>
      <c r="F630">
        <v>0.37</v>
      </c>
      <c r="G630">
        <f>+VLOOKUP(B630,[112]Insumos!$A$2:$F$5000,5,FALSE)</f>
        <v>26303</v>
      </c>
      <c r="H630">
        <f t="shared" ref="H630:H636" si="67">+ROUND(F630*G630,0)</f>
        <v>9732</v>
      </c>
    </row>
    <row r="631" spans="1:8">
      <c r="A631" t="s">
        <v>375</v>
      </c>
      <c r="B631" t="s">
        <v>37</v>
      </c>
      <c r="C631" t="s">
        <v>38</v>
      </c>
      <c r="D631" t="s">
        <v>35</v>
      </c>
      <c r="E631" t="s">
        <v>39</v>
      </c>
      <c r="F631">
        <v>0.01</v>
      </c>
      <c r="G631">
        <f>+VLOOKUP(B631,[112]Insumos!$A$2:$F$5000,5,FALSE)</f>
        <v>171308</v>
      </c>
      <c r="H631">
        <f t="shared" si="67"/>
        <v>1713</v>
      </c>
    </row>
    <row r="632" spans="1:8">
      <c r="A632" t="s">
        <v>375</v>
      </c>
      <c r="B632" t="s">
        <v>737</v>
      </c>
      <c r="C632" t="s">
        <v>738</v>
      </c>
      <c r="D632" t="s">
        <v>35</v>
      </c>
      <c r="E632" t="s">
        <v>178</v>
      </c>
      <c r="F632">
        <v>1</v>
      </c>
      <c r="G632">
        <f>+VLOOKUP(B632,[112]Insumos!$A$2:$F$5000,5,FALSE)</f>
        <v>2569</v>
      </c>
      <c r="H632">
        <f t="shared" si="67"/>
        <v>2569</v>
      </c>
    </row>
    <row r="633" spans="1:8">
      <c r="A633" t="s">
        <v>375</v>
      </c>
      <c r="B633" t="s">
        <v>40</v>
      </c>
      <c r="C633" t="s">
        <v>41</v>
      </c>
      <c r="D633" t="s">
        <v>42</v>
      </c>
      <c r="E633" t="s">
        <v>36</v>
      </c>
      <c r="F633">
        <v>0.2</v>
      </c>
      <c r="G633">
        <f>+VLOOKUP(B633,[112]Insumos!$A$2:$F$5000,5,FALSE)</f>
        <v>3311</v>
      </c>
      <c r="H633">
        <f t="shared" si="67"/>
        <v>662</v>
      </c>
    </row>
    <row r="634" spans="1:8">
      <c r="A634" t="s">
        <v>375</v>
      </c>
      <c r="B634" t="s">
        <v>51</v>
      </c>
      <c r="C634" t="s">
        <v>52</v>
      </c>
      <c r="D634" t="s">
        <v>45</v>
      </c>
      <c r="E634" t="s">
        <v>36</v>
      </c>
      <c r="F634">
        <v>0.35199999999999998</v>
      </c>
      <c r="G634">
        <f>+VLOOKUP(B634,[112]Insumos!$A$2:$F$5000,5,FALSE)</f>
        <v>1733</v>
      </c>
      <c r="H634">
        <f t="shared" si="67"/>
        <v>610</v>
      </c>
    </row>
    <row r="635" spans="1:8">
      <c r="A635" t="s">
        <v>375</v>
      </c>
      <c r="B635" t="s">
        <v>739</v>
      </c>
      <c r="C635" t="s">
        <v>740</v>
      </c>
      <c r="D635" t="s">
        <v>45</v>
      </c>
      <c r="E635" t="s">
        <v>36</v>
      </c>
      <c r="F635">
        <v>7.4999999999999997E-3</v>
      </c>
      <c r="G635">
        <f>+VLOOKUP(B635,[112]Insumos!$A$2:$F$5000,5,FALSE)</f>
        <v>181132</v>
      </c>
      <c r="H635">
        <f t="shared" si="67"/>
        <v>1358</v>
      </c>
    </row>
    <row r="636" spans="1:8">
      <c r="A636" t="s">
        <v>375</v>
      </c>
      <c r="B636" t="s">
        <v>741</v>
      </c>
      <c r="C636" t="s">
        <v>742</v>
      </c>
      <c r="D636" t="s">
        <v>45</v>
      </c>
      <c r="E636" t="s">
        <v>178</v>
      </c>
      <c r="F636">
        <v>1.03</v>
      </c>
      <c r="G636">
        <f>+VLOOKUP(B636,[112]Insumos!$A$2:$F$5000,5,FALSE)</f>
        <v>10212</v>
      </c>
      <c r="H636">
        <f t="shared" si="67"/>
        <v>10518</v>
      </c>
    </row>
    <row r="638" spans="1:8">
      <c r="A638" t="s">
        <v>377</v>
      </c>
      <c r="B638" t="s">
        <v>27</v>
      </c>
      <c r="C638" s="16" t="s">
        <v>378</v>
      </c>
      <c r="D638" s="16" t="s">
        <v>28</v>
      </c>
      <c r="E638" s="16" t="s">
        <v>24</v>
      </c>
      <c r="F638" s="16"/>
      <c r="G638" s="16"/>
      <c r="H638" s="16">
        <v>84615</v>
      </c>
    </row>
    <row r="639" spans="1:8">
      <c r="A639" t="s">
        <v>377</v>
      </c>
      <c r="B639" t="s">
        <v>118</v>
      </c>
      <c r="C639" t="s">
        <v>119</v>
      </c>
      <c r="D639" t="s">
        <v>120</v>
      </c>
      <c r="E639" t="s">
        <v>121</v>
      </c>
      <c r="F639">
        <v>0.03</v>
      </c>
      <c r="G639">
        <f>+VLOOKUP(B639,[112]Insumos!$A$2:$F$5000,5,FALSE)</f>
        <v>590583</v>
      </c>
      <c r="H639">
        <f t="shared" ref="H639:H647" si="68">+ROUND(F639*G639,0)</f>
        <v>17717</v>
      </c>
    </row>
    <row r="640" spans="1:8">
      <c r="A640" t="s">
        <v>377</v>
      </c>
      <c r="B640" t="s">
        <v>59</v>
      </c>
      <c r="C640" t="s">
        <v>60</v>
      </c>
      <c r="D640" t="s">
        <v>31</v>
      </c>
      <c r="E640" t="s">
        <v>32</v>
      </c>
      <c r="F640">
        <v>0.66</v>
      </c>
      <c r="G640">
        <f>+VLOOKUP(B640,[112]Insumos!$A$2:$F$5000,5,FALSE)</f>
        <v>23915</v>
      </c>
      <c r="H640">
        <f t="shared" si="68"/>
        <v>15784</v>
      </c>
    </row>
    <row r="641" spans="1:8">
      <c r="A641" t="s">
        <v>377</v>
      </c>
      <c r="B641" t="s">
        <v>37</v>
      </c>
      <c r="C641" t="s">
        <v>38</v>
      </c>
      <c r="D641" t="s">
        <v>35</v>
      </c>
      <c r="E641" t="s">
        <v>39</v>
      </c>
      <c r="F641">
        <v>5.4999999999999997E-3</v>
      </c>
      <c r="G641">
        <f>+VLOOKUP(B641,[112]Insumos!$A$2:$F$5000,5,FALSE)</f>
        <v>171308</v>
      </c>
      <c r="H641">
        <f t="shared" si="68"/>
        <v>942</v>
      </c>
    </row>
    <row r="642" spans="1:8">
      <c r="A642" t="s">
        <v>377</v>
      </c>
      <c r="B642" t="s">
        <v>40</v>
      </c>
      <c r="C642" t="s">
        <v>41</v>
      </c>
      <c r="D642" t="s">
        <v>42</v>
      </c>
      <c r="E642" t="s">
        <v>36</v>
      </c>
      <c r="F642">
        <v>0.02</v>
      </c>
      <c r="G642">
        <f>+VLOOKUP(B642,[112]Insumos!$A$2:$F$5000,5,FALSE)</f>
        <v>3311</v>
      </c>
      <c r="H642">
        <f t="shared" si="68"/>
        <v>66</v>
      </c>
    </row>
    <row r="643" spans="1:8">
      <c r="A643" t="s">
        <v>377</v>
      </c>
      <c r="B643" t="s">
        <v>242</v>
      </c>
      <c r="C643" t="s">
        <v>243</v>
      </c>
      <c r="D643" t="s">
        <v>45</v>
      </c>
      <c r="E643" t="s">
        <v>87</v>
      </c>
      <c r="F643">
        <v>0.25</v>
      </c>
      <c r="G643">
        <f>+VLOOKUP(B643,[112]Insumos!$A$2:$F$5000,5,FALSE)</f>
        <v>8030</v>
      </c>
      <c r="H643">
        <f t="shared" si="68"/>
        <v>2008</v>
      </c>
    </row>
    <row r="644" spans="1:8">
      <c r="A644" t="s">
        <v>377</v>
      </c>
      <c r="B644" t="s">
        <v>743</v>
      </c>
      <c r="C644" t="s">
        <v>744</v>
      </c>
      <c r="D644" t="s">
        <v>45</v>
      </c>
      <c r="E644" t="s">
        <v>24</v>
      </c>
      <c r="F644">
        <v>1.03</v>
      </c>
      <c r="G644">
        <f>+VLOOKUP(B644,[112]Insumos!$A$2:$F$5000,5,FALSE)</f>
        <v>36325</v>
      </c>
      <c r="H644">
        <f t="shared" si="68"/>
        <v>37415</v>
      </c>
    </row>
    <row r="645" spans="1:8">
      <c r="A645" t="s">
        <v>377</v>
      </c>
      <c r="B645" t="s">
        <v>51</v>
      </c>
      <c r="C645" t="s">
        <v>52</v>
      </c>
      <c r="D645" t="s">
        <v>45</v>
      </c>
      <c r="E645" t="s">
        <v>36</v>
      </c>
      <c r="F645">
        <v>0.7</v>
      </c>
      <c r="G645">
        <f>+VLOOKUP(B645,[112]Insumos!$A$2:$F$5000,5,FALSE)</f>
        <v>1733</v>
      </c>
      <c r="H645">
        <f t="shared" si="68"/>
        <v>1213</v>
      </c>
    </row>
    <row r="646" spans="1:8">
      <c r="A646" t="s">
        <v>377</v>
      </c>
      <c r="B646" t="s">
        <v>274</v>
      </c>
      <c r="C646" t="s">
        <v>275</v>
      </c>
      <c r="D646" t="s">
        <v>45</v>
      </c>
      <c r="E646" t="s">
        <v>87</v>
      </c>
      <c r="F646">
        <v>4.5</v>
      </c>
      <c r="G646">
        <f>+VLOOKUP(B646,[112]Insumos!$A$2:$F$5000,5,FALSE)</f>
        <v>2097</v>
      </c>
      <c r="H646">
        <f t="shared" si="68"/>
        <v>9437</v>
      </c>
    </row>
    <row r="647" spans="1:8">
      <c r="A647" t="s">
        <v>377</v>
      </c>
      <c r="B647" t="s">
        <v>251</v>
      </c>
      <c r="C647" t="s">
        <v>252</v>
      </c>
      <c r="D647" t="s">
        <v>45</v>
      </c>
      <c r="E647" t="s">
        <v>246</v>
      </c>
      <c r="F647">
        <v>1.08</v>
      </c>
      <c r="G647">
        <f>+VLOOKUP(B647,[112]Insumos!$A$2:$F$5000,5,FALSE)</f>
        <v>31</v>
      </c>
      <c r="H647">
        <f t="shared" si="68"/>
        <v>33</v>
      </c>
    </row>
    <row r="649" spans="1:8">
      <c r="A649" t="s">
        <v>379</v>
      </c>
      <c r="B649" t="s">
        <v>27</v>
      </c>
      <c r="C649" s="16" t="s">
        <v>380</v>
      </c>
      <c r="D649" s="16" t="s">
        <v>28</v>
      </c>
      <c r="E649" s="16" t="s">
        <v>24</v>
      </c>
      <c r="F649" s="16"/>
      <c r="G649" s="16"/>
      <c r="H649" s="16">
        <v>86625</v>
      </c>
    </row>
    <row r="650" spans="1:8">
      <c r="A650" t="s">
        <v>379</v>
      </c>
      <c r="B650" t="s">
        <v>118</v>
      </c>
      <c r="C650" t="s">
        <v>119</v>
      </c>
      <c r="D650" t="s">
        <v>120</v>
      </c>
      <c r="E650" t="s">
        <v>121</v>
      </c>
      <c r="F650">
        <v>0.03</v>
      </c>
      <c r="G650">
        <f>+VLOOKUP(B650,[112]Insumos!$A$2:$F$5000,5,FALSE)</f>
        <v>590583</v>
      </c>
      <c r="H650">
        <f t="shared" ref="H650:H659" si="69">+ROUND(F650*G650,0)</f>
        <v>17717</v>
      </c>
    </row>
    <row r="651" spans="1:8">
      <c r="A651" t="s">
        <v>379</v>
      </c>
      <c r="B651" t="s">
        <v>59</v>
      </c>
      <c r="C651" t="s">
        <v>60</v>
      </c>
      <c r="D651" t="s">
        <v>31</v>
      </c>
      <c r="E651" t="s">
        <v>32</v>
      </c>
      <c r="F651">
        <v>0.66</v>
      </c>
      <c r="G651">
        <f>+VLOOKUP(B651,[112]Insumos!$A$2:$F$5000,5,FALSE)</f>
        <v>23915</v>
      </c>
      <c r="H651">
        <f t="shared" si="69"/>
        <v>15784</v>
      </c>
    </row>
    <row r="652" spans="1:8">
      <c r="A652" t="s">
        <v>379</v>
      </c>
      <c r="B652" t="s">
        <v>37</v>
      </c>
      <c r="C652" t="s">
        <v>38</v>
      </c>
      <c r="D652" t="s">
        <v>35</v>
      </c>
      <c r="E652" t="s">
        <v>39</v>
      </c>
      <c r="F652">
        <v>5.8999999999999999E-3</v>
      </c>
      <c r="G652">
        <f>+VLOOKUP(B652,[112]Insumos!$A$2:$F$5000,5,FALSE)</f>
        <v>171308</v>
      </c>
      <c r="H652">
        <f t="shared" si="69"/>
        <v>1011</v>
      </c>
    </row>
    <row r="653" spans="1:8">
      <c r="A653" t="s">
        <v>379</v>
      </c>
      <c r="B653" t="s">
        <v>40</v>
      </c>
      <c r="C653" t="s">
        <v>41</v>
      </c>
      <c r="D653" t="s">
        <v>42</v>
      </c>
      <c r="E653" t="s">
        <v>36</v>
      </c>
      <c r="F653">
        <v>0.02</v>
      </c>
      <c r="G653">
        <f>+VLOOKUP(B653,[112]Insumos!$A$2:$F$5000,5,FALSE)</f>
        <v>3311</v>
      </c>
      <c r="H653">
        <f t="shared" si="69"/>
        <v>66</v>
      </c>
    </row>
    <row r="654" spans="1:8">
      <c r="A654" t="s">
        <v>379</v>
      </c>
      <c r="B654" t="s">
        <v>242</v>
      </c>
      <c r="C654" t="s">
        <v>243</v>
      </c>
      <c r="D654" t="s">
        <v>45</v>
      </c>
      <c r="E654" t="s">
        <v>87</v>
      </c>
      <c r="F654">
        <v>0.4</v>
      </c>
      <c r="G654">
        <f>+VLOOKUP(B654,[112]Insumos!$A$2:$F$5000,5,FALSE)</f>
        <v>8030</v>
      </c>
      <c r="H654">
        <f t="shared" si="69"/>
        <v>3212</v>
      </c>
    </row>
    <row r="655" spans="1:8">
      <c r="A655" t="s">
        <v>379</v>
      </c>
      <c r="B655" t="s">
        <v>745</v>
      </c>
      <c r="C655" t="s">
        <v>746</v>
      </c>
      <c r="D655" t="s">
        <v>45</v>
      </c>
      <c r="E655" t="s">
        <v>24</v>
      </c>
      <c r="F655">
        <v>1.03</v>
      </c>
      <c r="G655">
        <f>+VLOOKUP(B655,[112]Insumos!$A$2:$F$5000,5,FALSE)</f>
        <v>37863</v>
      </c>
      <c r="H655">
        <f t="shared" si="69"/>
        <v>38999</v>
      </c>
    </row>
    <row r="656" spans="1:8">
      <c r="A656" t="s">
        <v>379</v>
      </c>
      <c r="B656" t="s">
        <v>51</v>
      </c>
      <c r="C656" t="s">
        <v>52</v>
      </c>
      <c r="D656" t="s">
        <v>45</v>
      </c>
      <c r="E656" t="s">
        <v>36</v>
      </c>
      <c r="F656">
        <v>0.7</v>
      </c>
      <c r="G656">
        <f>+VLOOKUP(B656,[112]Insumos!$A$2:$F$5000,5,FALSE)</f>
        <v>1733</v>
      </c>
      <c r="H656">
        <f t="shared" si="69"/>
        <v>1213</v>
      </c>
    </row>
    <row r="657" spans="1:8">
      <c r="A657" t="s">
        <v>379</v>
      </c>
      <c r="B657" t="s">
        <v>264</v>
      </c>
      <c r="C657" t="s">
        <v>265</v>
      </c>
      <c r="D657" t="s">
        <v>45</v>
      </c>
      <c r="E657" t="s">
        <v>87</v>
      </c>
      <c r="F657">
        <v>2.5</v>
      </c>
      <c r="G657">
        <f>+VLOOKUP(B657,[112]Insumos!$A$2:$F$5000,5,FALSE)</f>
        <v>2749</v>
      </c>
      <c r="H657">
        <f t="shared" si="69"/>
        <v>6873</v>
      </c>
    </row>
    <row r="658" spans="1:8">
      <c r="A658" t="s">
        <v>379</v>
      </c>
      <c r="B658" t="s">
        <v>266</v>
      </c>
      <c r="C658" t="s">
        <v>267</v>
      </c>
      <c r="D658" t="s">
        <v>45</v>
      </c>
      <c r="E658" t="s">
        <v>178</v>
      </c>
      <c r="F658">
        <v>0.33</v>
      </c>
      <c r="G658">
        <f>+VLOOKUP(B658,[112]Insumos!$A$2:$F$5000,5,FALSE)</f>
        <v>5244</v>
      </c>
      <c r="H658">
        <f t="shared" si="69"/>
        <v>1731</v>
      </c>
    </row>
    <row r="659" spans="1:8">
      <c r="A659" t="s">
        <v>379</v>
      </c>
      <c r="B659" t="s">
        <v>251</v>
      </c>
      <c r="C659" t="s">
        <v>252</v>
      </c>
      <c r="D659" t="s">
        <v>45</v>
      </c>
      <c r="E659" t="s">
        <v>246</v>
      </c>
      <c r="F659">
        <v>0.6</v>
      </c>
      <c r="G659">
        <f>+VLOOKUP(B659,[112]Insumos!$A$2:$F$5000,5,FALSE)</f>
        <v>31</v>
      </c>
      <c r="H659">
        <f t="shared" si="69"/>
        <v>19</v>
      </c>
    </row>
    <row r="661" spans="1:8">
      <c r="A661" t="s">
        <v>381</v>
      </c>
      <c r="B661" t="s">
        <v>27</v>
      </c>
      <c r="C661" s="16" t="s">
        <v>382</v>
      </c>
      <c r="D661" s="16" t="s">
        <v>28</v>
      </c>
      <c r="E661" s="16" t="s">
        <v>24</v>
      </c>
      <c r="F661" s="16"/>
      <c r="G661" s="16"/>
      <c r="H661" s="16">
        <v>24206</v>
      </c>
    </row>
    <row r="662" spans="1:8">
      <c r="A662" t="s">
        <v>381</v>
      </c>
      <c r="B662" t="s">
        <v>29</v>
      </c>
      <c r="C662" t="s">
        <v>30</v>
      </c>
      <c r="D662" t="s">
        <v>31</v>
      </c>
      <c r="E662" t="s">
        <v>32</v>
      </c>
      <c r="F662">
        <v>0.37</v>
      </c>
      <c r="G662">
        <f>+VLOOKUP(B662,[112]Insumos!$A$2:$F$5000,5,FALSE)</f>
        <v>27500</v>
      </c>
      <c r="H662">
        <f t="shared" ref="H662:H669" si="70">+ROUND(F662*G662,0)</f>
        <v>10175</v>
      </c>
    </row>
    <row r="663" spans="1:8">
      <c r="A663" t="s">
        <v>381</v>
      </c>
      <c r="B663" t="s">
        <v>37</v>
      </c>
      <c r="C663" t="s">
        <v>38</v>
      </c>
      <c r="D663" t="s">
        <v>35</v>
      </c>
      <c r="E663" t="s">
        <v>39</v>
      </c>
      <c r="F663">
        <v>1.4E-3</v>
      </c>
      <c r="G663">
        <f>+VLOOKUP(B663,[112]Insumos!$A$2:$F$5000,5,FALSE)</f>
        <v>171308</v>
      </c>
      <c r="H663">
        <f t="shared" si="70"/>
        <v>240</v>
      </c>
    </row>
    <row r="664" spans="1:8">
      <c r="A664" t="s">
        <v>381</v>
      </c>
      <c r="B664" t="s">
        <v>40</v>
      </c>
      <c r="C664" t="s">
        <v>41</v>
      </c>
      <c r="D664" t="s">
        <v>42</v>
      </c>
      <c r="E664" t="s">
        <v>36</v>
      </c>
      <c r="F664">
        <v>0.05</v>
      </c>
      <c r="G664">
        <f>+VLOOKUP(B664,[112]Insumos!$A$2:$F$5000,5,FALSE)</f>
        <v>3311</v>
      </c>
      <c r="H664">
        <f t="shared" si="70"/>
        <v>166</v>
      </c>
    </row>
    <row r="665" spans="1:8">
      <c r="A665" t="s">
        <v>381</v>
      </c>
      <c r="B665" t="s">
        <v>747</v>
      </c>
      <c r="C665" t="s">
        <v>748</v>
      </c>
      <c r="D665" t="s">
        <v>45</v>
      </c>
      <c r="E665" t="s">
        <v>46</v>
      </c>
      <c r="F665">
        <v>1.2E-2</v>
      </c>
      <c r="G665">
        <f>+VLOOKUP(B665,[112]Insumos!$A$2:$F$5000,5,FALSE)</f>
        <v>63957</v>
      </c>
      <c r="H665">
        <f t="shared" si="70"/>
        <v>767</v>
      </c>
    </row>
    <row r="666" spans="1:8">
      <c r="A666" t="s">
        <v>381</v>
      </c>
      <c r="B666" t="s">
        <v>47</v>
      </c>
      <c r="C666" t="s">
        <v>48</v>
      </c>
      <c r="D666" t="s">
        <v>45</v>
      </c>
      <c r="E666" t="s">
        <v>46</v>
      </c>
      <c r="F666">
        <v>0.04</v>
      </c>
      <c r="G666">
        <f>+VLOOKUP(B666,[112]Insumos!$A$2:$F$5000,5,FALSE)</f>
        <v>64610</v>
      </c>
      <c r="H666">
        <f t="shared" si="70"/>
        <v>2584</v>
      </c>
    </row>
    <row r="667" spans="1:8">
      <c r="A667" t="s">
        <v>381</v>
      </c>
      <c r="B667" t="s">
        <v>749</v>
      </c>
      <c r="C667" t="s">
        <v>750</v>
      </c>
      <c r="D667" t="s">
        <v>45</v>
      </c>
      <c r="E667" t="s">
        <v>46</v>
      </c>
      <c r="F667">
        <v>0.06</v>
      </c>
      <c r="G667">
        <f>+VLOOKUP(B667,[112]Insumos!$A$2:$F$5000,5,FALSE)</f>
        <v>156758</v>
      </c>
      <c r="H667">
        <f t="shared" si="70"/>
        <v>9405</v>
      </c>
    </row>
    <row r="668" spans="1:8">
      <c r="A668" t="s">
        <v>381</v>
      </c>
      <c r="B668" t="s">
        <v>51</v>
      </c>
      <c r="C668" t="s">
        <v>52</v>
      </c>
      <c r="D668" t="s">
        <v>45</v>
      </c>
      <c r="E668" t="s">
        <v>36</v>
      </c>
      <c r="F668">
        <v>0.45</v>
      </c>
      <c r="G668">
        <f>+VLOOKUP(B668,[112]Insumos!$A$2:$F$5000,5,FALSE)</f>
        <v>1733</v>
      </c>
      <c r="H668">
        <f t="shared" si="70"/>
        <v>780</v>
      </c>
    </row>
    <row r="669" spans="1:8">
      <c r="A669" t="s">
        <v>381</v>
      </c>
      <c r="B669" t="s">
        <v>53</v>
      </c>
      <c r="C669" t="s">
        <v>54</v>
      </c>
      <c r="D669" t="s">
        <v>45</v>
      </c>
      <c r="E669" t="s">
        <v>36</v>
      </c>
      <c r="F669">
        <v>0.02</v>
      </c>
      <c r="G669">
        <f>+VLOOKUP(B669,[112]Insumos!$A$2:$F$5000,5,FALSE)</f>
        <v>4429</v>
      </c>
      <c r="H669">
        <f t="shared" si="70"/>
        <v>89</v>
      </c>
    </row>
    <row r="671" spans="1:8">
      <c r="A671" t="s">
        <v>751</v>
      </c>
      <c r="B671" t="s">
        <v>27</v>
      </c>
      <c r="C671" s="16" t="s">
        <v>752</v>
      </c>
      <c r="D671" s="16" t="s">
        <v>28</v>
      </c>
      <c r="E671" s="16" t="s">
        <v>78</v>
      </c>
      <c r="F671" s="16"/>
      <c r="G671" s="16"/>
      <c r="H671" s="16">
        <v>5639</v>
      </c>
    </row>
    <row r="672" spans="1:8">
      <c r="A672" t="s">
        <v>751</v>
      </c>
      <c r="B672" t="s">
        <v>92</v>
      </c>
      <c r="C672" t="s">
        <v>93</v>
      </c>
      <c r="D672" t="s">
        <v>31</v>
      </c>
      <c r="E672" t="s">
        <v>32</v>
      </c>
      <c r="F672">
        <v>0.1</v>
      </c>
      <c r="G672">
        <f>+VLOOKUP(B672,[112]Insumos!$A$2:$F$5000,5,FALSE)</f>
        <v>26303</v>
      </c>
      <c r="H672">
        <f t="shared" ref="H672:H674" si="71">+ROUND(F672*G672,0)</f>
        <v>2630</v>
      </c>
    </row>
    <row r="673" spans="1:8">
      <c r="A673" t="s">
        <v>751</v>
      </c>
      <c r="B673" t="s">
        <v>33</v>
      </c>
      <c r="C673" t="s">
        <v>34</v>
      </c>
      <c r="D673" t="s">
        <v>35</v>
      </c>
      <c r="E673" t="s">
        <v>36</v>
      </c>
      <c r="F673">
        <v>0.3</v>
      </c>
      <c r="G673">
        <f>+VLOOKUP(B673,[112]Insumos!$A$2:$F$5000,5,FALSE)</f>
        <v>9475</v>
      </c>
      <c r="H673">
        <f t="shared" si="71"/>
        <v>2843</v>
      </c>
    </row>
    <row r="674" spans="1:8">
      <c r="A674" t="s">
        <v>751</v>
      </c>
      <c r="B674" t="s">
        <v>40</v>
      </c>
      <c r="C674" t="s">
        <v>41</v>
      </c>
      <c r="D674" t="s">
        <v>42</v>
      </c>
      <c r="E674" t="s">
        <v>36</v>
      </c>
      <c r="F674">
        <v>0.05</v>
      </c>
      <c r="G674">
        <f>+VLOOKUP(B674,[112]Insumos!$A$2:$F$5000,5,FALSE)</f>
        <v>3311</v>
      </c>
      <c r="H674">
        <f t="shared" si="71"/>
        <v>166</v>
      </c>
    </row>
    <row r="676" spans="1:8">
      <c r="A676" t="s">
        <v>753</v>
      </c>
      <c r="B676" t="s">
        <v>27</v>
      </c>
      <c r="C676" s="16" t="s">
        <v>754</v>
      </c>
      <c r="D676" s="16" t="s">
        <v>28</v>
      </c>
      <c r="E676" s="16" t="s">
        <v>121</v>
      </c>
      <c r="F676" s="16"/>
      <c r="G676" s="16"/>
      <c r="H676" s="16">
        <v>151566</v>
      </c>
    </row>
    <row r="677" spans="1:8">
      <c r="A677" t="s">
        <v>753</v>
      </c>
      <c r="B677" t="s">
        <v>291</v>
      </c>
      <c r="C677" t="s">
        <v>292</v>
      </c>
      <c r="D677" t="s">
        <v>31</v>
      </c>
      <c r="E677" t="s">
        <v>32</v>
      </c>
      <c r="F677">
        <v>0.4</v>
      </c>
      <c r="G677">
        <f>+VLOOKUP(B677,[112]Insumos!$A$2:$F$5000,5,FALSE)</f>
        <v>51509</v>
      </c>
      <c r="H677">
        <f t="shared" ref="H677:H681" si="72">+ROUND(F677*G677,0)</f>
        <v>20604</v>
      </c>
    </row>
    <row r="678" spans="1:8">
      <c r="A678" t="s">
        <v>753</v>
      </c>
      <c r="B678" t="s">
        <v>61</v>
      </c>
      <c r="C678" t="s">
        <v>62</v>
      </c>
      <c r="D678" t="s">
        <v>35</v>
      </c>
      <c r="E678" t="s">
        <v>63</v>
      </c>
      <c r="F678">
        <v>0.25</v>
      </c>
      <c r="G678">
        <f>+VLOOKUP(B678,[112]Insumos!$A$2:$F$5000,5,FALSE)</f>
        <v>154179</v>
      </c>
      <c r="H678">
        <f t="shared" si="72"/>
        <v>38545</v>
      </c>
    </row>
    <row r="679" spans="1:8">
      <c r="A679" t="s">
        <v>753</v>
      </c>
      <c r="B679" t="s">
        <v>634</v>
      </c>
      <c r="C679" t="s">
        <v>635</v>
      </c>
      <c r="D679" t="s">
        <v>35</v>
      </c>
      <c r="E679" t="s">
        <v>32</v>
      </c>
      <c r="F679">
        <v>0.9</v>
      </c>
      <c r="G679">
        <f>+VLOOKUP(B679,[112]Insumos!$A$2:$F$5000,5,FALSE)</f>
        <v>99367</v>
      </c>
      <c r="H679">
        <f t="shared" si="72"/>
        <v>89430</v>
      </c>
    </row>
    <row r="680" spans="1:8">
      <c r="A680" t="s">
        <v>753</v>
      </c>
      <c r="B680" t="s">
        <v>40</v>
      </c>
      <c r="C680" t="s">
        <v>41</v>
      </c>
      <c r="D680" t="s">
        <v>42</v>
      </c>
      <c r="E680" t="s">
        <v>36</v>
      </c>
      <c r="F680">
        <v>0.4</v>
      </c>
      <c r="G680">
        <f>+VLOOKUP(B680,[112]Insumos!$A$2:$F$5000,5,FALSE)</f>
        <v>3311</v>
      </c>
      <c r="H680">
        <f t="shared" si="72"/>
        <v>1324</v>
      </c>
    </row>
    <row r="681" spans="1:8">
      <c r="A681" t="s">
        <v>753</v>
      </c>
      <c r="B681" t="s">
        <v>51</v>
      </c>
      <c r="C681" t="s">
        <v>52</v>
      </c>
      <c r="D681" t="s">
        <v>45</v>
      </c>
      <c r="E681" t="s">
        <v>36</v>
      </c>
      <c r="F681">
        <v>0.95960000000000001</v>
      </c>
      <c r="G681">
        <f>+VLOOKUP(B681,[112]Insumos!$A$2:$F$5000,5,FALSE)</f>
        <v>1733</v>
      </c>
      <c r="H681">
        <f t="shared" si="72"/>
        <v>1663</v>
      </c>
    </row>
    <row r="683" spans="1:8">
      <c r="A683" t="s">
        <v>753</v>
      </c>
      <c r="B683" t="s">
        <v>27</v>
      </c>
      <c r="C683" s="16" t="s">
        <v>754</v>
      </c>
      <c r="D683" s="16" t="s">
        <v>28</v>
      </c>
      <c r="E683" s="16" t="s">
        <v>121</v>
      </c>
      <c r="F683" s="16"/>
      <c r="G683" s="16"/>
      <c r="H683" s="16">
        <v>151566</v>
      </c>
    </row>
    <row r="684" spans="1:8">
      <c r="A684" t="s">
        <v>753</v>
      </c>
      <c r="B684" t="s">
        <v>291</v>
      </c>
      <c r="C684" t="s">
        <v>292</v>
      </c>
      <c r="D684" t="s">
        <v>31</v>
      </c>
      <c r="E684" t="s">
        <v>32</v>
      </c>
      <c r="F684">
        <v>0.4</v>
      </c>
      <c r="G684">
        <f>+VLOOKUP(B684,[112]Insumos!$A$2:$F$5000,5,FALSE)</f>
        <v>51509</v>
      </c>
      <c r="H684">
        <f t="shared" ref="H684:H688" si="73">+ROUND(F684*G684,0)</f>
        <v>20604</v>
      </c>
    </row>
    <row r="685" spans="1:8">
      <c r="A685" t="s">
        <v>753</v>
      </c>
      <c r="B685" t="s">
        <v>61</v>
      </c>
      <c r="C685" t="s">
        <v>62</v>
      </c>
      <c r="D685" t="s">
        <v>35</v>
      </c>
      <c r="E685" t="s">
        <v>63</v>
      </c>
      <c r="F685">
        <v>0.25</v>
      </c>
      <c r="G685">
        <f>+VLOOKUP(B685,[112]Insumos!$A$2:$F$5000,5,FALSE)</f>
        <v>154179</v>
      </c>
      <c r="H685">
        <f t="shared" si="73"/>
        <v>38545</v>
      </c>
    </row>
    <row r="686" spans="1:8">
      <c r="A686" t="s">
        <v>753</v>
      </c>
      <c r="B686" t="s">
        <v>634</v>
      </c>
      <c r="C686" t="s">
        <v>635</v>
      </c>
      <c r="D686" t="s">
        <v>35</v>
      </c>
      <c r="E686" t="s">
        <v>32</v>
      </c>
      <c r="F686">
        <v>0.9</v>
      </c>
      <c r="G686">
        <f>+VLOOKUP(B686,[112]Insumos!$A$2:$F$5000,5,FALSE)</f>
        <v>99367</v>
      </c>
      <c r="H686">
        <f t="shared" si="73"/>
        <v>89430</v>
      </c>
    </row>
    <row r="687" spans="1:8">
      <c r="A687" t="s">
        <v>753</v>
      </c>
      <c r="B687" t="s">
        <v>40</v>
      </c>
      <c r="C687" t="s">
        <v>41</v>
      </c>
      <c r="D687" t="s">
        <v>42</v>
      </c>
      <c r="E687" t="s">
        <v>36</v>
      </c>
      <c r="F687">
        <v>0.4</v>
      </c>
      <c r="G687">
        <f>+VLOOKUP(B687,[112]Insumos!$A$2:$F$5000,5,FALSE)</f>
        <v>3311</v>
      </c>
      <c r="H687">
        <f t="shared" si="73"/>
        <v>1324</v>
      </c>
    </row>
    <row r="688" spans="1:8">
      <c r="A688" t="s">
        <v>753</v>
      </c>
      <c r="B688" t="s">
        <v>51</v>
      </c>
      <c r="C688" t="s">
        <v>52</v>
      </c>
      <c r="D688" t="s">
        <v>45</v>
      </c>
      <c r="E688" t="s">
        <v>36</v>
      </c>
      <c r="F688">
        <v>0.95960000000000001</v>
      </c>
      <c r="G688">
        <f>+VLOOKUP(B688,[112]Insumos!$A$2:$F$5000,5,FALSE)</f>
        <v>1733</v>
      </c>
      <c r="H688">
        <f t="shared" si="73"/>
        <v>1663</v>
      </c>
    </row>
    <row r="690" spans="1:8">
      <c r="A690" t="s">
        <v>384</v>
      </c>
      <c r="B690" t="s">
        <v>27</v>
      </c>
      <c r="C690" s="16" t="s">
        <v>385</v>
      </c>
      <c r="D690" s="16" t="s">
        <v>28</v>
      </c>
      <c r="E690" s="16" t="s">
        <v>24</v>
      </c>
      <c r="F690" s="16"/>
      <c r="G690" s="16"/>
      <c r="H690" s="16">
        <v>41734</v>
      </c>
    </row>
    <row r="691" spans="1:8">
      <c r="A691" t="s">
        <v>384</v>
      </c>
      <c r="B691" t="s">
        <v>118</v>
      </c>
      <c r="C691" t="s">
        <v>119</v>
      </c>
      <c r="D691" t="s">
        <v>120</v>
      </c>
      <c r="E691" t="s">
        <v>121</v>
      </c>
      <c r="F691">
        <v>0.05</v>
      </c>
      <c r="G691">
        <f>+VLOOKUP(B691,[112]Insumos!$A$2:$F$5000,5,FALSE)</f>
        <v>590583</v>
      </c>
      <c r="H691">
        <f t="shared" ref="H691:H696" si="74">+ROUND(F691*G691,0)</f>
        <v>29529</v>
      </c>
    </row>
    <row r="692" spans="1:8">
      <c r="A692" t="s">
        <v>384</v>
      </c>
      <c r="B692" t="s">
        <v>59</v>
      </c>
      <c r="C692" t="s">
        <v>60</v>
      </c>
      <c r="D692" t="s">
        <v>31</v>
      </c>
      <c r="E692" t="s">
        <v>32</v>
      </c>
      <c r="F692">
        <v>0.33</v>
      </c>
      <c r="G692">
        <f>+VLOOKUP(B692,[112]Insumos!$A$2:$F$5000,5,FALSE)</f>
        <v>23915</v>
      </c>
      <c r="H692">
        <f t="shared" si="74"/>
        <v>7892</v>
      </c>
    </row>
    <row r="693" spans="1:8">
      <c r="A693" t="s">
        <v>384</v>
      </c>
      <c r="B693" t="s">
        <v>37</v>
      </c>
      <c r="C693" t="s">
        <v>38</v>
      </c>
      <c r="D693" t="s">
        <v>35</v>
      </c>
      <c r="E693" t="s">
        <v>39</v>
      </c>
      <c r="F693">
        <v>3.5000000000000001E-3</v>
      </c>
      <c r="G693">
        <f>+VLOOKUP(B693,[112]Insumos!$A$2:$F$5000,5,FALSE)</f>
        <v>171308</v>
      </c>
      <c r="H693">
        <f t="shared" si="74"/>
        <v>600</v>
      </c>
    </row>
    <row r="694" spans="1:8">
      <c r="A694" t="s">
        <v>384</v>
      </c>
      <c r="B694" t="s">
        <v>40</v>
      </c>
      <c r="C694" t="s">
        <v>41</v>
      </c>
      <c r="D694" t="s">
        <v>42</v>
      </c>
      <c r="E694" t="s">
        <v>36</v>
      </c>
      <c r="F694">
        <v>0.02</v>
      </c>
      <c r="G694">
        <f>+VLOOKUP(B694,[112]Insumos!$A$2:$F$5000,5,FALSE)</f>
        <v>3311</v>
      </c>
      <c r="H694">
        <f t="shared" si="74"/>
        <v>66</v>
      </c>
    </row>
    <row r="695" spans="1:8">
      <c r="A695" t="s">
        <v>384</v>
      </c>
      <c r="B695" t="s">
        <v>51</v>
      </c>
      <c r="C695" t="s">
        <v>52</v>
      </c>
      <c r="D695" t="s">
        <v>45</v>
      </c>
      <c r="E695" t="s">
        <v>36</v>
      </c>
      <c r="F695">
        <v>0.7</v>
      </c>
      <c r="G695">
        <f>+VLOOKUP(B695,[112]Insumos!$A$2:$F$5000,5,FALSE)</f>
        <v>1733</v>
      </c>
      <c r="H695">
        <f t="shared" si="74"/>
        <v>1213</v>
      </c>
    </row>
    <row r="696" spans="1:8">
      <c r="A696" t="s">
        <v>384</v>
      </c>
      <c r="B696" t="s">
        <v>122</v>
      </c>
      <c r="C696" t="s">
        <v>123</v>
      </c>
      <c r="D696" t="s">
        <v>45</v>
      </c>
      <c r="E696" t="s">
        <v>87</v>
      </c>
      <c r="F696">
        <v>0.18375</v>
      </c>
      <c r="G696">
        <f>+VLOOKUP(B696,[112]Insumos!$A$2:$F$5000,5,FALSE)</f>
        <v>13246</v>
      </c>
      <c r="H696">
        <f t="shared" si="74"/>
        <v>2434</v>
      </c>
    </row>
    <row r="698" spans="1:8">
      <c r="A698" t="s">
        <v>523</v>
      </c>
      <c r="B698" t="s">
        <v>27</v>
      </c>
      <c r="C698" s="16" t="s">
        <v>524</v>
      </c>
      <c r="D698" s="16" t="s">
        <v>28</v>
      </c>
      <c r="E698" s="16" t="s">
        <v>24</v>
      </c>
      <c r="F698" s="16"/>
      <c r="G698" s="16"/>
      <c r="H698" s="16">
        <v>145508</v>
      </c>
    </row>
    <row r="699" spans="1:8">
      <c r="A699" t="s">
        <v>523</v>
      </c>
      <c r="B699" t="s">
        <v>104</v>
      </c>
      <c r="C699" t="s">
        <v>105</v>
      </c>
      <c r="D699" t="s">
        <v>31</v>
      </c>
      <c r="E699" t="s">
        <v>32</v>
      </c>
      <c r="F699">
        <v>0.3</v>
      </c>
      <c r="G699">
        <f>+VLOOKUP(B699,[112]Insumos!$A$2:$F$5000,5,FALSE)</f>
        <v>33113</v>
      </c>
      <c r="H699">
        <f t="shared" ref="H699:H711" si="75">+ROUND(F699*G699,0)</f>
        <v>9934</v>
      </c>
    </row>
    <row r="700" spans="1:8">
      <c r="A700" t="s">
        <v>523</v>
      </c>
      <c r="B700" t="s">
        <v>33</v>
      </c>
      <c r="C700" t="s">
        <v>34</v>
      </c>
      <c r="D700" t="s">
        <v>35</v>
      </c>
      <c r="E700" t="s">
        <v>36</v>
      </c>
      <c r="F700">
        <v>0.1</v>
      </c>
      <c r="G700">
        <f>+VLOOKUP(B700,[112]Insumos!$A$2:$F$5000,5,FALSE)</f>
        <v>9475</v>
      </c>
      <c r="H700">
        <f t="shared" si="75"/>
        <v>948</v>
      </c>
    </row>
    <row r="701" spans="1:8">
      <c r="A701" t="s">
        <v>523</v>
      </c>
      <c r="B701" t="s">
        <v>37</v>
      </c>
      <c r="C701" t="s">
        <v>38</v>
      </c>
      <c r="D701" t="s">
        <v>35</v>
      </c>
      <c r="E701" t="s">
        <v>39</v>
      </c>
      <c r="F701">
        <v>2.8999999999999998E-3</v>
      </c>
      <c r="G701">
        <f>+VLOOKUP(B701,[112]Insumos!$A$2:$F$5000,5,FALSE)</f>
        <v>171308</v>
      </c>
      <c r="H701">
        <f t="shared" si="75"/>
        <v>497</v>
      </c>
    </row>
    <row r="702" spans="1:8">
      <c r="A702" t="s">
        <v>523</v>
      </c>
      <c r="B702" t="s">
        <v>755</v>
      </c>
      <c r="C702" t="s">
        <v>756</v>
      </c>
      <c r="D702" t="s">
        <v>35</v>
      </c>
      <c r="E702" t="s">
        <v>39</v>
      </c>
      <c r="F702">
        <v>2.5000000000000001E-2</v>
      </c>
      <c r="G702">
        <f>+VLOOKUP(B702,[112]Insumos!$A$2:$F$5000,5,FALSE)</f>
        <v>18970</v>
      </c>
      <c r="H702">
        <f t="shared" si="75"/>
        <v>474</v>
      </c>
    </row>
    <row r="703" spans="1:8">
      <c r="A703" t="s">
        <v>523</v>
      </c>
      <c r="B703" t="s">
        <v>757</v>
      </c>
      <c r="C703" t="s">
        <v>758</v>
      </c>
      <c r="D703" t="s">
        <v>35</v>
      </c>
      <c r="E703" t="s">
        <v>39</v>
      </c>
      <c r="F703">
        <v>0.1</v>
      </c>
      <c r="G703">
        <f>+VLOOKUP(B703,[112]Insumos!$A$2:$F$5000,5,FALSE)</f>
        <v>2981</v>
      </c>
      <c r="H703">
        <f t="shared" si="75"/>
        <v>298</v>
      </c>
    </row>
    <row r="704" spans="1:8">
      <c r="A704" t="s">
        <v>523</v>
      </c>
      <c r="B704" t="s">
        <v>40</v>
      </c>
      <c r="C704" t="s">
        <v>41</v>
      </c>
      <c r="D704" t="s">
        <v>42</v>
      </c>
      <c r="E704" t="s">
        <v>36</v>
      </c>
      <c r="F704">
        <v>0.3</v>
      </c>
      <c r="G704">
        <f>+VLOOKUP(B704,[112]Insumos!$A$2:$F$5000,5,FALSE)</f>
        <v>3311</v>
      </c>
      <c r="H704">
        <f t="shared" si="75"/>
        <v>993</v>
      </c>
    </row>
    <row r="705" spans="1:8">
      <c r="A705" t="s">
        <v>523</v>
      </c>
      <c r="B705" t="s">
        <v>51</v>
      </c>
      <c r="C705" t="s">
        <v>52</v>
      </c>
      <c r="D705" t="s">
        <v>45</v>
      </c>
      <c r="E705" t="s">
        <v>36</v>
      </c>
      <c r="F705">
        <v>0.372</v>
      </c>
      <c r="G705">
        <f>+VLOOKUP(B705,[112]Insumos!$A$2:$F$5000,5,FALSE)</f>
        <v>1733</v>
      </c>
      <c r="H705">
        <f t="shared" si="75"/>
        <v>645</v>
      </c>
    </row>
    <row r="706" spans="1:8">
      <c r="A706" t="s">
        <v>523</v>
      </c>
      <c r="B706" t="s">
        <v>759</v>
      </c>
      <c r="C706" t="s">
        <v>760</v>
      </c>
      <c r="D706" t="s">
        <v>45</v>
      </c>
      <c r="E706" t="s">
        <v>36</v>
      </c>
      <c r="F706">
        <v>3</v>
      </c>
      <c r="G706">
        <f>+VLOOKUP(B706,[112]Insumos!$A$2:$F$5000,5,FALSE)</f>
        <v>5231</v>
      </c>
      <c r="H706">
        <f t="shared" si="75"/>
        <v>15693</v>
      </c>
    </row>
    <row r="707" spans="1:8">
      <c r="A707" t="s">
        <v>523</v>
      </c>
      <c r="B707" t="s">
        <v>761</v>
      </c>
      <c r="C707" t="s">
        <v>762</v>
      </c>
      <c r="D707" t="s">
        <v>45</v>
      </c>
      <c r="E707" t="s">
        <v>36</v>
      </c>
      <c r="F707">
        <v>1</v>
      </c>
      <c r="G707">
        <f>+VLOOKUP(B707,[112]Insumos!$A$2:$F$5000,5,FALSE)</f>
        <v>16387</v>
      </c>
      <c r="H707">
        <f t="shared" si="75"/>
        <v>16387</v>
      </c>
    </row>
    <row r="708" spans="1:8">
      <c r="A708" t="s">
        <v>523</v>
      </c>
      <c r="B708" t="s">
        <v>763</v>
      </c>
      <c r="C708" t="s">
        <v>764</v>
      </c>
      <c r="D708" t="s">
        <v>45</v>
      </c>
      <c r="E708" t="s">
        <v>36</v>
      </c>
      <c r="F708">
        <v>1</v>
      </c>
      <c r="G708">
        <f>+VLOOKUP(B708,[112]Insumos!$A$2:$F$5000,5,FALSE)</f>
        <v>31536</v>
      </c>
      <c r="H708">
        <f t="shared" si="75"/>
        <v>31536</v>
      </c>
    </row>
    <row r="709" spans="1:8">
      <c r="A709" t="s">
        <v>523</v>
      </c>
      <c r="B709" t="s">
        <v>765</v>
      </c>
      <c r="C709" t="s">
        <v>766</v>
      </c>
      <c r="D709" t="s">
        <v>45</v>
      </c>
      <c r="E709" t="s">
        <v>36</v>
      </c>
      <c r="F709">
        <v>8</v>
      </c>
      <c r="G709">
        <f>+VLOOKUP(B709,[112]Insumos!$A$2:$F$5000,5,FALSE)</f>
        <v>389</v>
      </c>
      <c r="H709">
        <f t="shared" si="75"/>
        <v>3112</v>
      </c>
    </row>
    <row r="710" spans="1:8">
      <c r="A710" t="s">
        <v>523</v>
      </c>
      <c r="B710" t="s">
        <v>767</v>
      </c>
      <c r="C710" t="s">
        <v>768</v>
      </c>
      <c r="D710" t="s">
        <v>45</v>
      </c>
      <c r="E710" t="s">
        <v>36</v>
      </c>
      <c r="F710">
        <v>1</v>
      </c>
      <c r="G710">
        <f>+VLOOKUP(B710,[112]Insumos!$A$2:$F$5000,5,FALSE)</f>
        <v>63860</v>
      </c>
      <c r="H710">
        <f t="shared" si="75"/>
        <v>63860</v>
      </c>
    </row>
    <row r="711" spans="1:8">
      <c r="A711" t="s">
        <v>523</v>
      </c>
      <c r="B711" t="s">
        <v>176</v>
      </c>
      <c r="C711" t="s">
        <v>177</v>
      </c>
      <c r="D711" t="s">
        <v>45</v>
      </c>
      <c r="E711" t="s">
        <v>178</v>
      </c>
      <c r="F711">
        <v>0.1</v>
      </c>
      <c r="G711">
        <f>+VLOOKUP(B711,[112]Insumos!$A$2:$F$5000,5,FALSE)</f>
        <v>11305</v>
      </c>
      <c r="H711">
        <f t="shared" si="75"/>
        <v>1131</v>
      </c>
    </row>
    <row r="713" spans="1:8">
      <c r="A713" t="s">
        <v>525</v>
      </c>
      <c r="B713" t="s">
        <v>27</v>
      </c>
      <c r="C713" s="16" t="s">
        <v>526</v>
      </c>
      <c r="D713" s="16" t="s">
        <v>28</v>
      </c>
      <c r="E713" s="16" t="s">
        <v>78</v>
      </c>
      <c r="F713" s="16"/>
      <c r="G713" s="16"/>
      <c r="H713" s="16">
        <v>65581</v>
      </c>
    </row>
    <row r="714" spans="1:8">
      <c r="A714" t="s">
        <v>525</v>
      </c>
      <c r="B714" t="s">
        <v>104</v>
      </c>
      <c r="C714" t="s">
        <v>105</v>
      </c>
      <c r="D714" t="s">
        <v>31</v>
      </c>
      <c r="E714" t="s">
        <v>32</v>
      </c>
      <c r="F714">
        <v>0.35</v>
      </c>
      <c r="G714">
        <f>+VLOOKUP(B714,[112]Insumos!$A$2:$F$5000,5,FALSE)</f>
        <v>33113</v>
      </c>
      <c r="H714">
        <f t="shared" ref="H714:H723" si="76">+ROUND(F714*G714,0)</f>
        <v>11590</v>
      </c>
    </row>
    <row r="715" spans="1:8">
      <c r="A715" t="s">
        <v>525</v>
      </c>
      <c r="B715" t="s">
        <v>33</v>
      </c>
      <c r="C715" t="s">
        <v>34</v>
      </c>
      <c r="D715" t="s">
        <v>35</v>
      </c>
      <c r="E715" t="s">
        <v>36</v>
      </c>
      <c r="F715">
        <v>0.1</v>
      </c>
      <c r="G715">
        <f>+VLOOKUP(B715,[112]Insumos!$A$2:$F$5000,5,FALSE)</f>
        <v>9475</v>
      </c>
      <c r="H715">
        <f t="shared" si="76"/>
        <v>948</v>
      </c>
    </row>
    <row r="716" spans="1:8">
      <c r="A716" t="s">
        <v>525</v>
      </c>
      <c r="B716" t="s">
        <v>37</v>
      </c>
      <c r="C716" t="s">
        <v>38</v>
      </c>
      <c r="D716" t="s">
        <v>35</v>
      </c>
      <c r="E716" t="s">
        <v>39</v>
      </c>
      <c r="F716">
        <v>6.4000000000000003E-3</v>
      </c>
      <c r="G716">
        <f>+VLOOKUP(B716,[112]Insumos!$A$2:$F$5000,5,FALSE)</f>
        <v>171308</v>
      </c>
      <c r="H716">
        <f t="shared" si="76"/>
        <v>1096</v>
      </c>
    </row>
    <row r="717" spans="1:8">
      <c r="A717" t="s">
        <v>525</v>
      </c>
      <c r="B717" t="s">
        <v>755</v>
      </c>
      <c r="C717" t="s">
        <v>756</v>
      </c>
      <c r="D717" t="s">
        <v>35</v>
      </c>
      <c r="E717" t="s">
        <v>39</v>
      </c>
      <c r="F717">
        <v>2.5000000000000001E-2</v>
      </c>
      <c r="G717">
        <f>+VLOOKUP(B717,[112]Insumos!$A$2:$F$5000,5,FALSE)</f>
        <v>18970</v>
      </c>
      <c r="H717">
        <f t="shared" si="76"/>
        <v>474</v>
      </c>
    </row>
    <row r="718" spans="1:8">
      <c r="A718" t="s">
        <v>525</v>
      </c>
      <c r="B718" t="s">
        <v>757</v>
      </c>
      <c r="C718" t="s">
        <v>758</v>
      </c>
      <c r="D718" t="s">
        <v>35</v>
      </c>
      <c r="E718" t="s">
        <v>39</v>
      </c>
      <c r="F718">
        <v>0.1</v>
      </c>
      <c r="G718">
        <f>+VLOOKUP(B718,[112]Insumos!$A$2:$F$5000,5,FALSE)</f>
        <v>2981</v>
      </c>
      <c r="H718">
        <f t="shared" si="76"/>
        <v>298</v>
      </c>
    </row>
    <row r="719" spans="1:8">
      <c r="A719" t="s">
        <v>525</v>
      </c>
      <c r="B719" t="s">
        <v>40</v>
      </c>
      <c r="C719" t="s">
        <v>41</v>
      </c>
      <c r="D719" t="s">
        <v>42</v>
      </c>
      <c r="E719" t="s">
        <v>36</v>
      </c>
      <c r="F719">
        <v>0.35</v>
      </c>
      <c r="G719">
        <f>+VLOOKUP(B719,[112]Insumos!$A$2:$F$5000,5,FALSE)</f>
        <v>3311</v>
      </c>
      <c r="H719">
        <f t="shared" si="76"/>
        <v>1159</v>
      </c>
    </row>
    <row r="720" spans="1:8">
      <c r="A720" t="s">
        <v>525</v>
      </c>
      <c r="B720" t="s">
        <v>51</v>
      </c>
      <c r="C720" t="s">
        <v>52</v>
      </c>
      <c r="D720" t="s">
        <v>45</v>
      </c>
      <c r="E720" t="s">
        <v>36</v>
      </c>
      <c r="F720">
        <v>0.372</v>
      </c>
      <c r="G720">
        <f>+VLOOKUP(B720,[112]Insumos!$A$2:$F$5000,5,FALSE)</f>
        <v>1733</v>
      </c>
      <c r="H720">
        <f t="shared" si="76"/>
        <v>645</v>
      </c>
    </row>
    <row r="721" spans="1:8">
      <c r="A721" t="s">
        <v>525</v>
      </c>
      <c r="B721" t="s">
        <v>769</v>
      </c>
      <c r="C721" t="s">
        <v>770</v>
      </c>
      <c r="D721" t="s">
        <v>45</v>
      </c>
      <c r="E721" t="s">
        <v>36</v>
      </c>
      <c r="F721">
        <v>1</v>
      </c>
      <c r="G721">
        <f>+VLOOKUP(B721,[112]Insumos!$A$2:$F$5000,5,FALSE)</f>
        <v>46684</v>
      </c>
      <c r="H721">
        <f t="shared" si="76"/>
        <v>46684</v>
      </c>
    </row>
    <row r="722" spans="1:8">
      <c r="A722" t="s">
        <v>525</v>
      </c>
      <c r="B722" t="s">
        <v>765</v>
      </c>
      <c r="C722" t="s">
        <v>766</v>
      </c>
      <c r="D722" t="s">
        <v>45</v>
      </c>
      <c r="E722" t="s">
        <v>36</v>
      </c>
      <c r="F722">
        <v>4</v>
      </c>
      <c r="G722">
        <f>+VLOOKUP(B722,[112]Insumos!$A$2:$F$5000,5,FALSE)</f>
        <v>389</v>
      </c>
      <c r="H722">
        <f t="shared" si="76"/>
        <v>1556</v>
      </c>
    </row>
    <row r="723" spans="1:8">
      <c r="A723" t="s">
        <v>525</v>
      </c>
      <c r="B723" t="s">
        <v>176</v>
      </c>
      <c r="C723" t="s">
        <v>177</v>
      </c>
      <c r="D723" t="s">
        <v>45</v>
      </c>
      <c r="E723" t="s">
        <v>178</v>
      </c>
      <c r="F723">
        <v>0.1</v>
      </c>
      <c r="G723">
        <f>+VLOOKUP(B723,[112]Insumos!$A$2:$F$5000,5,FALSE)</f>
        <v>11305</v>
      </c>
      <c r="H723">
        <f t="shared" si="76"/>
        <v>1131</v>
      </c>
    </row>
    <row r="725" spans="1:8">
      <c r="A725" t="s">
        <v>527</v>
      </c>
      <c r="B725" t="s">
        <v>27</v>
      </c>
      <c r="C725" s="16" t="s">
        <v>528</v>
      </c>
      <c r="D725" s="16" t="s">
        <v>28</v>
      </c>
      <c r="E725" s="16" t="s">
        <v>78</v>
      </c>
      <c r="F725" s="16"/>
      <c r="G725" s="16"/>
      <c r="H725" s="16">
        <v>90274</v>
      </c>
    </row>
    <row r="726" spans="1:8">
      <c r="A726" t="s">
        <v>527</v>
      </c>
      <c r="B726" t="s">
        <v>147</v>
      </c>
      <c r="C726" t="s">
        <v>148</v>
      </c>
      <c r="D726" t="s">
        <v>31</v>
      </c>
      <c r="E726" t="s">
        <v>32</v>
      </c>
      <c r="F726">
        <v>1.5</v>
      </c>
      <c r="G726">
        <f>+VLOOKUP(B726,[112]Insumos!$A$2:$F$5000,5,FALSE)</f>
        <v>38076</v>
      </c>
      <c r="H726">
        <f t="shared" ref="H726:H736" si="77">+ROUND(F726*G726,0)</f>
        <v>57114</v>
      </c>
    </row>
    <row r="727" spans="1:8">
      <c r="A727" t="s">
        <v>527</v>
      </c>
      <c r="B727" t="s">
        <v>37</v>
      </c>
      <c r="C727" t="s">
        <v>38</v>
      </c>
      <c r="D727" t="s">
        <v>35</v>
      </c>
      <c r="E727" t="s">
        <v>39</v>
      </c>
      <c r="F727">
        <v>3.5000000000000001E-3</v>
      </c>
      <c r="G727">
        <f>+VLOOKUP(B727,[112]Insumos!$A$2:$F$5000,5,FALSE)</f>
        <v>171308</v>
      </c>
      <c r="H727">
        <f t="shared" si="77"/>
        <v>600</v>
      </c>
    </row>
    <row r="728" spans="1:8">
      <c r="A728" t="s">
        <v>527</v>
      </c>
      <c r="B728" t="s">
        <v>149</v>
      </c>
      <c r="C728" t="s">
        <v>150</v>
      </c>
      <c r="D728" t="s">
        <v>35</v>
      </c>
      <c r="E728" t="s">
        <v>39</v>
      </c>
      <c r="F728">
        <v>1.2999999999999999E-2</v>
      </c>
      <c r="G728">
        <f>+VLOOKUP(B728,[112]Insumos!$A$2:$F$5000,5,FALSE)</f>
        <v>49681</v>
      </c>
      <c r="H728">
        <f t="shared" si="77"/>
        <v>646</v>
      </c>
    </row>
    <row r="729" spans="1:8">
      <c r="A729" t="s">
        <v>527</v>
      </c>
      <c r="B729" t="s">
        <v>40</v>
      </c>
      <c r="C729" t="s">
        <v>41</v>
      </c>
      <c r="D729" t="s">
        <v>42</v>
      </c>
      <c r="E729" t="s">
        <v>36</v>
      </c>
      <c r="F729">
        <v>0.25</v>
      </c>
      <c r="G729">
        <f>+VLOOKUP(B729,[112]Insumos!$A$2:$F$5000,5,FALSE)</f>
        <v>3311</v>
      </c>
      <c r="H729">
        <f t="shared" si="77"/>
        <v>828</v>
      </c>
    </row>
    <row r="730" spans="1:8">
      <c r="A730" t="s">
        <v>527</v>
      </c>
      <c r="B730" t="s">
        <v>151</v>
      </c>
      <c r="C730" t="s">
        <v>152</v>
      </c>
      <c r="D730" t="s">
        <v>45</v>
      </c>
      <c r="E730" t="s">
        <v>46</v>
      </c>
      <c r="F730">
        <v>0.02</v>
      </c>
      <c r="G730">
        <f>+VLOOKUP(B730,[112]Insumos!$A$2:$F$5000,5,FALSE)</f>
        <v>115927</v>
      </c>
      <c r="H730">
        <f t="shared" si="77"/>
        <v>2319</v>
      </c>
    </row>
    <row r="731" spans="1:8">
      <c r="A731" t="s">
        <v>527</v>
      </c>
      <c r="B731" t="s">
        <v>153</v>
      </c>
      <c r="C731" t="s">
        <v>154</v>
      </c>
      <c r="D731" t="s">
        <v>45</v>
      </c>
      <c r="E731" t="s">
        <v>36</v>
      </c>
      <c r="F731">
        <v>0.06</v>
      </c>
      <c r="G731">
        <f>+VLOOKUP(B731,[112]Insumos!$A$2:$F$5000,5,FALSE)</f>
        <v>37079</v>
      </c>
      <c r="H731">
        <f t="shared" si="77"/>
        <v>2225</v>
      </c>
    </row>
    <row r="732" spans="1:8">
      <c r="A732" t="s">
        <v>527</v>
      </c>
      <c r="B732" t="s">
        <v>155</v>
      </c>
      <c r="C732" t="s">
        <v>156</v>
      </c>
      <c r="D732" t="s">
        <v>45</v>
      </c>
      <c r="E732" t="s">
        <v>36</v>
      </c>
      <c r="F732">
        <v>0.06</v>
      </c>
      <c r="G732">
        <f>+VLOOKUP(B732,[112]Insumos!$A$2:$F$5000,5,FALSE)</f>
        <v>24719</v>
      </c>
      <c r="H732">
        <f t="shared" si="77"/>
        <v>1483</v>
      </c>
    </row>
    <row r="733" spans="1:8">
      <c r="A733" t="s">
        <v>527</v>
      </c>
      <c r="B733" t="s">
        <v>51</v>
      </c>
      <c r="C733" t="s">
        <v>52</v>
      </c>
      <c r="D733" t="s">
        <v>45</v>
      </c>
      <c r="E733" t="s">
        <v>36</v>
      </c>
      <c r="F733">
        <v>0.2</v>
      </c>
      <c r="G733">
        <f>+VLOOKUP(B733,[112]Insumos!$A$2:$F$5000,5,FALSE)</f>
        <v>1733</v>
      </c>
      <c r="H733">
        <f t="shared" si="77"/>
        <v>347</v>
      </c>
    </row>
    <row r="734" spans="1:8">
      <c r="A734" t="s">
        <v>527</v>
      </c>
      <c r="B734" t="s">
        <v>157</v>
      </c>
      <c r="C734" t="s">
        <v>158</v>
      </c>
      <c r="D734" t="s">
        <v>45</v>
      </c>
      <c r="E734" t="s">
        <v>24</v>
      </c>
      <c r="F734">
        <v>0.6</v>
      </c>
      <c r="G734">
        <f>+VLOOKUP(B734,[112]Insumos!$A$2:$F$5000,5,FALSE)</f>
        <v>35581</v>
      </c>
      <c r="H734">
        <f t="shared" si="77"/>
        <v>21349</v>
      </c>
    </row>
    <row r="735" spans="1:8">
      <c r="A735" t="s">
        <v>527</v>
      </c>
      <c r="B735" t="s">
        <v>159</v>
      </c>
      <c r="C735" t="s">
        <v>160</v>
      </c>
      <c r="D735" t="s">
        <v>45</v>
      </c>
      <c r="E735" t="s">
        <v>36</v>
      </c>
      <c r="F735">
        <v>0.5</v>
      </c>
      <c r="G735">
        <f>+VLOOKUP(B735,[112]Insumos!$A$2:$F$5000,5,FALSE)</f>
        <v>4680</v>
      </c>
      <c r="H735">
        <f t="shared" si="77"/>
        <v>2340</v>
      </c>
    </row>
    <row r="736" spans="1:8">
      <c r="A736" t="s">
        <v>527</v>
      </c>
      <c r="B736" t="s">
        <v>161</v>
      </c>
      <c r="C736" t="s">
        <v>162</v>
      </c>
      <c r="D736" t="s">
        <v>45</v>
      </c>
      <c r="E736" t="s">
        <v>36</v>
      </c>
      <c r="F736">
        <v>0.03</v>
      </c>
      <c r="G736">
        <f>+VLOOKUP(B736,[112]Insumos!$A$2:$F$5000,5,FALSE)</f>
        <v>34084</v>
      </c>
      <c r="H736">
        <f t="shared" si="77"/>
        <v>1023</v>
      </c>
    </row>
    <row r="738" spans="1:8">
      <c r="A738" t="s">
        <v>399</v>
      </c>
      <c r="C738" s="16" t="s">
        <v>383</v>
      </c>
      <c r="D738" s="16" t="s">
        <v>28</v>
      </c>
      <c r="E738" s="16" t="s">
        <v>36</v>
      </c>
      <c r="F738" s="16"/>
      <c r="G738" s="16"/>
      <c r="H738" s="16">
        <v>11724</v>
      </c>
    </row>
    <row r="740" spans="1:8" ht="79.5" customHeight="1">
      <c r="A740">
        <v>23</v>
      </c>
      <c r="B740" t="s">
        <v>27</v>
      </c>
      <c r="C740" s="19" t="s">
        <v>778</v>
      </c>
      <c r="D740" s="16" t="s">
        <v>28</v>
      </c>
      <c r="E740" s="16" t="s">
        <v>36</v>
      </c>
      <c r="F740" s="16"/>
      <c r="G740" s="16"/>
      <c r="H740" s="16">
        <f>SUM(H741:H747)</f>
        <v>3769400</v>
      </c>
    </row>
    <row r="741" spans="1:8">
      <c r="B741" t="s">
        <v>92</v>
      </c>
      <c r="C741" t="s">
        <v>93</v>
      </c>
      <c r="D741" t="s">
        <v>31</v>
      </c>
      <c r="E741" t="s">
        <v>32</v>
      </c>
      <c r="F741">
        <v>4</v>
      </c>
      <c r="G741">
        <f>+VLOOKUP(B741,[112]Insumos!$A$2:$F$5000,5,FALSE)</f>
        <v>26303</v>
      </c>
      <c r="H741">
        <f t="shared" ref="H741:H747" si="78">+ROUND(F741*G741,0)</f>
        <v>105212</v>
      </c>
    </row>
    <row r="742" spans="1:8">
      <c r="B742" t="s">
        <v>37</v>
      </c>
      <c r="C742" t="s">
        <v>38</v>
      </c>
      <c r="D742" t="s">
        <v>35</v>
      </c>
      <c r="E742" t="s">
        <v>39</v>
      </c>
      <c r="F742">
        <v>6.3899999999999998E-2</v>
      </c>
      <c r="G742">
        <f>+VLOOKUP(B742,[112]Insumos!$A$2:$F$5000,5,FALSE)</f>
        <v>171308</v>
      </c>
      <c r="H742">
        <f t="shared" si="78"/>
        <v>10947</v>
      </c>
    </row>
    <row r="743" spans="1:8">
      <c r="B743" t="s">
        <v>40</v>
      </c>
      <c r="C743" t="s">
        <v>41</v>
      </c>
      <c r="D743" t="s">
        <v>42</v>
      </c>
      <c r="E743" t="s">
        <v>36</v>
      </c>
      <c r="F743">
        <v>0.1</v>
      </c>
      <c r="G743">
        <f>+VLOOKUP(B743,[112]Insumos!$A$2:$F$5000,5,FALSE)</f>
        <v>3311</v>
      </c>
      <c r="H743">
        <f t="shared" si="78"/>
        <v>331</v>
      </c>
    </row>
    <row r="744" spans="1:8">
      <c r="B744" t="s">
        <v>773</v>
      </c>
      <c r="C744" t="s">
        <v>774</v>
      </c>
      <c r="D744" t="s">
        <v>45</v>
      </c>
      <c r="E744" t="s">
        <v>36</v>
      </c>
      <c r="F744">
        <v>1</v>
      </c>
      <c r="G744">
        <f>+VLOOKUP(B744,[112]Insumos!$A$2:$F$5000,5,FALSE)</f>
        <v>297790</v>
      </c>
      <c r="H744">
        <f t="shared" si="78"/>
        <v>297790</v>
      </c>
    </row>
    <row r="745" spans="1:8">
      <c r="B745" t="s">
        <v>51</v>
      </c>
      <c r="C745" t="s">
        <v>52</v>
      </c>
      <c r="D745" t="s">
        <v>45</v>
      </c>
      <c r="E745" t="s">
        <v>36</v>
      </c>
      <c r="F745">
        <v>4.5999999999999996</v>
      </c>
      <c r="G745">
        <f>+VLOOKUP(B745,[112]Insumos!$A$2:$F$5000,5,FALSE)</f>
        <v>1733</v>
      </c>
      <c r="H745">
        <f t="shared" si="78"/>
        <v>7972</v>
      </c>
    </row>
    <row r="746" spans="1:8">
      <c r="C746" t="s">
        <v>775</v>
      </c>
      <c r="D746" t="s">
        <v>45</v>
      </c>
      <c r="E746" t="s">
        <v>36</v>
      </c>
      <c r="F746">
        <v>1</v>
      </c>
      <c r="G746">
        <v>2902627</v>
      </c>
      <c r="H746">
        <f t="shared" si="78"/>
        <v>2902627</v>
      </c>
    </row>
    <row r="747" spans="1:8">
      <c r="B747" t="s">
        <v>776</v>
      </c>
      <c r="C747" t="s">
        <v>777</v>
      </c>
      <c r="D747" t="s">
        <v>45</v>
      </c>
      <c r="E747" t="s">
        <v>36</v>
      </c>
      <c r="F747">
        <v>1</v>
      </c>
      <c r="G747">
        <f>+VLOOKUP(B747,[112]Insumos!$A$2:$F$5000,5,FALSE)</f>
        <v>444521</v>
      </c>
      <c r="H747">
        <f t="shared" si="78"/>
        <v>444521</v>
      </c>
    </row>
  </sheetData>
  <phoneticPr fontId="19" type="noConversion"/>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49"/>
  <sheetViews>
    <sheetView topLeftCell="A25" zoomScale="90" zoomScaleNormal="90" workbookViewId="0">
      <selection activeCell="G27" sqref="G27"/>
    </sheetView>
  </sheetViews>
  <sheetFormatPr baseColWidth="10" defaultColWidth="11.42578125" defaultRowHeight="15"/>
  <cols>
    <col min="1" max="1" width="11" style="249" customWidth="1"/>
    <col min="2" max="2" width="59.28515625" style="249" customWidth="1"/>
    <col min="3" max="3" width="7.42578125" style="249" customWidth="1"/>
    <col min="4" max="4" width="10.7109375" style="119" customWidth="1"/>
    <col min="5" max="5" width="18.140625" style="119" customWidth="1"/>
    <col min="6" max="6" width="15.7109375" style="119" customWidth="1"/>
    <col min="7" max="7" width="11.42578125" style="119"/>
    <col min="8" max="8" width="11.42578125" style="250"/>
    <col min="9" max="9" width="14.140625" style="249" customWidth="1"/>
    <col min="10" max="10" width="16.42578125" style="249" customWidth="1"/>
    <col min="11" max="16384" width="11.42578125" style="249"/>
  </cols>
  <sheetData>
    <row r="1" spans="1:11" ht="33.6" customHeight="1" thickBot="1">
      <c r="A1" s="101" t="s">
        <v>569</v>
      </c>
      <c r="B1" s="346" t="s">
        <v>570</v>
      </c>
      <c r="C1" s="347"/>
      <c r="D1" s="347"/>
      <c r="E1" s="347"/>
      <c r="F1" s="347"/>
      <c r="G1" s="347"/>
      <c r="H1" s="347"/>
      <c r="I1" s="347"/>
      <c r="J1" s="348"/>
      <c r="K1" s="103"/>
    </row>
    <row r="2" spans="1:11" ht="15.75" thickBot="1">
      <c r="A2" s="102"/>
      <c r="B2" s="103"/>
      <c r="C2" s="104"/>
      <c r="D2" s="105"/>
      <c r="E2" s="105"/>
      <c r="F2" s="106"/>
      <c r="G2" s="104"/>
      <c r="H2" s="107"/>
      <c r="I2" s="108"/>
      <c r="J2" s="109"/>
      <c r="K2" s="103"/>
    </row>
    <row r="3" spans="1:11" ht="15.75" thickBot="1">
      <c r="A3" s="110" t="s">
        <v>571</v>
      </c>
      <c r="B3" s="261"/>
      <c r="C3" s="349" t="s">
        <v>496</v>
      </c>
      <c r="D3" s="350"/>
      <c r="E3" s="260">
        <f>'PRESUPUESTO CAI'!K552</f>
        <v>319713099.60245562</v>
      </c>
      <c r="F3" s="111"/>
      <c r="G3" s="112"/>
      <c r="H3" s="113"/>
      <c r="I3" s="114"/>
      <c r="J3" s="115"/>
      <c r="K3" s="103"/>
    </row>
    <row r="4" spans="1:11" ht="15.75" thickBot="1">
      <c r="A4" s="116" t="s">
        <v>497</v>
      </c>
      <c r="B4" s="117"/>
      <c r="C4" s="351" t="s">
        <v>498</v>
      </c>
      <c r="D4" s="352"/>
      <c r="E4" s="118">
        <v>3</v>
      </c>
      <c r="G4" s="104"/>
      <c r="H4" s="120"/>
      <c r="I4" s="108"/>
      <c r="J4" s="121"/>
      <c r="K4" s="103"/>
    </row>
    <row r="5" spans="1:11" ht="15.75" thickBot="1">
      <c r="A5" s="122"/>
      <c r="B5" s="103"/>
      <c r="C5" s="353" t="s">
        <v>572</v>
      </c>
      <c r="D5" s="354"/>
      <c r="E5" s="123">
        <f>+E4*30</f>
        <v>90</v>
      </c>
      <c r="F5" s="124"/>
      <c r="G5" s="104"/>
      <c r="H5" s="120"/>
      <c r="I5" s="108"/>
      <c r="J5" s="121"/>
      <c r="K5" s="103"/>
    </row>
    <row r="6" spans="1:11" ht="15.75" thickBot="1">
      <c r="A6" s="102"/>
      <c r="B6" s="103"/>
      <c r="C6" s="104"/>
      <c r="D6" s="105"/>
      <c r="E6" s="105"/>
      <c r="F6" s="106"/>
      <c r="G6" s="104"/>
      <c r="H6" s="120"/>
      <c r="I6" s="108"/>
      <c r="J6" s="109"/>
      <c r="K6" s="103"/>
    </row>
    <row r="7" spans="1:11" ht="39" thickBot="1">
      <c r="A7" s="125" t="s">
        <v>499</v>
      </c>
      <c r="B7" s="126" t="s">
        <v>500</v>
      </c>
      <c r="C7" s="127" t="s">
        <v>501</v>
      </c>
      <c r="D7" s="128" t="s">
        <v>10</v>
      </c>
      <c r="E7" s="128" t="s">
        <v>573</v>
      </c>
      <c r="F7" s="129" t="s">
        <v>574</v>
      </c>
      <c r="G7" s="127" t="s">
        <v>575</v>
      </c>
      <c r="H7" s="129" t="s">
        <v>576</v>
      </c>
      <c r="I7" s="129" t="s">
        <v>502</v>
      </c>
      <c r="J7" s="130" t="s">
        <v>14</v>
      </c>
      <c r="K7" s="259"/>
    </row>
    <row r="8" spans="1:11" ht="15.75" thickBot="1">
      <c r="A8" s="102"/>
      <c r="B8" s="103"/>
      <c r="C8" s="104"/>
      <c r="D8" s="105"/>
      <c r="E8" s="105"/>
      <c r="F8" s="106"/>
      <c r="G8" s="104"/>
      <c r="H8" s="120"/>
      <c r="I8" s="108"/>
      <c r="J8" s="109"/>
      <c r="K8" s="103"/>
    </row>
    <row r="9" spans="1:11">
      <c r="A9" s="131">
        <v>1</v>
      </c>
      <c r="B9" s="132" t="s">
        <v>503</v>
      </c>
      <c r="C9" s="133"/>
      <c r="D9" s="134"/>
      <c r="E9" s="134"/>
      <c r="F9" s="135"/>
      <c r="G9" s="133"/>
      <c r="H9" s="136"/>
      <c r="I9" s="137"/>
      <c r="J9" s="138">
        <f>+J10</f>
        <v>0.15708765550254061</v>
      </c>
      <c r="K9" s="103"/>
    </row>
    <row r="10" spans="1:11">
      <c r="A10" s="139">
        <v>1.1000000000000001</v>
      </c>
      <c r="B10" s="140" t="s">
        <v>504</v>
      </c>
      <c r="C10" s="141"/>
      <c r="D10" s="142"/>
      <c r="E10" s="142"/>
      <c r="F10" s="143"/>
      <c r="G10" s="141"/>
      <c r="H10" s="144"/>
      <c r="I10" s="145">
        <f>SUM(H11:H22)</f>
        <v>50222981.25</v>
      </c>
      <c r="J10" s="146">
        <f>+I10/$E$3</f>
        <v>0.15708765550254061</v>
      </c>
      <c r="K10" s="251">
        <f>SUM(J11:J23)</f>
        <v>0.15708765550254061</v>
      </c>
    </row>
    <row r="11" spans="1:11">
      <c r="A11" s="147"/>
      <c r="B11" s="148" t="s">
        <v>577</v>
      </c>
      <c r="C11" s="149" t="s">
        <v>505</v>
      </c>
      <c r="D11" s="150">
        <v>1</v>
      </c>
      <c r="E11" s="256">
        <v>0</v>
      </c>
      <c r="F11" s="151">
        <v>6500000</v>
      </c>
      <c r="G11" s="152">
        <v>0.54830000000000001</v>
      </c>
      <c r="H11" s="153">
        <f t="shared" ref="H11:H18" si="0">+D11*E11*F11*(1+G11)*$E$4</f>
        <v>0</v>
      </c>
      <c r="I11" s="154"/>
      <c r="J11" s="155">
        <f t="shared" ref="J11:J18" si="1">+H11/$E$3</f>
        <v>0</v>
      </c>
      <c r="K11" s="252"/>
    </row>
    <row r="12" spans="1:11">
      <c r="A12" s="156"/>
      <c r="B12" s="157" t="s">
        <v>578</v>
      </c>
      <c r="C12" s="158" t="s">
        <v>505</v>
      </c>
      <c r="D12" s="150">
        <v>1</v>
      </c>
      <c r="E12" s="258">
        <v>1</v>
      </c>
      <c r="F12" s="159">
        <v>4200000</v>
      </c>
      <c r="G12" s="160">
        <v>0.54830000000000001</v>
      </c>
      <c r="H12" s="161">
        <f t="shared" si="0"/>
        <v>19508580</v>
      </c>
      <c r="I12" s="162"/>
      <c r="J12" s="163">
        <f t="shared" si="1"/>
        <v>6.1019019940871264E-2</v>
      </c>
      <c r="K12" s="103"/>
    </row>
    <row r="13" spans="1:11">
      <c r="A13" s="156"/>
      <c r="B13" s="157" t="s">
        <v>579</v>
      </c>
      <c r="C13" s="158" t="s">
        <v>505</v>
      </c>
      <c r="D13" s="150">
        <v>1</v>
      </c>
      <c r="E13" s="255">
        <v>1</v>
      </c>
      <c r="F13" s="159">
        <v>2690000</v>
      </c>
      <c r="G13" s="160">
        <v>0.54830000000000001</v>
      </c>
      <c r="H13" s="161">
        <f t="shared" si="0"/>
        <v>12494781</v>
      </c>
      <c r="I13" s="162"/>
      <c r="J13" s="163">
        <f t="shared" si="1"/>
        <v>3.9081229438319931E-2</v>
      </c>
      <c r="K13" s="103"/>
    </row>
    <row r="14" spans="1:11">
      <c r="A14" s="156"/>
      <c r="B14" s="157" t="s">
        <v>580</v>
      </c>
      <c r="C14" s="158" t="s">
        <v>505</v>
      </c>
      <c r="D14" s="150">
        <v>1</v>
      </c>
      <c r="E14" s="255">
        <v>0.25</v>
      </c>
      <c r="F14" s="159">
        <v>2690000</v>
      </c>
      <c r="G14" s="160">
        <v>0.54830000000000001</v>
      </c>
      <c r="H14" s="161">
        <f t="shared" si="0"/>
        <v>3123695.25</v>
      </c>
      <c r="I14" s="162"/>
      <c r="J14" s="163">
        <f t="shared" si="1"/>
        <v>9.7703073595799828E-3</v>
      </c>
      <c r="K14" s="103"/>
    </row>
    <row r="15" spans="1:11">
      <c r="A15" s="156"/>
      <c r="B15" s="157" t="s">
        <v>581</v>
      </c>
      <c r="C15" s="158" t="s">
        <v>505</v>
      </c>
      <c r="D15" s="150">
        <v>1</v>
      </c>
      <c r="E15" s="255">
        <v>1</v>
      </c>
      <c r="F15" s="159">
        <v>3250000</v>
      </c>
      <c r="G15" s="160">
        <v>0.54830000000000001</v>
      </c>
      <c r="H15" s="161">
        <f t="shared" si="0"/>
        <v>15095925</v>
      </c>
      <c r="I15" s="162"/>
      <c r="J15" s="163">
        <f t="shared" si="1"/>
        <v>4.7217098763769429E-2</v>
      </c>
      <c r="K15" s="103"/>
    </row>
    <row r="16" spans="1:11">
      <c r="A16" s="156"/>
      <c r="B16" s="157" t="s">
        <v>582</v>
      </c>
      <c r="C16" s="158" t="s">
        <v>505</v>
      </c>
      <c r="D16" s="150">
        <v>1</v>
      </c>
      <c r="E16" s="255">
        <v>0</v>
      </c>
      <c r="F16" s="159">
        <v>3250000</v>
      </c>
      <c r="G16" s="160">
        <v>0.54830000000000001</v>
      </c>
      <c r="H16" s="161">
        <f t="shared" si="0"/>
        <v>0</v>
      </c>
      <c r="I16" s="162"/>
      <c r="J16" s="163">
        <f t="shared" si="1"/>
        <v>0</v>
      </c>
      <c r="K16" s="103"/>
    </row>
    <row r="17" spans="1:11">
      <c r="A17" s="156"/>
      <c r="B17" s="157" t="s">
        <v>583</v>
      </c>
      <c r="C17" s="158" t="s">
        <v>505</v>
      </c>
      <c r="D17" s="150">
        <v>1</v>
      </c>
      <c r="E17" s="258">
        <v>0</v>
      </c>
      <c r="F17" s="159">
        <v>3250000</v>
      </c>
      <c r="G17" s="160">
        <v>0.54830000000000001</v>
      </c>
      <c r="H17" s="161">
        <f t="shared" si="0"/>
        <v>0</v>
      </c>
      <c r="I17" s="162"/>
      <c r="J17" s="163">
        <f t="shared" si="1"/>
        <v>0</v>
      </c>
      <c r="K17" s="103"/>
    </row>
    <row r="18" spans="1:11">
      <c r="A18" s="147"/>
      <c r="B18" s="148" t="s">
        <v>506</v>
      </c>
      <c r="C18" s="149" t="s">
        <v>505</v>
      </c>
      <c r="D18" s="150">
        <v>1</v>
      </c>
      <c r="E18" s="256">
        <v>0</v>
      </c>
      <c r="F18" s="151">
        <v>1300000</v>
      </c>
      <c r="G18" s="152">
        <v>0.69950000000000001</v>
      </c>
      <c r="H18" s="153">
        <f t="shared" si="0"/>
        <v>0</v>
      </c>
      <c r="I18" s="154"/>
      <c r="J18" s="155">
        <f t="shared" si="1"/>
        <v>0</v>
      </c>
      <c r="K18" s="252"/>
    </row>
    <row r="19" spans="1:11">
      <c r="A19" s="164"/>
      <c r="B19" s="165"/>
      <c r="C19" s="166"/>
      <c r="D19" s="167"/>
      <c r="E19" s="257"/>
      <c r="F19" s="168"/>
      <c r="G19" s="169"/>
      <c r="H19" s="170"/>
      <c r="I19" s="114"/>
      <c r="J19" s="171"/>
      <c r="K19" s="103"/>
    </row>
    <row r="20" spans="1:11" ht="37.35" customHeight="1">
      <c r="A20" s="147"/>
      <c r="B20" s="172" t="s">
        <v>584</v>
      </c>
      <c r="C20" s="149" t="s">
        <v>585</v>
      </c>
      <c r="D20" s="150">
        <v>1</v>
      </c>
      <c r="E20" s="256">
        <v>0</v>
      </c>
      <c r="F20" s="151">
        <v>800000</v>
      </c>
      <c r="G20" s="152"/>
      <c r="H20" s="153">
        <f>+D20*E20*F20*E4</f>
        <v>0</v>
      </c>
      <c r="I20" s="154"/>
      <c r="J20" s="155">
        <f>+H20/$E$3</f>
        <v>0</v>
      </c>
      <c r="K20" s="252"/>
    </row>
    <row r="21" spans="1:11">
      <c r="A21" s="156"/>
      <c r="B21" s="157" t="s">
        <v>586</v>
      </c>
      <c r="C21" s="158" t="s">
        <v>505</v>
      </c>
      <c r="D21" s="173">
        <v>0</v>
      </c>
      <c r="E21" s="255">
        <v>1</v>
      </c>
      <c r="F21" s="159">
        <v>1000000</v>
      </c>
      <c r="G21" s="160"/>
      <c r="H21" s="153">
        <f>+D21*E21*F21*E5</f>
        <v>0</v>
      </c>
      <c r="I21" s="162"/>
      <c r="J21" s="155">
        <f>+H21/$E$3</f>
        <v>0</v>
      </c>
      <c r="K21" s="103"/>
    </row>
    <row r="22" spans="1:11">
      <c r="A22" s="147"/>
      <c r="B22" s="148" t="s">
        <v>507</v>
      </c>
      <c r="C22" s="149" t="s">
        <v>587</v>
      </c>
      <c r="D22" s="150">
        <v>0</v>
      </c>
      <c r="E22" s="256">
        <v>1</v>
      </c>
      <c r="F22" s="151">
        <v>500000</v>
      </c>
      <c r="G22" s="152"/>
      <c r="H22" s="153">
        <f>D22*E22*F22*E4</f>
        <v>0</v>
      </c>
      <c r="I22" s="154"/>
      <c r="J22" s="155">
        <f>+H22/$E$3</f>
        <v>0</v>
      </c>
      <c r="K22" s="252"/>
    </row>
    <row r="23" spans="1:11">
      <c r="A23" s="156"/>
      <c r="B23" s="157"/>
      <c r="C23" s="158"/>
      <c r="D23" s="173"/>
      <c r="E23" s="255"/>
      <c r="F23" s="159"/>
      <c r="G23" s="160"/>
      <c r="H23" s="161"/>
      <c r="I23" s="162"/>
      <c r="J23" s="163">
        <f>+H23/$E$3</f>
        <v>0</v>
      </c>
      <c r="K23" s="103"/>
    </row>
    <row r="24" spans="1:11">
      <c r="A24" s="139">
        <v>2</v>
      </c>
      <c r="B24" s="174" t="s">
        <v>508</v>
      </c>
      <c r="C24" s="141"/>
      <c r="D24" s="175"/>
      <c r="E24" s="175"/>
      <c r="F24" s="176"/>
      <c r="G24" s="177"/>
      <c r="H24" s="178"/>
      <c r="I24" s="179"/>
      <c r="J24" s="180">
        <f>J25+J28+J34+J38</f>
        <v>0.22839014829266871</v>
      </c>
      <c r="K24" s="251">
        <f>SUM(K28:K46)</f>
        <v>0.22839014829266871</v>
      </c>
    </row>
    <row r="25" spans="1:11">
      <c r="A25" s="181">
        <v>2.1</v>
      </c>
      <c r="B25" s="140" t="s">
        <v>509</v>
      </c>
      <c r="C25" s="141"/>
      <c r="D25" s="175"/>
      <c r="E25" s="175"/>
      <c r="F25" s="176"/>
      <c r="G25" s="177"/>
      <c r="H25" s="178"/>
      <c r="I25" s="145"/>
      <c r="J25" s="146"/>
      <c r="K25" s="251"/>
    </row>
    <row r="26" spans="1:11">
      <c r="A26" s="181"/>
      <c r="B26" s="182" t="s">
        <v>588</v>
      </c>
      <c r="C26" s="141"/>
      <c r="D26" s="183"/>
      <c r="E26" s="175"/>
      <c r="F26" s="176"/>
      <c r="G26" s="184">
        <v>1.4355</v>
      </c>
      <c r="H26" s="178"/>
      <c r="I26" s="179"/>
      <c r="J26" s="185"/>
      <c r="K26" s="103"/>
    </row>
    <row r="27" spans="1:11">
      <c r="A27" s="181"/>
      <c r="B27" s="182"/>
      <c r="C27" s="141"/>
      <c r="D27" s="175"/>
      <c r="E27" s="175"/>
      <c r="F27" s="186"/>
      <c r="G27" s="187"/>
      <c r="H27" s="178"/>
      <c r="I27" s="179"/>
      <c r="J27" s="185"/>
      <c r="K27" s="103"/>
    </row>
    <row r="28" spans="1:11">
      <c r="A28" s="181">
        <v>2.2000000000000002</v>
      </c>
      <c r="B28" s="140" t="s">
        <v>510</v>
      </c>
      <c r="C28" s="141"/>
      <c r="D28" s="175"/>
      <c r="E28" s="175"/>
      <c r="F28" s="176"/>
      <c r="G28" s="188"/>
      <c r="H28" s="178"/>
      <c r="I28" s="145">
        <f>SUM(H29:H32)</f>
        <v>3899210.2160097715</v>
      </c>
      <c r="J28" s="146">
        <f>+I28/$E$3</f>
        <v>1.2195966386295116E-2</v>
      </c>
      <c r="K28" s="251">
        <f>SUM(J29:J32)</f>
        <v>1.2195966386295116E-2</v>
      </c>
    </row>
    <row r="29" spans="1:11" s="254" customFormat="1" ht="12.75">
      <c r="A29" s="189"/>
      <c r="B29" s="190" t="s">
        <v>589</v>
      </c>
      <c r="C29" s="191" t="s">
        <v>511</v>
      </c>
      <c r="D29" s="192">
        <v>5.9999999999999995E-4</v>
      </c>
      <c r="E29" s="193"/>
      <c r="F29" s="194">
        <f>+$E$3</f>
        <v>319713099.60245562</v>
      </c>
      <c r="G29" s="195">
        <f>+$G$26</f>
        <v>1.4355</v>
      </c>
      <c r="H29" s="196">
        <f>+(((F29*G29*D29)/365)*($E$5+120))*1.19</f>
        <v>188533.38707569859</v>
      </c>
      <c r="I29" s="197"/>
      <c r="J29" s="198">
        <f>+H29/$E$3</f>
        <v>5.8969553424657525E-4</v>
      </c>
    </row>
    <row r="30" spans="1:11" s="254" customFormat="1" ht="12.75">
      <c r="A30" s="189"/>
      <c r="B30" s="190" t="s">
        <v>590</v>
      </c>
      <c r="C30" s="191" t="s">
        <v>511</v>
      </c>
      <c r="D30" s="192">
        <v>8.9999999999999998E-4</v>
      </c>
      <c r="E30" s="193"/>
      <c r="F30" s="194">
        <f>+$E$3</f>
        <v>319713099.60245562</v>
      </c>
      <c r="G30" s="195">
        <f>+$G$26</f>
        <v>1.4355</v>
      </c>
      <c r="H30" s="196">
        <f>+(((F30*G30*D30)/365)*(1825))*1.19</f>
        <v>2457667.3672367851</v>
      </c>
      <c r="I30" s="197"/>
      <c r="J30" s="198">
        <f>+H30/$E$3</f>
        <v>7.6871024999999983E-3</v>
      </c>
    </row>
    <row r="31" spans="1:11" s="254" customFormat="1" ht="25.5">
      <c r="A31" s="181"/>
      <c r="B31" s="199" t="s">
        <v>512</v>
      </c>
      <c r="C31" s="191" t="s">
        <v>511</v>
      </c>
      <c r="D31" s="192">
        <v>5.0000000000000001E-4</v>
      </c>
      <c r="E31" s="193"/>
      <c r="F31" s="194">
        <f>+$E$3</f>
        <v>319713099.60245562</v>
      </c>
      <c r="G31" s="195">
        <f>+$G$26</f>
        <v>1.4355</v>
      </c>
      <c r="H31" s="196">
        <f>+(((F31*G31*D31)/365)*($E$5+1095))*1.19</f>
        <v>886555.80827263033</v>
      </c>
      <c r="I31" s="197"/>
      <c r="J31" s="198">
        <f>+H31/$E$3</f>
        <v>2.7729730479452053E-3</v>
      </c>
      <c r="K31" s="103"/>
    </row>
    <row r="32" spans="1:11" s="254" customFormat="1" ht="12.75">
      <c r="A32" s="189"/>
      <c r="B32" s="190" t="s">
        <v>591</v>
      </c>
      <c r="C32" s="191" t="s">
        <v>511</v>
      </c>
      <c r="D32" s="192">
        <v>2.5000000000000001E-3</v>
      </c>
      <c r="E32" s="193"/>
      <c r="F32" s="194">
        <v>348000000</v>
      </c>
      <c r="G32" s="195">
        <f>+$G$26</f>
        <v>1.4355</v>
      </c>
      <c r="H32" s="196">
        <f>+(((F32*G32*D32)/365)*($E$5+0))*1.19</f>
        <v>366453.65342465747</v>
      </c>
      <c r="I32" s="197"/>
      <c r="J32" s="198">
        <f>+H32/$E$3</f>
        <v>1.1461953041033382E-3</v>
      </c>
    </row>
    <row r="33" spans="1:11" s="254" customFormat="1" ht="12.75">
      <c r="A33" s="189"/>
      <c r="B33" s="190"/>
      <c r="C33" s="191"/>
      <c r="D33" s="192"/>
      <c r="E33" s="193"/>
      <c r="F33" s="194"/>
      <c r="G33" s="195"/>
      <c r="H33" s="196"/>
      <c r="I33" s="197"/>
      <c r="J33" s="198"/>
    </row>
    <row r="34" spans="1:11">
      <c r="A34" s="200">
        <v>2.2999999999999998</v>
      </c>
      <c r="B34" s="140" t="s">
        <v>513</v>
      </c>
      <c r="C34" s="201"/>
      <c r="D34" s="202"/>
      <c r="E34" s="202"/>
      <c r="F34" s="203"/>
      <c r="G34" s="204"/>
      <c r="H34" s="205"/>
      <c r="I34" s="206">
        <f>SUM(H35:H36)</f>
        <v>3720000</v>
      </c>
      <c r="J34" s="207">
        <f>+I34/$E$3</f>
        <v>1.1635431906373559E-2</v>
      </c>
      <c r="K34" s="253">
        <f>SUM(J35:J36)</f>
        <v>1.1635431906373561E-2</v>
      </c>
    </row>
    <row r="35" spans="1:11">
      <c r="A35" s="208"/>
      <c r="B35" s="209" t="s">
        <v>514</v>
      </c>
      <c r="C35" s="210" t="s">
        <v>505</v>
      </c>
      <c r="D35" s="211">
        <v>1</v>
      </c>
      <c r="E35" s="212">
        <v>1</v>
      </c>
      <c r="F35" s="213">
        <v>720000</v>
      </c>
      <c r="G35" s="214"/>
      <c r="H35" s="215">
        <f>+D35*F35</f>
        <v>720000</v>
      </c>
      <c r="I35" s="216"/>
      <c r="J35" s="217">
        <f>+H35/$E$3</f>
        <v>2.2520190786529471E-3</v>
      </c>
      <c r="K35" s="252"/>
    </row>
    <row r="36" spans="1:11" ht="17.45" customHeight="1">
      <c r="A36" s="208"/>
      <c r="B36" s="218" t="s">
        <v>592</v>
      </c>
      <c r="C36" s="210" t="s">
        <v>515</v>
      </c>
      <c r="D36" s="211">
        <v>1</v>
      </c>
      <c r="E36" s="211"/>
      <c r="F36" s="213">
        <v>3000000</v>
      </c>
      <c r="G36" s="214"/>
      <c r="H36" s="215">
        <f>+F36*D36</f>
        <v>3000000</v>
      </c>
      <c r="I36" s="216"/>
      <c r="J36" s="217">
        <f>+H36/$E$3</f>
        <v>9.3834128277206132E-3</v>
      </c>
      <c r="K36" s="252"/>
    </row>
    <row r="37" spans="1:11" ht="17.45" customHeight="1">
      <c r="A37" s="208"/>
      <c r="B37" s="218"/>
      <c r="C37" s="210"/>
      <c r="D37" s="211"/>
      <c r="E37" s="211"/>
      <c r="F37" s="213"/>
      <c r="G37" s="214"/>
      <c r="H37" s="215"/>
      <c r="I37" s="216"/>
      <c r="J37" s="217"/>
      <c r="K37" s="252"/>
    </row>
    <row r="38" spans="1:11">
      <c r="A38" s="200">
        <v>2.4</v>
      </c>
      <c r="B38" s="140" t="s">
        <v>516</v>
      </c>
      <c r="C38" s="201"/>
      <c r="D38" s="202"/>
      <c r="E38" s="202"/>
      <c r="F38" s="203"/>
      <c r="G38" s="204"/>
      <c r="H38" s="205"/>
      <c r="I38" s="206">
        <f>SUM(H39:H46)</f>
        <v>65400112.013303831</v>
      </c>
      <c r="J38" s="219">
        <f>+I38/$E$3</f>
        <v>0.20455875000000004</v>
      </c>
      <c r="K38" s="251">
        <f>SUM(J39:J46)</f>
        <v>0.20455875000000004</v>
      </c>
    </row>
    <row r="39" spans="1:11">
      <c r="A39" s="200"/>
      <c r="B39" s="220" t="s">
        <v>517</v>
      </c>
      <c r="C39" s="201" t="s">
        <v>511</v>
      </c>
      <c r="D39" s="221">
        <v>0.05</v>
      </c>
      <c r="E39" s="202"/>
      <c r="F39" s="203">
        <f t="shared" ref="F39:F46" si="2">+$E$3</f>
        <v>319713099.60245562</v>
      </c>
      <c r="G39" s="222">
        <f t="shared" ref="G39:G46" si="3">+$G$26</f>
        <v>1.4355</v>
      </c>
      <c r="H39" s="205">
        <f t="shared" ref="H39:H46" si="4">+D39*F39*G39</f>
        <v>22947407.723966256</v>
      </c>
      <c r="I39" s="223"/>
      <c r="J39" s="224">
        <f t="shared" ref="J39:J46" si="5">+H39/$E$3</f>
        <v>7.1775000000000005E-2</v>
      </c>
      <c r="K39" s="103"/>
    </row>
    <row r="40" spans="1:11">
      <c r="A40" s="200"/>
      <c r="B40" s="220" t="s">
        <v>518</v>
      </c>
      <c r="C40" s="201" t="s">
        <v>511</v>
      </c>
      <c r="D40" s="221">
        <v>0.02</v>
      </c>
      <c r="E40" s="202"/>
      <c r="F40" s="203">
        <f t="shared" si="2"/>
        <v>319713099.60245562</v>
      </c>
      <c r="G40" s="222">
        <f t="shared" si="3"/>
        <v>1.4355</v>
      </c>
      <c r="H40" s="205">
        <f t="shared" si="4"/>
        <v>9178963.0895865019</v>
      </c>
      <c r="I40" s="223"/>
      <c r="J40" s="224">
        <f t="shared" si="5"/>
        <v>2.8710000000000003E-2</v>
      </c>
      <c r="K40" s="103"/>
    </row>
    <row r="41" spans="1:11">
      <c r="A41" s="200"/>
      <c r="B41" s="220" t="s">
        <v>519</v>
      </c>
      <c r="C41" s="201" t="s">
        <v>511</v>
      </c>
      <c r="D41" s="221">
        <v>0.02</v>
      </c>
      <c r="E41" s="202"/>
      <c r="F41" s="203">
        <f t="shared" si="2"/>
        <v>319713099.60245562</v>
      </c>
      <c r="G41" s="222">
        <f t="shared" si="3"/>
        <v>1.4355</v>
      </c>
      <c r="H41" s="205">
        <f t="shared" si="4"/>
        <v>9178963.0895865019</v>
      </c>
      <c r="I41" s="223"/>
      <c r="J41" s="224">
        <f t="shared" si="5"/>
        <v>2.8710000000000003E-2</v>
      </c>
      <c r="K41" s="103"/>
    </row>
    <row r="42" spans="1:11">
      <c r="A42" s="200"/>
      <c r="B42" s="220" t="s">
        <v>593</v>
      </c>
      <c r="C42" s="225" t="s">
        <v>511</v>
      </c>
      <c r="D42" s="221">
        <v>5.0000000000000001E-3</v>
      </c>
      <c r="E42" s="226"/>
      <c r="F42" s="203">
        <f t="shared" si="2"/>
        <v>319713099.60245562</v>
      </c>
      <c r="G42" s="222">
        <f t="shared" si="3"/>
        <v>1.4355</v>
      </c>
      <c r="H42" s="205">
        <f t="shared" si="4"/>
        <v>2294740.7723966255</v>
      </c>
      <c r="I42" s="223"/>
      <c r="J42" s="224">
        <f t="shared" si="5"/>
        <v>7.1775000000000007E-3</v>
      </c>
      <c r="K42" s="103"/>
    </row>
    <row r="43" spans="1:11">
      <c r="A43" s="200"/>
      <c r="B43" s="220" t="s">
        <v>594</v>
      </c>
      <c r="C43" s="225" t="s">
        <v>511</v>
      </c>
      <c r="D43" s="221">
        <v>0.02</v>
      </c>
      <c r="E43" s="226"/>
      <c r="F43" s="203">
        <f t="shared" si="2"/>
        <v>319713099.60245562</v>
      </c>
      <c r="G43" s="222">
        <f t="shared" si="3"/>
        <v>1.4355</v>
      </c>
      <c r="H43" s="205">
        <f t="shared" si="4"/>
        <v>9178963.0895865019</v>
      </c>
      <c r="I43" s="223"/>
      <c r="J43" s="224">
        <f t="shared" si="5"/>
        <v>2.8710000000000003E-2</v>
      </c>
      <c r="K43" s="103"/>
    </row>
    <row r="44" spans="1:11">
      <c r="A44" s="200"/>
      <c r="B44" s="220" t="s">
        <v>595</v>
      </c>
      <c r="C44" s="227" t="s">
        <v>511</v>
      </c>
      <c r="D44" s="221">
        <v>0.02</v>
      </c>
      <c r="E44" s="228"/>
      <c r="F44" s="203">
        <f t="shared" si="2"/>
        <v>319713099.60245562</v>
      </c>
      <c r="G44" s="222">
        <f t="shared" si="3"/>
        <v>1.4355</v>
      </c>
      <c r="H44" s="205">
        <f t="shared" si="4"/>
        <v>9178963.0895865019</v>
      </c>
      <c r="I44" s="223"/>
      <c r="J44" s="224">
        <f t="shared" si="5"/>
        <v>2.8710000000000003E-2</v>
      </c>
      <c r="K44" s="103"/>
    </row>
    <row r="45" spans="1:11">
      <c r="A45" s="200"/>
      <c r="B45" s="220" t="s">
        <v>520</v>
      </c>
      <c r="C45" s="201" t="s">
        <v>511</v>
      </c>
      <c r="D45" s="221">
        <v>4.0000000000000001E-3</v>
      </c>
      <c r="E45" s="202"/>
      <c r="F45" s="203">
        <f t="shared" si="2"/>
        <v>319713099.60245562</v>
      </c>
      <c r="G45" s="222">
        <f t="shared" si="3"/>
        <v>1.4355</v>
      </c>
      <c r="H45" s="205">
        <f t="shared" si="4"/>
        <v>1835792.6179173002</v>
      </c>
      <c r="I45" s="223"/>
      <c r="J45" s="224">
        <f t="shared" si="5"/>
        <v>5.7420000000000006E-3</v>
      </c>
      <c r="K45" s="103"/>
    </row>
    <row r="46" spans="1:11" ht="15.75" thickBot="1">
      <c r="A46" s="200"/>
      <c r="B46" s="220" t="s">
        <v>596</v>
      </c>
      <c r="C46" s="201" t="s">
        <v>511</v>
      </c>
      <c r="D46" s="221">
        <v>3.5000000000000001E-3</v>
      </c>
      <c r="E46" s="229"/>
      <c r="F46" s="203">
        <f t="shared" si="2"/>
        <v>319713099.60245562</v>
      </c>
      <c r="G46" s="222">
        <f t="shared" si="3"/>
        <v>1.4355</v>
      </c>
      <c r="H46" s="205">
        <f t="shared" si="4"/>
        <v>1606318.5406776376</v>
      </c>
      <c r="I46" s="230"/>
      <c r="J46" s="224">
        <f t="shared" si="5"/>
        <v>5.0242500000000001E-3</v>
      </c>
      <c r="K46" s="103"/>
    </row>
    <row r="47" spans="1:11" ht="15.75" thickBot="1">
      <c r="A47" s="231"/>
      <c r="B47" s="355" t="s">
        <v>521</v>
      </c>
      <c r="C47" s="355"/>
      <c r="D47" s="355"/>
      <c r="E47" s="232"/>
      <c r="F47" s="232"/>
      <c r="G47" s="233"/>
      <c r="H47" s="234"/>
      <c r="I47" s="235">
        <f>SUM(I10:I46)</f>
        <v>123242303.47931361</v>
      </c>
      <c r="J47" s="236">
        <f>+ROUND((J9+J24),4)</f>
        <v>0.38550000000000001</v>
      </c>
      <c r="K47" s="251">
        <f>+J24+J9</f>
        <v>0.38547780379520935</v>
      </c>
    </row>
    <row r="48" spans="1:11" ht="15.75" thickBot="1">
      <c r="A48" s="181"/>
      <c r="B48" s="237" t="s">
        <v>597</v>
      </c>
      <c r="C48" s="141"/>
      <c r="D48" s="175"/>
      <c r="E48" s="175"/>
      <c r="F48" s="176"/>
      <c r="G48" s="177"/>
      <c r="H48" s="178"/>
      <c r="I48" s="238">
        <v>0.05</v>
      </c>
      <c r="J48" s="239">
        <f>+I48</f>
        <v>0.05</v>
      </c>
      <c r="K48" s="251">
        <f>J48</f>
        <v>0.05</v>
      </c>
    </row>
    <row r="49" spans="1:11" ht="15.75" thickBot="1">
      <c r="A49" s="240"/>
      <c r="B49" s="241" t="s">
        <v>598</v>
      </c>
      <c r="C49" s="242"/>
      <c r="D49" s="243"/>
      <c r="E49" s="243"/>
      <c r="F49" s="244"/>
      <c r="G49" s="245"/>
      <c r="H49" s="246"/>
      <c r="I49" s="247"/>
      <c r="J49" s="248">
        <f>SUM(J47+J48)</f>
        <v>0.4355</v>
      </c>
      <c r="K49" s="251">
        <f>SUM(K47:K48)</f>
        <v>0.43547780379520934</v>
      </c>
    </row>
  </sheetData>
  <mergeCells count="5">
    <mergeCell ref="B1:J1"/>
    <mergeCell ref="C3:D3"/>
    <mergeCell ref="C4:D4"/>
    <mergeCell ref="C5:D5"/>
    <mergeCell ref="B47:D47"/>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71"/>
  <sheetViews>
    <sheetView showGridLines="0" tabSelected="1" showWhiteSpace="0" zoomScale="70" zoomScaleNormal="70" zoomScaleSheetLayoutView="100" workbookViewId="0">
      <selection activeCell="U9" sqref="U9"/>
    </sheetView>
  </sheetViews>
  <sheetFormatPr baseColWidth="10" defaultColWidth="10.85546875" defaultRowHeight="16.5"/>
  <cols>
    <col min="1" max="2" width="3.42578125" style="2" customWidth="1"/>
    <col min="3" max="3" width="7.85546875" style="2" bestFit="1" customWidth="1"/>
    <col min="4" max="4" width="14.28515625" style="2" customWidth="1"/>
    <col min="5" max="5" width="10.85546875" style="14" hidden="1" customWidth="1"/>
    <col min="6" max="6" width="13.42578125" style="2" hidden="1" customWidth="1"/>
    <col min="7" max="7" width="73.28515625" style="2" customWidth="1"/>
    <col min="8" max="9" width="21.42578125" style="2" customWidth="1"/>
    <col min="10" max="10" width="27.140625" style="2" customWidth="1"/>
    <col min="11" max="11" width="30" style="2" customWidth="1"/>
    <col min="12" max="12" width="11.42578125" style="2" customWidth="1"/>
    <col min="13" max="13" width="18.28515625" style="28" hidden="1" customWidth="1"/>
    <col min="14" max="14" width="0" style="2" hidden="1" customWidth="1"/>
    <col min="15" max="15" width="19.85546875" style="2" hidden="1" customWidth="1"/>
    <col min="16" max="16" width="21.42578125" style="2" hidden="1" customWidth="1"/>
    <col min="17" max="17" width="18.7109375" style="2" hidden="1" customWidth="1"/>
    <col min="18" max="18" width="18" style="2" hidden="1" customWidth="1"/>
    <col min="19" max="20" width="14.28515625" style="2" hidden="1" customWidth="1"/>
    <col min="21" max="16384" width="10.85546875" style="2"/>
  </cols>
  <sheetData>
    <row r="1" spans="1:18">
      <c r="A1" s="41"/>
      <c r="B1" s="41"/>
      <c r="C1" s="41"/>
      <c r="D1" s="41"/>
      <c r="E1" s="53"/>
      <c r="F1" s="41"/>
      <c r="G1" s="41"/>
      <c r="H1" s="41"/>
      <c r="I1" s="41"/>
      <c r="J1" s="41"/>
      <c r="K1" s="41"/>
    </row>
    <row r="2" spans="1:18" ht="17.25" thickBot="1">
      <c r="A2" s="41"/>
      <c r="B2" s="41"/>
      <c r="C2" s="388"/>
      <c r="D2" s="388"/>
      <c r="E2" s="389"/>
      <c r="F2" s="388"/>
      <c r="G2" s="388"/>
      <c r="H2" s="388"/>
      <c r="I2" s="388"/>
      <c r="J2" s="388"/>
      <c r="K2" s="388"/>
    </row>
    <row r="3" spans="1:18">
      <c r="A3" s="41"/>
      <c r="B3" s="384"/>
      <c r="C3" s="390" t="s">
        <v>0</v>
      </c>
      <c r="D3" s="391" t="s">
        <v>1</v>
      </c>
      <c r="E3" s="392" t="s">
        <v>2</v>
      </c>
      <c r="F3" s="391">
        <v>2</v>
      </c>
      <c r="G3" s="393"/>
      <c r="H3" s="393"/>
      <c r="I3" s="393"/>
      <c r="J3" s="393"/>
      <c r="K3" s="394"/>
    </row>
    <row r="4" spans="1:18">
      <c r="A4" s="41"/>
      <c r="B4" s="384"/>
      <c r="C4" s="395" t="s">
        <v>3</v>
      </c>
      <c r="D4" s="396"/>
      <c r="E4" s="396"/>
      <c r="F4" s="396"/>
      <c r="G4" s="396"/>
      <c r="H4" s="396"/>
      <c r="I4" s="396"/>
      <c r="J4" s="396"/>
      <c r="K4" s="397"/>
    </row>
    <row r="5" spans="1:18">
      <c r="A5" s="41"/>
      <c r="B5" s="384"/>
      <c r="C5" s="398" t="s">
        <v>4</v>
      </c>
      <c r="D5" s="399"/>
      <c r="E5" s="399"/>
      <c r="F5" s="399"/>
      <c r="G5" s="399"/>
      <c r="H5" s="399"/>
      <c r="I5" s="399"/>
      <c r="J5" s="399"/>
      <c r="K5" s="400"/>
    </row>
    <row r="6" spans="1:18">
      <c r="A6" s="54"/>
      <c r="B6" s="385"/>
      <c r="C6" s="339" t="s">
        <v>5</v>
      </c>
      <c r="D6" s="340"/>
      <c r="E6" s="340"/>
      <c r="F6" s="340"/>
      <c r="G6" s="340"/>
      <c r="H6" s="340"/>
      <c r="I6" s="340"/>
      <c r="J6" s="340"/>
      <c r="K6" s="341"/>
    </row>
    <row r="7" spans="1:18" ht="45.75" customHeight="1">
      <c r="A7" s="41"/>
      <c r="B7" s="384"/>
      <c r="C7" s="339"/>
      <c r="D7" s="340"/>
      <c r="E7" s="340"/>
      <c r="F7" s="340"/>
      <c r="G7" s="340"/>
      <c r="H7" s="340"/>
      <c r="I7" s="340"/>
      <c r="J7" s="340"/>
      <c r="K7" s="341"/>
    </row>
    <row r="8" spans="1:18" ht="45.75" customHeight="1">
      <c r="A8" s="41"/>
      <c r="B8" s="384"/>
      <c r="C8" s="401" t="s">
        <v>771</v>
      </c>
      <c r="D8" s="402"/>
      <c r="E8" s="402"/>
      <c r="F8" s="402"/>
      <c r="G8" s="402"/>
      <c r="H8" s="402"/>
      <c r="I8" s="402"/>
      <c r="J8" s="402"/>
      <c r="K8" s="403"/>
      <c r="Q8" s="262"/>
    </row>
    <row r="9" spans="1:18" ht="30" customHeight="1">
      <c r="A9" s="41"/>
      <c r="B9" s="384"/>
      <c r="C9" s="404" t="s">
        <v>779</v>
      </c>
      <c r="D9" s="405"/>
      <c r="E9" s="405"/>
      <c r="F9" s="405"/>
      <c r="G9" s="405"/>
      <c r="H9" s="405"/>
      <c r="I9" s="405"/>
      <c r="J9" s="405"/>
      <c r="K9" s="406"/>
      <c r="Q9" s="262"/>
    </row>
    <row r="10" spans="1:18" ht="30" customHeight="1">
      <c r="A10" s="41"/>
      <c r="B10" s="384"/>
      <c r="C10" s="342" t="s">
        <v>613</v>
      </c>
      <c r="D10" s="343"/>
      <c r="E10" s="343"/>
      <c r="F10" s="343"/>
      <c r="G10" s="343"/>
      <c r="H10" s="343"/>
      <c r="I10" s="343"/>
      <c r="J10" s="335"/>
      <c r="K10" s="336"/>
      <c r="M10" s="30">
        <v>1</v>
      </c>
      <c r="Q10" s="262"/>
    </row>
    <row r="11" spans="1:18" ht="31.5">
      <c r="A11" s="41"/>
      <c r="B11" s="384"/>
      <c r="C11" s="320"/>
      <c r="D11" s="76" t="s">
        <v>6</v>
      </c>
      <c r="E11" s="344" t="s">
        <v>7</v>
      </c>
      <c r="F11" s="344"/>
      <c r="G11" s="76" t="s">
        <v>8</v>
      </c>
      <c r="H11" s="76" t="s">
        <v>9</v>
      </c>
      <c r="I11" s="76" t="s">
        <v>10</v>
      </c>
      <c r="J11" s="77" t="s">
        <v>11</v>
      </c>
      <c r="K11" s="321" t="s">
        <v>12</v>
      </c>
      <c r="Q11" s="262"/>
    </row>
    <row r="12" spans="1:18" ht="30" customHeight="1">
      <c r="A12" s="41"/>
      <c r="B12" s="384"/>
      <c r="C12" s="322" t="s">
        <v>21</v>
      </c>
      <c r="D12" s="79"/>
      <c r="E12" s="79" t="s">
        <v>22</v>
      </c>
      <c r="F12" s="270"/>
      <c r="G12" s="270" t="s">
        <v>22</v>
      </c>
      <c r="H12" s="270"/>
      <c r="I12" s="270"/>
      <c r="J12" s="270"/>
      <c r="K12" s="323"/>
      <c r="N12" s="2">
        <f>'AU CAIS'!G29</f>
        <v>1.4355</v>
      </c>
      <c r="Q12" s="262"/>
    </row>
    <row r="13" spans="1:18" ht="65.25" customHeight="1">
      <c r="A13" s="41"/>
      <c r="B13" s="384"/>
      <c r="C13" s="324"/>
      <c r="D13" s="265" t="s">
        <v>25</v>
      </c>
      <c r="E13" s="271"/>
      <c r="F13" s="271"/>
      <c r="G13" s="266" t="s">
        <v>23</v>
      </c>
      <c r="H13" s="267" t="s">
        <v>24</v>
      </c>
      <c r="I13" s="268">
        <v>37</v>
      </c>
      <c r="J13" s="269">
        <f>APU!$H$207*N13</f>
        <v>33490.214999999997</v>
      </c>
      <c r="K13" s="325">
        <f>ROUND(J13*I13,0)</f>
        <v>1239138</v>
      </c>
      <c r="N13" s="2">
        <f>$N$12</f>
        <v>1.4355</v>
      </c>
      <c r="O13" s="263">
        <f>J13/$N$12</f>
        <v>23329.999999999996</v>
      </c>
      <c r="P13" s="74">
        <f>O13*I13</f>
        <v>863209.99999999988</v>
      </c>
      <c r="Q13" s="262"/>
      <c r="R13" s="75"/>
    </row>
    <row r="14" spans="1:18" ht="62.25" customHeight="1">
      <c r="A14" s="41"/>
      <c r="B14" s="384"/>
      <c r="C14" s="324"/>
      <c r="D14" s="265" t="s">
        <v>89</v>
      </c>
      <c r="E14" s="271"/>
      <c r="F14" s="271"/>
      <c r="G14" s="287" t="s">
        <v>88</v>
      </c>
      <c r="H14" s="267" t="s">
        <v>24</v>
      </c>
      <c r="I14" s="268">
        <v>30</v>
      </c>
      <c r="J14" s="269">
        <f>APU!$H$229*N14</f>
        <v>34922.843999999997</v>
      </c>
      <c r="K14" s="325">
        <f>ROUND(J14*I14,0)</f>
        <v>1047685</v>
      </c>
      <c r="N14" s="2">
        <f>$N$12</f>
        <v>1.4355</v>
      </c>
      <c r="O14" s="263">
        <f t="shared" ref="O14:O74" si="0">J14/$N$12</f>
        <v>24327.999999999996</v>
      </c>
      <c r="P14" s="74">
        <f t="shared" ref="P14:P74" si="1">O14*I14</f>
        <v>729839.99999999988</v>
      </c>
      <c r="Q14" s="262"/>
      <c r="R14" s="75"/>
    </row>
    <row r="15" spans="1:18" ht="66" customHeight="1">
      <c r="A15" s="41"/>
      <c r="B15" s="384"/>
      <c r="C15" s="324"/>
      <c r="D15" s="407">
        <v>19014</v>
      </c>
      <c r="E15" s="271"/>
      <c r="F15" s="271"/>
      <c r="G15" s="287" t="s">
        <v>220</v>
      </c>
      <c r="H15" s="267" t="s">
        <v>24</v>
      </c>
      <c r="I15" s="268">
        <v>39</v>
      </c>
      <c r="J15" s="269">
        <f>APU!$H$249*N15</f>
        <v>39100.148999999998</v>
      </c>
      <c r="K15" s="325">
        <f>ROUND(J15*I15,0)</f>
        <v>1524906</v>
      </c>
      <c r="N15" s="2">
        <f t="shared" ref="N15:N73" si="2">$N$12</f>
        <v>1.4355</v>
      </c>
      <c r="O15" s="263">
        <f t="shared" si="0"/>
        <v>27238</v>
      </c>
      <c r="P15" s="74">
        <f t="shared" si="1"/>
        <v>1062282</v>
      </c>
      <c r="Q15" s="262"/>
      <c r="R15" s="75"/>
    </row>
    <row r="16" spans="1:18" ht="30" customHeight="1">
      <c r="A16" s="41"/>
      <c r="B16" s="384"/>
      <c r="C16" s="326" t="s">
        <v>137</v>
      </c>
      <c r="D16" s="79"/>
      <c r="E16" s="79" t="s">
        <v>22</v>
      </c>
      <c r="F16" s="270"/>
      <c r="G16" s="270" t="s">
        <v>144</v>
      </c>
      <c r="H16" s="270"/>
      <c r="I16" s="270"/>
      <c r="J16" s="270"/>
      <c r="K16" s="323"/>
      <c r="N16" s="2">
        <f t="shared" si="2"/>
        <v>1.4355</v>
      </c>
      <c r="O16" s="263">
        <f t="shared" si="0"/>
        <v>0</v>
      </c>
      <c r="P16" s="74">
        <f t="shared" si="1"/>
        <v>0</v>
      </c>
      <c r="Q16" s="262"/>
      <c r="R16" s="75"/>
    </row>
    <row r="17" spans="1:19" ht="30" customHeight="1">
      <c r="A17" s="41"/>
      <c r="B17" s="384"/>
      <c r="C17" s="408"/>
      <c r="D17" s="285" t="s">
        <v>166</v>
      </c>
      <c r="E17" s="272"/>
      <c r="F17" s="282"/>
      <c r="G17" s="281" t="s">
        <v>165</v>
      </c>
      <c r="H17" s="264" t="s">
        <v>36</v>
      </c>
      <c r="I17" s="268">
        <v>3</v>
      </c>
      <c r="J17" s="269">
        <f>APU!$H$56*N17</f>
        <v>32445.170999999998</v>
      </c>
      <c r="K17" s="325">
        <f>ROUND(J17*I17,0)</f>
        <v>97336</v>
      </c>
      <c r="M17" s="42"/>
      <c r="N17" s="2">
        <f t="shared" si="2"/>
        <v>1.4355</v>
      </c>
      <c r="O17" s="263">
        <f t="shared" si="0"/>
        <v>22602</v>
      </c>
      <c r="P17" s="74">
        <f t="shared" si="1"/>
        <v>67806</v>
      </c>
      <c r="Q17" s="262"/>
      <c r="R17" s="75"/>
    </row>
    <row r="18" spans="1:19" ht="30" customHeight="1">
      <c r="A18" s="41"/>
      <c r="B18" s="384"/>
      <c r="C18" s="408"/>
      <c r="D18" s="285" t="s">
        <v>208</v>
      </c>
      <c r="E18" s="272"/>
      <c r="F18" s="282"/>
      <c r="G18" s="281" t="s">
        <v>209</v>
      </c>
      <c r="H18" s="264" t="s">
        <v>36</v>
      </c>
      <c r="I18" s="268">
        <v>3</v>
      </c>
      <c r="J18" s="269">
        <f>APU!$H$48*N18</f>
        <v>83724.101999999999</v>
      </c>
      <c r="K18" s="325">
        <f>ROUND(J18*I18,0)</f>
        <v>251172</v>
      </c>
      <c r="M18" s="42"/>
      <c r="N18" s="2">
        <f t="shared" si="2"/>
        <v>1.4355</v>
      </c>
      <c r="O18" s="263">
        <f t="shared" si="0"/>
        <v>58324</v>
      </c>
      <c r="P18" s="74">
        <f t="shared" si="1"/>
        <v>174972</v>
      </c>
      <c r="Q18" s="262"/>
      <c r="R18" s="75"/>
    </row>
    <row r="19" spans="1:19" ht="30" customHeight="1">
      <c r="A19" s="41"/>
      <c r="B19" s="384"/>
      <c r="C19" s="326" t="s">
        <v>194</v>
      </c>
      <c r="D19" s="79"/>
      <c r="E19" s="79" t="s">
        <v>22</v>
      </c>
      <c r="F19" s="270"/>
      <c r="G19" s="270" t="s">
        <v>195</v>
      </c>
      <c r="H19" s="270"/>
      <c r="I19" s="270"/>
      <c r="J19" s="270"/>
      <c r="K19" s="323"/>
      <c r="N19" s="2">
        <f t="shared" si="2"/>
        <v>1.4355</v>
      </c>
      <c r="O19" s="263">
        <f t="shared" si="0"/>
        <v>0</v>
      </c>
      <c r="P19" s="74">
        <f t="shared" si="1"/>
        <v>0</v>
      </c>
      <c r="Q19" s="262"/>
      <c r="R19" s="75"/>
    </row>
    <row r="20" spans="1:19" ht="56.25" customHeight="1">
      <c r="A20" s="41"/>
      <c r="B20" s="384"/>
      <c r="C20" s="408"/>
      <c r="D20" s="302" t="s">
        <v>196</v>
      </c>
      <c r="E20" s="272"/>
      <c r="F20" s="282"/>
      <c r="G20" s="281" t="s">
        <v>197</v>
      </c>
      <c r="H20" s="264" t="s">
        <v>36</v>
      </c>
      <c r="I20" s="268">
        <v>1</v>
      </c>
      <c r="J20" s="269">
        <f>APU!$H$163*N20</f>
        <v>499765.01850000001</v>
      </c>
      <c r="K20" s="325">
        <f t="shared" ref="K20:K21" si="3">ROUND(J20*I20,0)</f>
        <v>499765</v>
      </c>
      <c r="M20" s="42"/>
      <c r="N20" s="2">
        <f t="shared" si="2"/>
        <v>1.4355</v>
      </c>
      <c r="O20" s="263">
        <f t="shared" si="0"/>
        <v>348147</v>
      </c>
      <c r="P20" s="74">
        <f t="shared" si="1"/>
        <v>348147</v>
      </c>
      <c r="Q20" s="262"/>
      <c r="R20" s="75"/>
    </row>
    <row r="21" spans="1:19" ht="54.75" customHeight="1">
      <c r="A21" s="41"/>
      <c r="B21" s="384"/>
      <c r="C21" s="408"/>
      <c r="D21" s="302" t="s">
        <v>190</v>
      </c>
      <c r="E21" s="272"/>
      <c r="F21" s="282"/>
      <c r="G21" s="281" t="s">
        <v>191</v>
      </c>
      <c r="H21" s="264" t="s">
        <v>36</v>
      </c>
      <c r="I21" s="268">
        <v>1</v>
      </c>
      <c r="J21" s="269">
        <f>APU!$H$156*N21</f>
        <v>1021371.1695</v>
      </c>
      <c r="K21" s="325">
        <f t="shared" si="3"/>
        <v>1021371</v>
      </c>
      <c r="M21" s="42"/>
      <c r="N21" s="2">
        <f t="shared" si="2"/>
        <v>1.4355</v>
      </c>
      <c r="O21" s="263">
        <f t="shared" si="0"/>
        <v>711509</v>
      </c>
      <c r="P21" s="74">
        <f t="shared" si="1"/>
        <v>711509</v>
      </c>
      <c r="Q21" s="262"/>
      <c r="R21" s="75"/>
    </row>
    <row r="22" spans="1:19" ht="24.75" customHeight="1">
      <c r="A22" s="41"/>
      <c r="B22" s="384"/>
      <c r="C22" s="329" t="s">
        <v>398</v>
      </c>
      <c r="D22" s="78"/>
      <c r="E22" s="271"/>
      <c r="F22" s="271"/>
      <c r="G22" s="274" t="s">
        <v>394</v>
      </c>
      <c r="H22" s="275"/>
      <c r="I22" s="276"/>
      <c r="J22" s="277"/>
      <c r="K22" s="330"/>
      <c r="N22" s="2">
        <f t="shared" si="2"/>
        <v>1.4355</v>
      </c>
      <c r="O22" s="263">
        <f t="shared" si="0"/>
        <v>0</v>
      </c>
      <c r="P22" s="74">
        <f t="shared" si="1"/>
        <v>0</v>
      </c>
      <c r="Q22" s="262"/>
      <c r="R22" s="75"/>
    </row>
    <row r="23" spans="1:19" ht="30" customHeight="1">
      <c r="A23" s="41"/>
      <c r="B23" s="384"/>
      <c r="C23" s="329" t="s">
        <v>604</v>
      </c>
      <c r="D23" s="78" t="s">
        <v>27</v>
      </c>
      <c r="E23" s="271"/>
      <c r="F23" s="271"/>
      <c r="G23" s="272" t="s">
        <v>605</v>
      </c>
      <c r="H23" s="273" t="s">
        <v>24</v>
      </c>
      <c r="I23" s="268">
        <v>80</v>
      </c>
      <c r="J23" s="269">
        <f>+APU!$H$446*N23</f>
        <v>4319.4195</v>
      </c>
      <c r="K23" s="325">
        <f t="shared" ref="K23:K24" si="4">ROUND(J23*I23,0)</f>
        <v>345554</v>
      </c>
      <c r="M23" s="30">
        <v>2</v>
      </c>
      <c r="N23" s="2">
        <f t="shared" si="2"/>
        <v>1.4355</v>
      </c>
      <c r="O23" s="263">
        <f t="shared" si="0"/>
        <v>3009</v>
      </c>
      <c r="P23" s="74">
        <f t="shared" si="1"/>
        <v>240720</v>
      </c>
      <c r="Q23" s="262"/>
      <c r="R23" s="75"/>
    </row>
    <row r="24" spans="1:19" ht="30" customHeight="1">
      <c r="A24" s="41"/>
      <c r="B24" s="384"/>
      <c r="C24" s="329" t="s">
        <v>606</v>
      </c>
      <c r="D24" s="78"/>
      <c r="E24" s="271"/>
      <c r="F24" s="271"/>
      <c r="G24" s="79" t="s">
        <v>607</v>
      </c>
      <c r="H24" s="273" t="s">
        <v>39</v>
      </c>
      <c r="I24" s="268">
        <v>5</v>
      </c>
      <c r="J24" s="269">
        <f>+APU!$H$450*N24</f>
        <v>105629.83199999999</v>
      </c>
      <c r="K24" s="325">
        <f t="shared" si="4"/>
        <v>528149</v>
      </c>
      <c r="N24" s="2">
        <f t="shared" si="2"/>
        <v>1.4355</v>
      </c>
      <c r="O24" s="263">
        <f t="shared" si="0"/>
        <v>73584</v>
      </c>
      <c r="P24" s="74">
        <f t="shared" si="1"/>
        <v>367920</v>
      </c>
      <c r="Q24" s="262"/>
      <c r="R24" s="75"/>
    </row>
    <row r="25" spans="1:19" ht="18">
      <c r="A25" s="41"/>
      <c r="B25" s="384"/>
      <c r="C25" s="327" t="s">
        <v>13</v>
      </c>
      <c r="D25" s="267"/>
      <c r="E25" s="267"/>
      <c r="F25" s="267"/>
      <c r="G25" s="279"/>
      <c r="H25" s="267"/>
      <c r="I25" s="283"/>
      <c r="J25" s="284"/>
      <c r="K25" s="328">
        <f>SUM(K13:K24)</f>
        <v>6555076</v>
      </c>
      <c r="N25" s="2">
        <f t="shared" si="2"/>
        <v>1.4355</v>
      </c>
      <c r="O25" s="263">
        <f t="shared" si="0"/>
        <v>0</v>
      </c>
      <c r="P25" s="74">
        <f t="shared" si="1"/>
        <v>0</v>
      </c>
      <c r="Q25" s="290">
        <f>SUM(P11:P24)</f>
        <v>4566406</v>
      </c>
      <c r="R25" s="2">
        <f>+K25*N25</f>
        <v>9409811.5979999993</v>
      </c>
      <c r="S25" s="290">
        <f>+Q25-R25</f>
        <v>-4843405.5979999993</v>
      </c>
    </row>
    <row r="26" spans="1:19" ht="29.1" customHeight="1">
      <c r="A26" s="41"/>
      <c r="B26" s="384"/>
      <c r="C26" s="342" t="s">
        <v>212</v>
      </c>
      <c r="D26" s="343"/>
      <c r="E26" s="343"/>
      <c r="F26" s="343"/>
      <c r="G26" s="343"/>
      <c r="H26" s="343"/>
      <c r="I26" s="343"/>
      <c r="J26" s="335"/>
      <c r="K26" s="336"/>
      <c r="N26" s="2">
        <f t="shared" si="2"/>
        <v>1.4355</v>
      </c>
      <c r="O26" s="263">
        <f t="shared" si="0"/>
        <v>0</v>
      </c>
      <c r="P26" s="74">
        <f t="shared" si="1"/>
        <v>0</v>
      </c>
      <c r="Q26" s="262"/>
      <c r="R26" s="75"/>
    </row>
    <row r="27" spans="1:19" ht="29.25" customHeight="1">
      <c r="A27" s="41"/>
      <c r="B27" s="384"/>
      <c r="C27" s="322" t="s">
        <v>21</v>
      </c>
      <c r="D27" s="79"/>
      <c r="E27" s="79" t="s">
        <v>22</v>
      </c>
      <c r="F27" s="270"/>
      <c r="G27" s="270" t="s">
        <v>22</v>
      </c>
      <c r="H27" s="270"/>
      <c r="I27" s="270"/>
      <c r="J27" s="270"/>
      <c r="K27" s="323"/>
      <c r="N27" s="2">
        <f t="shared" si="2"/>
        <v>1.4355</v>
      </c>
      <c r="O27" s="263">
        <f t="shared" si="0"/>
        <v>0</v>
      </c>
      <c r="P27" s="74">
        <f t="shared" si="1"/>
        <v>0</v>
      </c>
      <c r="Q27" s="262"/>
      <c r="R27" s="75"/>
    </row>
    <row r="28" spans="1:19" ht="63" customHeight="1">
      <c r="A28" s="41"/>
      <c r="B28" s="384"/>
      <c r="C28" s="324"/>
      <c r="D28" s="265" t="s">
        <v>25</v>
      </c>
      <c r="E28" s="271"/>
      <c r="F28" s="271"/>
      <c r="G28" s="266" t="s">
        <v>23</v>
      </c>
      <c r="H28" s="267" t="s">
        <v>24</v>
      </c>
      <c r="I28" s="268">
        <v>37</v>
      </c>
      <c r="J28" s="269">
        <f>APU!$H$207*N28</f>
        <v>33490.214999999997</v>
      </c>
      <c r="K28" s="325">
        <f>ROUND(J28*I28,0)</f>
        <v>1239138</v>
      </c>
      <c r="N28" s="2">
        <f t="shared" si="2"/>
        <v>1.4355</v>
      </c>
      <c r="O28" s="263">
        <f t="shared" si="0"/>
        <v>23329.999999999996</v>
      </c>
      <c r="P28" s="74">
        <f t="shared" si="1"/>
        <v>863209.99999999988</v>
      </c>
      <c r="Q28" s="262"/>
      <c r="R28" s="75"/>
    </row>
    <row r="29" spans="1:19" ht="63.75" customHeight="1">
      <c r="A29" s="41"/>
      <c r="B29" s="384"/>
      <c r="C29" s="324"/>
      <c r="D29" s="265" t="s">
        <v>89</v>
      </c>
      <c r="E29" s="271"/>
      <c r="F29" s="271"/>
      <c r="G29" s="287" t="s">
        <v>88</v>
      </c>
      <c r="H29" s="267" t="s">
        <v>24</v>
      </c>
      <c r="I29" s="268">
        <v>30</v>
      </c>
      <c r="J29" s="269">
        <f>APU!$H$229*N29</f>
        <v>34922.843999999997</v>
      </c>
      <c r="K29" s="325">
        <f>ROUND(J29*I29,0)</f>
        <v>1047685</v>
      </c>
      <c r="N29" s="2">
        <f t="shared" si="2"/>
        <v>1.4355</v>
      </c>
      <c r="O29" s="263">
        <f t="shared" si="0"/>
        <v>24327.999999999996</v>
      </c>
      <c r="P29" s="74">
        <f t="shared" si="1"/>
        <v>729839.99999999988</v>
      </c>
      <c r="Q29" s="262"/>
      <c r="R29" s="75"/>
    </row>
    <row r="30" spans="1:19" ht="63.75" customHeight="1">
      <c r="A30" s="41"/>
      <c r="B30" s="384"/>
      <c r="C30" s="324"/>
      <c r="D30" s="407">
        <v>19014</v>
      </c>
      <c r="E30" s="271"/>
      <c r="F30" s="271"/>
      <c r="G30" s="287" t="s">
        <v>220</v>
      </c>
      <c r="H30" s="267" t="s">
        <v>24</v>
      </c>
      <c r="I30" s="268">
        <v>48</v>
      </c>
      <c r="J30" s="269">
        <f>APU!$H$249*N30</f>
        <v>39100.148999999998</v>
      </c>
      <c r="K30" s="325">
        <f>ROUND(J30*I30,0)</f>
        <v>1876807</v>
      </c>
      <c r="N30" s="2">
        <f t="shared" si="2"/>
        <v>1.4355</v>
      </c>
      <c r="O30" s="263">
        <f t="shared" si="0"/>
        <v>27238</v>
      </c>
      <c r="P30" s="74">
        <f t="shared" si="1"/>
        <v>1307424</v>
      </c>
      <c r="Q30" s="262"/>
      <c r="R30" s="75"/>
    </row>
    <row r="31" spans="1:19" ht="24" customHeight="1">
      <c r="A31" s="41"/>
      <c r="B31" s="384"/>
      <c r="C31" s="326" t="s">
        <v>56</v>
      </c>
      <c r="D31" s="79"/>
      <c r="E31" s="79" t="s">
        <v>22</v>
      </c>
      <c r="F31" s="270"/>
      <c r="G31" s="270" t="s">
        <v>55</v>
      </c>
      <c r="H31" s="270"/>
      <c r="I31" s="270"/>
      <c r="J31" s="270"/>
      <c r="K31" s="323"/>
      <c r="M31" s="42"/>
      <c r="N31" s="2">
        <f t="shared" si="2"/>
        <v>1.4355</v>
      </c>
      <c r="O31" s="263">
        <f t="shared" si="0"/>
        <v>0</v>
      </c>
      <c r="P31" s="74">
        <f t="shared" si="1"/>
        <v>0</v>
      </c>
      <c r="Q31" s="262"/>
      <c r="R31" s="75"/>
    </row>
    <row r="32" spans="1:19" ht="24.75" customHeight="1">
      <c r="A32" s="41"/>
      <c r="B32" s="384"/>
      <c r="C32" s="324"/>
      <c r="D32" s="409" t="s">
        <v>188</v>
      </c>
      <c r="E32" s="271"/>
      <c r="F32" s="271"/>
      <c r="G32" s="287" t="s">
        <v>189</v>
      </c>
      <c r="H32" s="267" t="s">
        <v>36</v>
      </c>
      <c r="I32" s="268">
        <v>2</v>
      </c>
      <c r="J32" s="280">
        <f>APU!$H$302*N32</f>
        <v>73666.989000000001</v>
      </c>
      <c r="K32" s="325">
        <f>ROUND(J32*I32,0)</f>
        <v>147334</v>
      </c>
      <c r="M32" s="42"/>
      <c r="N32" s="2">
        <f t="shared" si="2"/>
        <v>1.4355</v>
      </c>
      <c r="O32" s="263">
        <f t="shared" si="0"/>
        <v>51318</v>
      </c>
      <c r="P32" s="74">
        <f t="shared" si="1"/>
        <v>102636</v>
      </c>
      <c r="Q32" s="262"/>
      <c r="R32" s="75"/>
    </row>
    <row r="33" spans="1:19" ht="30" customHeight="1">
      <c r="A33" s="41"/>
      <c r="B33" s="384"/>
      <c r="C33" s="326" t="s">
        <v>137</v>
      </c>
      <c r="D33" s="79"/>
      <c r="E33" s="79" t="s">
        <v>22</v>
      </c>
      <c r="F33" s="270"/>
      <c r="G33" s="270" t="s">
        <v>144</v>
      </c>
      <c r="H33" s="270"/>
      <c r="I33" s="270"/>
      <c r="J33" s="270"/>
      <c r="K33" s="323"/>
      <c r="N33" s="2">
        <f t="shared" si="2"/>
        <v>1.4355</v>
      </c>
      <c r="O33" s="263">
        <f t="shared" si="0"/>
        <v>0</v>
      </c>
      <c r="P33" s="74">
        <f t="shared" si="1"/>
        <v>0</v>
      </c>
      <c r="Q33" s="262"/>
      <c r="R33" s="75"/>
    </row>
    <row r="34" spans="1:19" ht="31.5">
      <c r="A34" s="41"/>
      <c r="B34" s="384"/>
      <c r="C34" s="408"/>
      <c r="D34" s="285" t="s">
        <v>166</v>
      </c>
      <c r="E34" s="272"/>
      <c r="F34" s="282"/>
      <c r="G34" s="281" t="s">
        <v>165</v>
      </c>
      <c r="H34" s="264" t="s">
        <v>36</v>
      </c>
      <c r="I34" s="268">
        <v>3</v>
      </c>
      <c r="J34" s="269">
        <f>APU!$H$56*N34</f>
        <v>32445.170999999998</v>
      </c>
      <c r="K34" s="325">
        <f>ROUND(J34*I34,0)</f>
        <v>97336</v>
      </c>
      <c r="M34" s="42"/>
      <c r="N34" s="2">
        <f t="shared" si="2"/>
        <v>1.4355</v>
      </c>
      <c r="O34" s="263">
        <f t="shared" si="0"/>
        <v>22602</v>
      </c>
      <c r="P34" s="74">
        <f t="shared" si="1"/>
        <v>67806</v>
      </c>
      <c r="Q34" s="262"/>
      <c r="R34" s="75"/>
    </row>
    <row r="35" spans="1:19" ht="31.5">
      <c r="A35" s="41"/>
      <c r="B35" s="384"/>
      <c r="C35" s="408"/>
      <c r="D35" s="285" t="s">
        <v>208</v>
      </c>
      <c r="E35" s="272"/>
      <c r="F35" s="282"/>
      <c r="G35" s="281" t="s">
        <v>209</v>
      </c>
      <c r="H35" s="264" t="s">
        <v>36</v>
      </c>
      <c r="I35" s="268">
        <v>3</v>
      </c>
      <c r="J35" s="269">
        <f>APU!$H$48*N35</f>
        <v>83724.101999999999</v>
      </c>
      <c r="K35" s="325">
        <f>ROUND(J35*I35,0)</f>
        <v>251172</v>
      </c>
      <c r="M35" s="42"/>
      <c r="N35" s="2">
        <f t="shared" si="2"/>
        <v>1.4355</v>
      </c>
      <c r="O35" s="263">
        <f t="shared" si="0"/>
        <v>58324</v>
      </c>
      <c r="P35" s="74">
        <f t="shared" si="1"/>
        <v>174972</v>
      </c>
      <c r="Q35" s="262"/>
      <c r="R35" s="75"/>
    </row>
    <row r="36" spans="1:19" ht="27" customHeight="1">
      <c r="A36" s="41"/>
      <c r="B36" s="384"/>
      <c r="C36" s="326" t="s">
        <v>194</v>
      </c>
      <c r="D36" s="79"/>
      <c r="E36" s="79" t="s">
        <v>22</v>
      </c>
      <c r="F36" s="270"/>
      <c r="G36" s="270" t="s">
        <v>195</v>
      </c>
      <c r="H36" s="270"/>
      <c r="I36" s="270"/>
      <c r="J36" s="270"/>
      <c r="K36" s="323"/>
      <c r="N36" s="2">
        <f t="shared" si="2"/>
        <v>1.4355</v>
      </c>
      <c r="O36" s="263">
        <f t="shared" si="0"/>
        <v>0</v>
      </c>
      <c r="P36" s="74">
        <f t="shared" si="1"/>
        <v>0</v>
      </c>
      <c r="Q36" s="262"/>
      <c r="R36" s="75"/>
    </row>
    <row r="37" spans="1:19" ht="54.75" customHeight="1">
      <c r="A37" s="41"/>
      <c r="B37" s="384"/>
      <c r="C37" s="408"/>
      <c r="D37" s="302" t="s">
        <v>196</v>
      </c>
      <c r="E37" s="272"/>
      <c r="F37" s="282"/>
      <c r="G37" s="281" t="s">
        <v>197</v>
      </c>
      <c r="H37" s="264" t="s">
        <v>36</v>
      </c>
      <c r="I37" s="268">
        <v>1</v>
      </c>
      <c r="J37" s="269">
        <f>APU!$H$163*N37</f>
        <v>499765.01850000001</v>
      </c>
      <c r="K37" s="325">
        <f t="shared" ref="K37:K38" si="5">ROUND(J37*I37,0)</f>
        <v>499765</v>
      </c>
      <c r="N37" s="2">
        <f t="shared" si="2"/>
        <v>1.4355</v>
      </c>
      <c r="O37" s="263">
        <f t="shared" si="0"/>
        <v>348147</v>
      </c>
      <c r="P37" s="74">
        <f t="shared" si="1"/>
        <v>348147</v>
      </c>
      <c r="Q37" s="262"/>
      <c r="R37" s="75"/>
    </row>
    <row r="38" spans="1:19" ht="52.5" customHeight="1">
      <c r="A38" s="41"/>
      <c r="B38" s="384"/>
      <c r="C38" s="408"/>
      <c r="D38" s="302" t="s">
        <v>190</v>
      </c>
      <c r="E38" s="272"/>
      <c r="F38" s="282"/>
      <c r="G38" s="281" t="s">
        <v>191</v>
      </c>
      <c r="H38" s="264" t="s">
        <v>36</v>
      </c>
      <c r="I38" s="268">
        <v>1</v>
      </c>
      <c r="J38" s="269">
        <f>APU!$H$156*N38</f>
        <v>1021371.1695</v>
      </c>
      <c r="K38" s="325">
        <f t="shared" si="5"/>
        <v>1021371</v>
      </c>
      <c r="N38" s="2">
        <f t="shared" si="2"/>
        <v>1.4355</v>
      </c>
      <c r="O38" s="263">
        <f t="shared" si="0"/>
        <v>711509</v>
      </c>
      <c r="P38" s="74">
        <f t="shared" si="1"/>
        <v>711509</v>
      </c>
      <c r="Q38" s="262"/>
      <c r="R38" s="75"/>
    </row>
    <row r="39" spans="1:19">
      <c r="A39" s="41"/>
      <c r="B39" s="384"/>
      <c r="C39" s="326" t="s">
        <v>180</v>
      </c>
      <c r="D39" s="79"/>
      <c r="E39" s="79" t="s">
        <v>22</v>
      </c>
      <c r="F39" s="270"/>
      <c r="G39" s="270" t="s">
        <v>181</v>
      </c>
      <c r="H39" s="270"/>
      <c r="I39" s="270"/>
      <c r="J39" s="270"/>
      <c r="K39" s="323"/>
      <c r="N39" s="2">
        <f t="shared" si="2"/>
        <v>1.4355</v>
      </c>
      <c r="O39" s="263">
        <f t="shared" si="0"/>
        <v>0</v>
      </c>
      <c r="P39" s="74">
        <f t="shared" si="1"/>
        <v>0</v>
      </c>
      <c r="Q39" s="262"/>
      <c r="R39" s="75"/>
    </row>
    <row r="40" spans="1:19" ht="141.75">
      <c r="A40" s="41"/>
      <c r="B40" s="384"/>
      <c r="C40" s="324"/>
      <c r="D40" s="285" t="s">
        <v>182</v>
      </c>
      <c r="E40" s="271"/>
      <c r="F40" s="271"/>
      <c r="G40" s="410" t="s">
        <v>179</v>
      </c>
      <c r="H40" s="267" t="s">
        <v>24</v>
      </c>
      <c r="I40" s="268">
        <v>4</v>
      </c>
      <c r="J40" s="269">
        <f>APU!$H$173*N40</f>
        <v>682504.16850000003</v>
      </c>
      <c r="K40" s="325">
        <f>ROUND(J40*I40,0)</f>
        <v>2730017</v>
      </c>
      <c r="M40" s="42"/>
      <c r="N40" s="2">
        <f t="shared" si="2"/>
        <v>1.4355</v>
      </c>
      <c r="O40" s="263">
        <f t="shared" si="0"/>
        <v>475447</v>
      </c>
      <c r="P40" s="74">
        <f t="shared" si="1"/>
        <v>1901788</v>
      </c>
      <c r="Q40" s="262"/>
      <c r="R40" s="75"/>
    </row>
    <row r="41" spans="1:19">
      <c r="A41" s="41"/>
      <c r="B41" s="384"/>
      <c r="C41" s="329" t="s">
        <v>398</v>
      </c>
      <c r="D41" s="78"/>
      <c r="E41" s="271"/>
      <c r="F41" s="271"/>
      <c r="G41" s="274" t="s">
        <v>394</v>
      </c>
      <c r="H41" s="275"/>
      <c r="I41" s="276"/>
      <c r="J41" s="277"/>
      <c r="K41" s="330"/>
      <c r="N41" s="2">
        <f t="shared" si="2"/>
        <v>1.4355</v>
      </c>
      <c r="O41" s="263">
        <f t="shared" si="0"/>
        <v>0</v>
      </c>
      <c r="P41" s="74">
        <f t="shared" si="1"/>
        <v>0</v>
      </c>
      <c r="Q41" s="262"/>
      <c r="R41" s="75"/>
    </row>
    <row r="42" spans="1:19" ht="27.75" customHeight="1">
      <c r="A42" s="41"/>
      <c r="B42" s="384"/>
      <c r="C42" s="329" t="s">
        <v>604</v>
      </c>
      <c r="D42" s="78" t="s">
        <v>27</v>
      </c>
      <c r="E42" s="271"/>
      <c r="F42" s="271"/>
      <c r="G42" s="272" t="s">
        <v>605</v>
      </c>
      <c r="H42" s="273" t="s">
        <v>24</v>
      </c>
      <c r="I42" s="268">
        <v>35</v>
      </c>
      <c r="J42" s="269">
        <f>+APU!$H$446*N42</f>
        <v>4319.4195</v>
      </c>
      <c r="K42" s="325">
        <f t="shared" ref="K42:K43" si="6">ROUND(J42*I42,0)</f>
        <v>151180</v>
      </c>
      <c r="N42" s="2">
        <f t="shared" si="2"/>
        <v>1.4355</v>
      </c>
      <c r="O42" s="263">
        <f t="shared" si="0"/>
        <v>3009</v>
      </c>
      <c r="P42" s="74">
        <f t="shared" si="1"/>
        <v>105315</v>
      </c>
      <c r="Q42" s="262"/>
      <c r="R42" s="75"/>
    </row>
    <row r="43" spans="1:19" ht="24" customHeight="1">
      <c r="A43" s="41"/>
      <c r="B43" s="384"/>
      <c r="C43" s="329" t="s">
        <v>606</v>
      </c>
      <c r="D43" s="78"/>
      <c r="E43" s="271"/>
      <c r="F43" s="271"/>
      <c r="G43" s="79" t="s">
        <v>607</v>
      </c>
      <c r="H43" s="273" t="s">
        <v>39</v>
      </c>
      <c r="I43" s="268">
        <v>5</v>
      </c>
      <c r="J43" s="269">
        <f>+APU!$H$450*N43</f>
        <v>105629.83199999999</v>
      </c>
      <c r="K43" s="325">
        <f t="shared" si="6"/>
        <v>528149</v>
      </c>
      <c r="N43" s="2">
        <f t="shared" si="2"/>
        <v>1.4355</v>
      </c>
      <c r="O43" s="263">
        <f t="shared" si="0"/>
        <v>73584</v>
      </c>
      <c r="P43" s="74">
        <f t="shared" si="1"/>
        <v>367920</v>
      </c>
      <c r="Q43" s="262"/>
      <c r="R43" s="75"/>
    </row>
    <row r="44" spans="1:19" ht="23.25" customHeight="1">
      <c r="A44" s="41"/>
      <c r="B44" s="384"/>
      <c r="C44" s="327" t="s">
        <v>13</v>
      </c>
      <c r="D44" s="267"/>
      <c r="E44" s="267"/>
      <c r="F44" s="267"/>
      <c r="G44" s="279"/>
      <c r="H44" s="267"/>
      <c r="I44" s="283"/>
      <c r="J44" s="284"/>
      <c r="K44" s="328">
        <f>SUM(K28:K43)</f>
        <v>9589954</v>
      </c>
      <c r="N44" s="2">
        <f t="shared" si="2"/>
        <v>1.4355</v>
      </c>
      <c r="O44" s="263">
        <f t="shared" si="0"/>
        <v>0</v>
      </c>
      <c r="P44" s="74">
        <f t="shared" si="1"/>
        <v>0</v>
      </c>
      <c r="Q44" s="290">
        <f>SUM(P28:P43)</f>
        <v>6680567</v>
      </c>
      <c r="R44" s="2">
        <f>+K44*N44</f>
        <v>13766378.967</v>
      </c>
      <c r="S44" s="290">
        <f>+Q44-R44</f>
        <v>-7085811.9670000002</v>
      </c>
    </row>
    <row r="45" spans="1:19" ht="24" customHeight="1">
      <c r="A45" s="41"/>
      <c r="B45" s="384"/>
      <c r="C45" s="342" t="s">
        <v>218</v>
      </c>
      <c r="D45" s="343"/>
      <c r="E45" s="343"/>
      <c r="F45" s="343"/>
      <c r="G45" s="343"/>
      <c r="H45" s="343"/>
      <c r="I45" s="343"/>
      <c r="J45" s="335"/>
      <c r="K45" s="336"/>
      <c r="N45" s="2">
        <f t="shared" si="2"/>
        <v>1.4355</v>
      </c>
      <c r="O45" s="263">
        <f t="shared" si="0"/>
        <v>0</v>
      </c>
      <c r="P45" s="74">
        <f t="shared" si="1"/>
        <v>0</v>
      </c>
      <c r="Q45" s="262"/>
      <c r="R45" s="75"/>
    </row>
    <row r="46" spans="1:19" ht="30" customHeight="1">
      <c r="A46" s="41"/>
      <c r="B46" s="384"/>
      <c r="C46" s="322" t="s">
        <v>21</v>
      </c>
      <c r="D46" s="79"/>
      <c r="E46" s="79" t="s">
        <v>22</v>
      </c>
      <c r="F46" s="270"/>
      <c r="G46" s="270" t="s">
        <v>22</v>
      </c>
      <c r="H46" s="270"/>
      <c r="I46" s="270"/>
      <c r="J46" s="270"/>
      <c r="K46" s="323"/>
      <c r="N46" s="2">
        <f t="shared" si="2"/>
        <v>1.4355</v>
      </c>
      <c r="O46" s="263">
        <f t="shared" si="0"/>
        <v>0</v>
      </c>
      <c r="P46" s="74">
        <f t="shared" si="1"/>
        <v>0</v>
      </c>
      <c r="Q46" s="262"/>
      <c r="R46" s="75"/>
    </row>
    <row r="47" spans="1:19" ht="62.25" customHeight="1">
      <c r="A47" s="41"/>
      <c r="B47" s="384"/>
      <c r="C47" s="324"/>
      <c r="D47" s="265" t="s">
        <v>25</v>
      </c>
      <c r="E47" s="271"/>
      <c r="F47" s="271"/>
      <c r="G47" s="266" t="s">
        <v>23</v>
      </c>
      <c r="H47" s="267" t="s">
        <v>24</v>
      </c>
      <c r="I47" s="268">
        <v>37</v>
      </c>
      <c r="J47" s="269">
        <f>APU!$H$207*N47</f>
        <v>33490.214999999997</v>
      </c>
      <c r="K47" s="325">
        <f>ROUND(J47*I47,0)</f>
        <v>1239138</v>
      </c>
      <c r="M47" s="42"/>
      <c r="N47" s="2">
        <f t="shared" si="2"/>
        <v>1.4355</v>
      </c>
      <c r="O47" s="263">
        <f t="shared" si="0"/>
        <v>23329.999999999996</v>
      </c>
      <c r="P47" s="74">
        <f t="shared" si="1"/>
        <v>863209.99999999988</v>
      </c>
      <c r="Q47" s="262"/>
      <c r="R47" s="75"/>
    </row>
    <row r="48" spans="1:19" ht="61.5" customHeight="1">
      <c r="A48" s="41"/>
      <c r="B48" s="384"/>
      <c r="C48" s="324"/>
      <c r="D48" s="265" t="s">
        <v>89</v>
      </c>
      <c r="E48" s="271"/>
      <c r="F48" s="271"/>
      <c r="G48" s="287" t="s">
        <v>88</v>
      </c>
      <c r="H48" s="267" t="s">
        <v>24</v>
      </c>
      <c r="I48" s="268">
        <v>30</v>
      </c>
      <c r="J48" s="269">
        <f>APU!$H$229*N48</f>
        <v>34922.843999999997</v>
      </c>
      <c r="K48" s="325">
        <f>ROUND(J48*I48,0)</f>
        <v>1047685</v>
      </c>
      <c r="M48" s="42"/>
      <c r="N48" s="2">
        <f t="shared" si="2"/>
        <v>1.4355</v>
      </c>
      <c r="O48" s="263">
        <f t="shared" si="0"/>
        <v>24327.999999999996</v>
      </c>
      <c r="P48" s="74">
        <f t="shared" si="1"/>
        <v>729839.99999999988</v>
      </c>
      <c r="Q48" s="262"/>
      <c r="R48" s="75"/>
    </row>
    <row r="49" spans="1:19" ht="65.25" customHeight="1">
      <c r="A49" s="41"/>
      <c r="B49" s="384"/>
      <c r="C49" s="324"/>
      <c r="D49" s="407">
        <v>19014</v>
      </c>
      <c r="E49" s="271"/>
      <c r="F49" s="271"/>
      <c r="G49" s="287" t="s">
        <v>220</v>
      </c>
      <c r="H49" s="267" t="s">
        <v>24</v>
      </c>
      <c r="I49" s="268">
        <v>39</v>
      </c>
      <c r="J49" s="269">
        <f>APU!$H$249*N49</f>
        <v>39100.148999999998</v>
      </c>
      <c r="K49" s="325">
        <f>ROUND(J49*I49,0)</f>
        <v>1524906</v>
      </c>
      <c r="N49" s="2">
        <f t="shared" si="2"/>
        <v>1.4355</v>
      </c>
      <c r="O49" s="263">
        <f t="shared" si="0"/>
        <v>27238</v>
      </c>
      <c r="P49" s="74">
        <f t="shared" si="1"/>
        <v>1062282</v>
      </c>
      <c r="Q49" s="262"/>
      <c r="R49" s="75"/>
    </row>
    <row r="50" spans="1:19">
      <c r="A50" s="41"/>
      <c r="B50" s="384"/>
      <c r="C50" s="326" t="s">
        <v>56</v>
      </c>
      <c r="D50" s="79"/>
      <c r="E50" s="79" t="s">
        <v>22</v>
      </c>
      <c r="F50" s="270"/>
      <c r="G50" s="270" t="s">
        <v>55</v>
      </c>
      <c r="H50" s="270"/>
      <c r="I50" s="270"/>
      <c r="J50" s="270"/>
      <c r="K50" s="323"/>
      <c r="M50" s="42"/>
      <c r="N50" s="2">
        <f t="shared" si="2"/>
        <v>1.4355</v>
      </c>
      <c r="O50" s="263">
        <f t="shared" si="0"/>
        <v>0</v>
      </c>
      <c r="P50" s="74">
        <f t="shared" si="1"/>
        <v>0</v>
      </c>
      <c r="Q50" s="262"/>
      <c r="R50" s="75"/>
    </row>
    <row r="51" spans="1:19">
      <c r="A51" s="41"/>
      <c r="B51" s="384"/>
      <c r="C51" s="324"/>
      <c r="D51" s="409" t="s">
        <v>188</v>
      </c>
      <c r="E51" s="271"/>
      <c r="F51" s="271"/>
      <c r="G51" s="287" t="s">
        <v>189</v>
      </c>
      <c r="H51" s="267" t="s">
        <v>36</v>
      </c>
      <c r="I51" s="268">
        <v>2</v>
      </c>
      <c r="J51" s="280">
        <f>APU!$H$302*N51</f>
        <v>73666.989000000001</v>
      </c>
      <c r="K51" s="325">
        <f>ROUND(J51*I51,0)</f>
        <v>147334</v>
      </c>
      <c r="M51" s="42"/>
      <c r="N51" s="2">
        <f t="shared" si="2"/>
        <v>1.4355</v>
      </c>
      <c r="O51" s="263">
        <f t="shared" si="0"/>
        <v>51318</v>
      </c>
      <c r="P51" s="74">
        <f t="shared" si="1"/>
        <v>102636</v>
      </c>
      <c r="Q51" s="262"/>
      <c r="R51" s="75"/>
    </row>
    <row r="52" spans="1:19" ht="27" customHeight="1">
      <c r="A52" s="41"/>
      <c r="B52" s="384"/>
      <c r="C52" s="326" t="s">
        <v>137</v>
      </c>
      <c r="D52" s="79"/>
      <c r="E52" s="79" t="s">
        <v>22</v>
      </c>
      <c r="F52" s="270"/>
      <c r="G52" s="270" t="s">
        <v>144</v>
      </c>
      <c r="H52" s="270"/>
      <c r="I52" s="270"/>
      <c r="J52" s="270"/>
      <c r="K52" s="323"/>
      <c r="N52" s="2">
        <f t="shared" si="2"/>
        <v>1.4355</v>
      </c>
      <c r="O52" s="263">
        <f t="shared" si="0"/>
        <v>0</v>
      </c>
      <c r="P52" s="74">
        <f t="shared" si="1"/>
        <v>0</v>
      </c>
      <c r="Q52" s="262"/>
      <c r="R52" s="75"/>
    </row>
    <row r="53" spans="1:19" ht="36.75" customHeight="1">
      <c r="A53" s="41"/>
      <c r="B53" s="384"/>
      <c r="C53" s="408"/>
      <c r="D53" s="285" t="s">
        <v>166</v>
      </c>
      <c r="E53" s="272"/>
      <c r="F53" s="282"/>
      <c r="G53" s="281" t="s">
        <v>165</v>
      </c>
      <c r="H53" s="264" t="s">
        <v>36</v>
      </c>
      <c r="I53" s="268">
        <v>3</v>
      </c>
      <c r="J53" s="269">
        <f>APU!$H$56*N53</f>
        <v>32445.170999999998</v>
      </c>
      <c r="K53" s="325">
        <f>ROUND(J53*I53,0)</f>
        <v>97336</v>
      </c>
      <c r="N53" s="2">
        <f t="shared" si="2"/>
        <v>1.4355</v>
      </c>
      <c r="O53" s="263">
        <f t="shared" si="0"/>
        <v>22602</v>
      </c>
      <c r="P53" s="74">
        <f t="shared" si="1"/>
        <v>67806</v>
      </c>
      <c r="Q53" s="262"/>
      <c r="R53" s="75"/>
    </row>
    <row r="54" spans="1:19" ht="31.5" customHeight="1">
      <c r="A54" s="41"/>
      <c r="B54" s="384"/>
      <c r="C54" s="408"/>
      <c r="D54" s="285" t="s">
        <v>208</v>
      </c>
      <c r="E54" s="272"/>
      <c r="F54" s="282"/>
      <c r="G54" s="281" t="s">
        <v>209</v>
      </c>
      <c r="H54" s="264" t="s">
        <v>36</v>
      </c>
      <c r="I54" s="268">
        <v>3</v>
      </c>
      <c r="J54" s="269">
        <f>APU!$H$48*N54</f>
        <v>83724.101999999999</v>
      </c>
      <c r="K54" s="325">
        <f>ROUND(J54*I54,0)</f>
        <v>251172</v>
      </c>
      <c r="N54" s="2">
        <f t="shared" si="2"/>
        <v>1.4355</v>
      </c>
      <c r="O54" s="263">
        <f t="shared" si="0"/>
        <v>58324</v>
      </c>
      <c r="P54" s="74">
        <f t="shared" si="1"/>
        <v>174972</v>
      </c>
      <c r="Q54" s="262"/>
      <c r="R54" s="75"/>
    </row>
    <row r="55" spans="1:19">
      <c r="A55" s="41"/>
      <c r="B55" s="384"/>
      <c r="C55" s="326" t="s">
        <v>194</v>
      </c>
      <c r="D55" s="79"/>
      <c r="E55" s="79" t="s">
        <v>22</v>
      </c>
      <c r="F55" s="270"/>
      <c r="G55" s="270" t="s">
        <v>195</v>
      </c>
      <c r="H55" s="270"/>
      <c r="I55" s="270"/>
      <c r="J55" s="270"/>
      <c r="K55" s="323"/>
      <c r="M55" s="42"/>
      <c r="N55" s="2">
        <f t="shared" si="2"/>
        <v>1.4355</v>
      </c>
      <c r="O55" s="263">
        <f t="shared" si="0"/>
        <v>0</v>
      </c>
      <c r="P55" s="74">
        <f t="shared" si="1"/>
        <v>0</v>
      </c>
      <c r="Q55" s="262"/>
      <c r="R55" s="75"/>
    </row>
    <row r="56" spans="1:19" ht="51" customHeight="1">
      <c r="A56" s="41"/>
      <c r="B56" s="384"/>
      <c r="C56" s="408"/>
      <c r="D56" s="302" t="s">
        <v>196</v>
      </c>
      <c r="E56" s="272"/>
      <c r="F56" s="282"/>
      <c r="G56" s="281" t="s">
        <v>197</v>
      </c>
      <c r="H56" s="264" t="s">
        <v>36</v>
      </c>
      <c r="I56" s="268">
        <v>1</v>
      </c>
      <c r="J56" s="269">
        <f>APU!$H$163*N56</f>
        <v>499765.01850000001</v>
      </c>
      <c r="K56" s="325">
        <f t="shared" ref="K56:K57" si="7">ROUND(J56*I56,0)</f>
        <v>499765</v>
      </c>
      <c r="N56" s="2">
        <f t="shared" si="2"/>
        <v>1.4355</v>
      </c>
      <c r="O56" s="263">
        <f t="shared" si="0"/>
        <v>348147</v>
      </c>
      <c r="P56" s="74">
        <f t="shared" si="1"/>
        <v>348147</v>
      </c>
      <c r="Q56" s="262"/>
      <c r="R56" s="75"/>
    </row>
    <row r="57" spans="1:19" ht="57" customHeight="1">
      <c r="A57" s="41"/>
      <c r="B57" s="384"/>
      <c r="C57" s="408"/>
      <c r="D57" s="302" t="s">
        <v>190</v>
      </c>
      <c r="E57" s="272"/>
      <c r="F57" s="282"/>
      <c r="G57" s="281" t="s">
        <v>191</v>
      </c>
      <c r="H57" s="264" t="s">
        <v>36</v>
      </c>
      <c r="I57" s="268">
        <v>1</v>
      </c>
      <c r="J57" s="269">
        <f>APU!$H$156*N57</f>
        <v>1021371.1695</v>
      </c>
      <c r="K57" s="325">
        <f t="shared" si="7"/>
        <v>1021371</v>
      </c>
      <c r="M57" s="30">
        <v>4</v>
      </c>
      <c r="N57" s="2">
        <f t="shared" si="2"/>
        <v>1.4355</v>
      </c>
      <c r="O57" s="263">
        <f t="shared" si="0"/>
        <v>711509</v>
      </c>
      <c r="P57" s="74">
        <f t="shared" si="1"/>
        <v>711509</v>
      </c>
      <c r="Q57" s="262"/>
      <c r="R57" s="75"/>
    </row>
    <row r="58" spans="1:19" ht="30" customHeight="1">
      <c r="A58" s="41"/>
      <c r="B58" s="384"/>
      <c r="C58" s="326" t="s">
        <v>213</v>
      </c>
      <c r="D58" s="79"/>
      <c r="E58" s="79" t="s">
        <v>22</v>
      </c>
      <c r="F58" s="270"/>
      <c r="G58" s="270" t="s">
        <v>217</v>
      </c>
      <c r="H58" s="270"/>
      <c r="I58" s="270"/>
      <c r="J58" s="270"/>
      <c r="K58" s="323"/>
      <c r="N58" s="2">
        <f t="shared" si="2"/>
        <v>1.4355</v>
      </c>
      <c r="O58" s="263">
        <f t="shared" si="0"/>
        <v>0</v>
      </c>
      <c r="P58" s="74">
        <f t="shared" si="1"/>
        <v>0</v>
      </c>
      <c r="Q58" s="262"/>
      <c r="R58" s="75"/>
    </row>
    <row r="59" spans="1:19" ht="42" customHeight="1">
      <c r="A59" s="41"/>
      <c r="B59" s="384"/>
      <c r="C59" s="324"/>
      <c r="D59" s="278" t="s">
        <v>226</v>
      </c>
      <c r="E59" s="271"/>
      <c r="F59" s="271"/>
      <c r="G59" s="287" t="s">
        <v>222</v>
      </c>
      <c r="H59" s="267" t="s">
        <v>24</v>
      </c>
      <c r="I59" s="268">
        <v>3</v>
      </c>
      <c r="J59" s="269">
        <f>APU!$H$196*N59</f>
        <v>501341.19750000001</v>
      </c>
      <c r="K59" s="325">
        <f t="shared" ref="K59" si="8">ROUND(J59*I59,0)</f>
        <v>1504024</v>
      </c>
      <c r="N59" s="2">
        <f t="shared" si="2"/>
        <v>1.4355</v>
      </c>
      <c r="O59" s="263">
        <f t="shared" si="0"/>
        <v>349245</v>
      </c>
      <c r="P59" s="74">
        <f t="shared" si="1"/>
        <v>1047735</v>
      </c>
      <c r="Q59" s="262"/>
      <c r="R59" s="75"/>
    </row>
    <row r="60" spans="1:19" ht="24.75" customHeight="1">
      <c r="A60" s="41"/>
      <c r="B60" s="384"/>
      <c r="C60" s="329" t="s">
        <v>398</v>
      </c>
      <c r="D60" s="78"/>
      <c r="E60" s="271"/>
      <c r="F60" s="271"/>
      <c r="G60" s="274" t="s">
        <v>394</v>
      </c>
      <c r="H60" s="275"/>
      <c r="I60" s="276"/>
      <c r="J60" s="277"/>
      <c r="K60" s="330"/>
      <c r="N60" s="2">
        <f t="shared" si="2"/>
        <v>1.4355</v>
      </c>
      <c r="O60" s="263">
        <f t="shared" si="0"/>
        <v>0</v>
      </c>
      <c r="P60" s="74">
        <f t="shared" si="1"/>
        <v>0</v>
      </c>
      <c r="Q60" s="262"/>
      <c r="R60" s="75"/>
    </row>
    <row r="61" spans="1:19">
      <c r="A61" s="41"/>
      <c r="B61" s="384"/>
      <c r="C61" s="329" t="s">
        <v>604</v>
      </c>
      <c r="D61" s="78" t="s">
        <v>27</v>
      </c>
      <c r="E61" s="271"/>
      <c r="F61" s="271"/>
      <c r="G61" s="272" t="s">
        <v>605</v>
      </c>
      <c r="H61" s="273" t="s">
        <v>24</v>
      </c>
      <c r="I61" s="268">
        <v>35</v>
      </c>
      <c r="J61" s="269">
        <f>+APU!$H$446*N61</f>
        <v>4319.4195</v>
      </c>
      <c r="K61" s="325">
        <f t="shared" ref="K61:K62" si="9">ROUND(J61*I61,0)</f>
        <v>151180</v>
      </c>
      <c r="N61" s="2">
        <f t="shared" si="2"/>
        <v>1.4355</v>
      </c>
      <c r="O61" s="263">
        <f t="shared" si="0"/>
        <v>3009</v>
      </c>
      <c r="P61" s="74">
        <f t="shared" si="1"/>
        <v>105315</v>
      </c>
      <c r="Q61" s="262"/>
      <c r="R61" s="75"/>
    </row>
    <row r="62" spans="1:19" ht="30" customHeight="1">
      <c r="A62" s="41"/>
      <c r="B62" s="384"/>
      <c r="C62" s="329" t="s">
        <v>606</v>
      </c>
      <c r="D62" s="78"/>
      <c r="E62" s="271"/>
      <c r="F62" s="271"/>
      <c r="G62" s="79" t="s">
        <v>607</v>
      </c>
      <c r="H62" s="273" t="s">
        <v>39</v>
      </c>
      <c r="I62" s="268">
        <v>5</v>
      </c>
      <c r="J62" s="269">
        <f>+APU!$H$450*N62</f>
        <v>105629.83199999999</v>
      </c>
      <c r="K62" s="325">
        <f t="shared" si="9"/>
        <v>528149</v>
      </c>
      <c r="N62" s="2">
        <f t="shared" si="2"/>
        <v>1.4355</v>
      </c>
      <c r="O62" s="263">
        <f t="shared" si="0"/>
        <v>73584</v>
      </c>
      <c r="P62" s="74">
        <f t="shared" si="1"/>
        <v>367920</v>
      </c>
      <c r="Q62" s="262"/>
      <c r="R62" s="75"/>
    </row>
    <row r="63" spans="1:19" ht="24" customHeight="1">
      <c r="A63" s="41"/>
      <c r="B63" s="384"/>
      <c r="C63" s="327" t="s">
        <v>13</v>
      </c>
      <c r="D63" s="267"/>
      <c r="E63" s="267"/>
      <c r="F63" s="267"/>
      <c r="G63" s="279"/>
      <c r="H63" s="267"/>
      <c r="I63" s="283"/>
      <c r="J63" s="284"/>
      <c r="K63" s="328">
        <f>SUM(K47:K62)</f>
        <v>8012060</v>
      </c>
      <c r="M63" s="42"/>
      <c r="N63" s="2">
        <f t="shared" si="2"/>
        <v>1.4355</v>
      </c>
      <c r="O63" s="263">
        <f t="shared" si="0"/>
        <v>0</v>
      </c>
      <c r="P63" s="74">
        <f t="shared" si="1"/>
        <v>0</v>
      </c>
      <c r="Q63" s="290">
        <f>SUM(P46:P62)</f>
        <v>5581372</v>
      </c>
      <c r="R63" s="2">
        <f>+K63*N63</f>
        <v>11501312.130000001</v>
      </c>
      <c r="S63" s="290">
        <f>+Q63-R63</f>
        <v>-5919940.1300000008</v>
      </c>
    </row>
    <row r="64" spans="1:19" ht="30" customHeight="1">
      <c r="A64" s="41"/>
      <c r="B64" s="384"/>
      <c r="C64" s="342" t="s">
        <v>227</v>
      </c>
      <c r="D64" s="343"/>
      <c r="E64" s="343"/>
      <c r="F64" s="343"/>
      <c r="G64" s="343"/>
      <c r="H64" s="343"/>
      <c r="I64" s="343"/>
      <c r="J64" s="335"/>
      <c r="K64" s="336"/>
      <c r="M64" s="42"/>
      <c r="N64" s="2">
        <f t="shared" si="2"/>
        <v>1.4355</v>
      </c>
      <c r="O64" s="263">
        <f t="shared" si="0"/>
        <v>0</v>
      </c>
      <c r="P64" s="74">
        <f t="shared" si="1"/>
        <v>0</v>
      </c>
      <c r="Q64" s="262"/>
      <c r="R64" s="75"/>
    </row>
    <row r="65" spans="1:18" ht="24" customHeight="1">
      <c r="A65" s="41"/>
      <c r="B65" s="384"/>
      <c r="C65" s="322" t="s">
        <v>21</v>
      </c>
      <c r="D65" s="79"/>
      <c r="E65" s="79" t="s">
        <v>22</v>
      </c>
      <c r="F65" s="270"/>
      <c r="G65" s="270" t="s">
        <v>22</v>
      </c>
      <c r="H65" s="270"/>
      <c r="I65" s="270"/>
      <c r="J65" s="270"/>
      <c r="K65" s="323"/>
      <c r="N65" s="2">
        <f t="shared" si="2"/>
        <v>1.4355</v>
      </c>
      <c r="O65" s="263">
        <f t="shared" si="0"/>
        <v>0</v>
      </c>
      <c r="P65" s="74">
        <f t="shared" si="1"/>
        <v>0</v>
      </c>
      <c r="Q65" s="262"/>
      <c r="R65" s="75"/>
    </row>
    <row r="66" spans="1:18" ht="63">
      <c r="A66" s="41"/>
      <c r="B66" s="384"/>
      <c r="C66" s="324"/>
      <c r="D66" s="265" t="s">
        <v>25</v>
      </c>
      <c r="E66" s="271"/>
      <c r="F66" s="271"/>
      <c r="G66" s="266" t="s">
        <v>23</v>
      </c>
      <c r="H66" s="267" t="s">
        <v>24</v>
      </c>
      <c r="I66" s="268">
        <v>37</v>
      </c>
      <c r="J66" s="269">
        <f>APU!$H$207*N66</f>
        <v>33490.214999999997</v>
      </c>
      <c r="K66" s="325">
        <f>ROUND(J66*I66,0)</f>
        <v>1239138</v>
      </c>
      <c r="M66" s="42"/>
      <c r="N66" s="2">
        <f t="shared" si="2"/>
        <v>1.4355</v>
      </c>
      <c r="O66" s="263">
        <f t="shared" si="0"/>
        <v>23329.999999999996</v>
      </c>
      <c r="P66" s="74">
        <f t="shared" si="1"/>
        <v>863209.99999999988</v>
      </c>
      <c r="Q66" s="262"/>
      <c r="R66" s="75"/>
    </row>
    <row r="67" spans="1:18" ht="64.5" customHeight="1">
      <c r="A67" s="41"/>
      <c r="B67" s="384"/>
      <c r="C67" s="324"/>
      <c r="D67" s="265" t="s">
        <v>89</v>
      </c>
      <c r="E67" s="271"/>
      <c r="F67" s="271"/>
      <c r="G67" s="287" t="s">
        <v>88</v>
      </c>
      <c r="H67" s="267" t="s">
        <v>24</v>
      </c>
      <c r="I67" s="268">
        <v>30</v>
      </c>
      <c r="J67" s="269">
        <f>APU!$H$229*N67</f>
        <v>34922.843999999997</v>
      </c>
      <c r="K67" s="325">
        <f>ROUND(J67*I67,0)</f>
        <v>1047685</v>
      </c>
      <c r="M67" s="42"/>
      <c r="N67" s="2">
        <f t="shared" si="2"/>
        <v>1.4355</v>
      </c>
      <c r="O67" s="263">
        <f t="shared" si="0"/>
        <v>24327.999999999996</v>
      </c>
      <c r="P67" s="74">
        <f t="shared" si="1"/>
        <v>729839.99999999988</v>
      </c>
      <c r="Q67" s="262"/>
      <c r="R67" s="75"/>
    </row>
    <row r="68" spans="1:18" ht="61.5" customHeight="1">
      <c r="A68" s="41"/>
      <c r="B68" s="384"/>
      <c r="C68" s="324"/>
      <c r="D68" s="407">
        <v>19014</v>
      </c>
      <c r="E68" s="271"/>
      <c r="F68" s="271"/>
      <c r="G68" s="287" t="s">
        <v>220</v>
      </c>
      <c r="H68" s="267" t="s">
        <v>24</v>
      </c>
      <c r="I68" s="268">
        <v>39</v>
      </c>
      <c r="J68" s="269">
        <f>APU!$H$249*N68</f>
        <v>39100.148999999998</v>
      </c>
      <c r="K68" s="325">
        <f>ROUND(J68*I68,0)</f>
        <v>1524906</v>
      </c>
      <c r="N68" s="2">
        <f t="shared" si="2"/>
        <v>1.4355</v>
      </c>
      <c r="O68" s="263">
        <f t="shared" si="0"/>
        <v>27238</v>
      </c>
      <c r="P68" s="74">
        <f t="shared" si="1"/>
        <v>1062282</v>
      </c>
      <c r="Q68" s="262"/>
      <c r="R68" s="75"/>
    </row>
    <row r="69" spans="1:18">
      <c r="A69" s="41"/>
      <c r="B69" s="384"/>
      <c r="C69" s="326" t="s">
        <v>56</v>
      </c>
      <c r="D69" s="79"/>
      <c r="E69" s="79" t="s">
        <v>22</v>
      </c>
      <c r="F69" s="270"/>
      <c r="G69" s="270" t="s">
        <v>55</v>
      </c>
      <c r="H69" s="270"/>
      <c r="I69" s="270"/>
      <c r="J69" s="270"/>
      <c r="K69" s="323"/>
      <c r="N69" s="2">
        <f t="shared" si="2"/>
        <v>1.4355</v>
      </c>
      <c r="O69" s="263">
        <f t="shared" si="0"/>
        <v>0</v>
      </c>
      <c r="P69" s="74">
        <f t="shared" si="1"/>
        <v>0</v>
      </c>
      <c r="Q69" s="262"/>
      <c r="R69" s="75"/>
    </row>
    <row r="70" spans="1:18" ht="30" customHeight="1">
      <c r="A70" s="41"/>
      <c r="B70" s="384"/>
      <c r="C70" s="324"/>
      <c r="D70" s="409" t="s">
        <v>188</v>
      </c>
      <c r="E70" s="271"/>
      <c r="F70" s="271"/>
      <c r="G70" s="287" t="s">
        <v>189</v>
      </c>
      <c r="H70" s="267" t="s">
        <v>36</v>
      </c>
      <c r="I70" s="268">
        <v>2</v>
      </c>
      <c r="J70" s="280">
        <f>APU!$H$302*N70</f>
        <v>73666.989000000001</v>
      </c>
      <c r="K70" s="325">
        <f>ROUND(J70*I70,0)</f>
        <v>147334</v>
      </c>
      <c r="N70" s="2">
        <f t="shared" si="2"/>
        <v>1.4355</v>
      </c>
      <c r="O70" s="263">
        <f t="shared" si="0"/>
        <v>51318</v>
      </c>
      <c r="P70" s="74">
        <f t="shared" si="1"/>
        <v>102636</v>
      </c>
      <c r="Q70" s="262"/>
      <c r="R70" s="75"/>
    </row>
    <row r="71" spans="1:18">
      <c r="A71" s="41"/>
      <c r="B71" s="384"/>
      <c r="C71" s="326" t="s">
        <v>137</v>
      </c>
      <c r="D71" s="79"/>
      <c r="E71" s="79" t="s">
        <v>22</v>
      </c>
      <c r="F71" s="270"/>
      <c r="G71" s="270" t="s">
        <v>144</v>
      </c>
      <c r="H71" s="270"/>
      <c r="I71" s="270"/>
      <c r="J71" s="270"/>
      <c r="K71" s="323"/>
      <c r="N71" s="2">
        <f t="shared" si="2"/>
        <v>1.4355</v>
      </c>
      <c r="O71" s="263">
        <f t="shared" si="0"/>
        <v>0</v>
      </c>
      <c r="P71" s="74">
        <f t="shared" si="1"/>
        <v>0</v>
      </c>
      <c r="Q71" s="262"/>
      <c r="R71" s="75"/>
    </row>
    <row r="72" spans="1:18" ht="30" customHeight="1">
      <c r="A72" s="41"/>
      <c r="B72" s="384"/>
      <c r="C72" s="408"/>
      <c r="D72" s="285" t="s">
        <v>166</v>
      </c>
      <c r="E72" s="272"/>
      <c r="F72" s="282"/>
      <c r="G72" s="281" t="s">
        <v>165</v>
      </c>
      <c r="H72" s="264" t="s">
        <v>36</v>
      </c>
      <c r="I72" s="268">
        <v>3</v>
      </c>
      <c r="J72" s="269">
        <f>APU!$H$56*N72</f>
        <v>32445.170999999998</v>
      </c>
      <c r="K72" s="325">
        <f>ROUND(J72*I72,0)</f>
        <v>97336</v>
      </c>
      <c r="N72" s="2">
        <f t="shared" si="2"/>
        <v>1.4355</v>
      </c>
      <c r="O72" s="263">
        <f t="shared" si="0"/>
        <v>22602</v>
      </c>
      <c r="P72" s="74">
        <f t="shared" si="1"/>
        <v>67806</v>
      </c>
      <c r="Q72" s="262"/>
      <c r="R72" s="75"/>
    </row>
    <row r="73" spans="1:18" ht="31.5">
      <c r="A73" s="41"/>
      <c r="B73" s="384"/>
      <c r="C73" s="408"/>
      <c r="D73" s="285" t="s">
        <v>208</v>
      </c>
      <c r="E73" s="272"/>
      <c r="F73" s="282"/>
      <c r="G73" s="281" t="s">
        <v>209</v>
      </c>
      <c r="H73" s="264" t="s">
        <v>36</v>
      </c>
      <c r="I73" s="268">
        <v>3</v>
      </c>
      <c r="J73" s="269">
        <f>APU!$H$48*N73</f>
        <v>83724.101999999999</v>
      </c>
      <c r="K73" s="325">
        <f>ROUND(J73*I73,0)</f>
        <v>251172</v>
      </c>
      <c r="M73" s="42"/>
      <c r="N73" s="2">
        <f t="shared" si="2"/>
        <v>1.4355</v>
      </c>
      <c r="O73" s="263">
        <f t="shared" si="0"/>
        <v>58324</v>
      </c>
      <c r="P73" s="74">
        <f t="shared" si="1"/>
        <v>174972</v>
      </c>
      <c r="Q73" s="262"/>
      <c r="R73" s="75"/>
    </row>
    <row r="74" spans="1:18">
      <c r="A74" s="41"/>
      <c r="B74" s="384"/>
      <c r="C74" s="326" t="s">
        <v>194</v>
      </c>
      <c r="D74" s="79"/>
      <c r="E74" s="79" t="s">
        <v>22</v>
      </c>
      <c r="F74" s="270"/>
      <c r="G74" s="270" t="s">
        <v>195</v>
      </c>
      <c r="H74" s="270"/>
      <c r="I74" s="270"/>
      <c r="J74" s="270"/>
      <c r="K74" s="323"/>
      <c r="M74" s="42"/>
      <c r="N74" s="2">
        <f t="shared" ref="N74:N133" si="10">$N$12</f>
        <v>1.4355</v>
      </c>
      <c r="O74" s="263">
        <f t="shared" si="0"/>
        <v>0</v>
      </c>
      <c r="P74" s="74">
        <f t="shared" si="1"/>
        <v>0</v>
      </c>
      <c r="Q74" s="262"/>
      <c r="R74" s="75"/>
    </row>
    <row r="75" spans="1:18" ht="30" customHeight="1">
      <c r="A75" s="41"/>
      <c r="B75" s="384"/>
      <c r="C75" s="408"/>
      <c r="D75" s="302" t="s">
        <v>196</v>
      </c>
      <c r="E75" s="272"/>
      <c r="F75" s="282"/>
      <c r="G75" s="281" t="s">
        <v>197</v>
      </c>
      <c r="H75" s="264" t="s">
        <v>36</v>
      </c>
      <c r="I75" s="268">
        <v>1</v>
      </c>
      <c r="J75" s="269">
        <f>APU!$H$163*N75</f>
        <v>499765.01850000001</v>
      </c>
      <c r="K75" s="325">
        <f t="shared" ref="K75:K76" si="11">ROUND(J75*I75,0)</f>
        <v>499765</v>
      </c>
      <c r="N75" s="2">
        <f t="shared" si="10"/>
        <v>1.4355</v>
      </c>
      <c r="O75" s="263">
        <f t="shared" ref="O75:O137" si="12">J75/$N$12</f>
        <v>348147</v>
      </c>
      <c r="P75" s="74">
        <f t="shared" ref="P75:P137" si="13">O75*I75</f>
        <v>348147</v>
      </c>
      <c r="Q75" s="262"/>
      <c r="R75" s="75"/>
    </row>
    <row r="76" spans="1:18" ht="30" customHeight="1">
      <c r="A76" s="41"/>
      <c r="B76" s="384"/>
      <c r="C76" s="408"/>
      <c r="D76" s="302" t="s">
        <v>190</v>
      </c>
      <c r="E76" s="272"/>
      <c r="F76" s="282"/>
      <c r="G76" s="281" t="s">
        <v>191</v>
      </c>
      <c r="H76" s="264" t="s">
        <v>36</v>
      </c>
      <c r="I76" s="268">
        <v>1</v>
      </c>
      <c r="J76" s="269">
        <f>APU!$H$156*N76</f>
        <v>1021371.1695</v>
      </c>
      <c r="K76" s="325">
        <f t="shared" si="11"/>
        <v>1021371</v>
      </c>
      <c r="M76" s="30">
        <v>5</v>
      </c>
      <c r="N76" s="2">
        <f t="shared" si="10"/>
        <v>1.4355</v>
      </c>
      <c r="O76" s="263">
        <f t="shared" si="12"/>
        <v>711509</v>
      </c>
      <c r="P76" s="74">
        <f t="shared" si="13"/>
        <v>711509</v>
      </c>
      <c r="Q76" s="262"/>
      <c r="R76" s="75"/>
    </row>
    <row r="77" spans="1:18" ht="19.5" customHeight="1">
      <c r="A77" s="41"/>
      <c r="B77" s="384"/>
      <c r="C77" s="326" t="s">
        <v>110</v>
      </c>
      <c r="D77" s="79"/>
      <c r="E77" s="79" t="s">
        <v>22</v>
      </c>
      <c r="F77" s="270"/>
      <c r="G77" s="270" t="s">
        <v>111</v>
      </c>
      <c r="H77" s="270"/>
      <c r="I77" s="270"/>
      <c r="J77" s="270"/>
      <c r="K77" s="323"/>
      <c r="N77" s="2">
        <f t="shared" si="10"/>
        <v>1.4355</v>
      </c>
      <c r="O77" s="263">
        <f t="shared" si="12"/>
        <v>0</v>
      </c>
      <c r="P77" s="74">
        <f t="shared" si="13"/>
        <v>0</v>
      </c>
      <c r="Q77" s="262"/>
      <c r="R77" s="75"/>
    </row>
    <row r="78" spans="1:18">
      <c r="A78" s="41"/>
      <c r="B78" s="384"/>
      <c r="C78" s="324"/>
      <c r="D78" s="302" t="s">
        <v>253</v>
      </c>
      <c r="E78" s="271"/>
      <c r="F78" s="271"/>
      <c r="G78" s="287" t="s">
        <v>254</v>
      </c>
      <c r="H78" s="267" t="s">
        <v>24</v>
      </c>
      <c r="I78" s="268">
        <v>17</v>
      </c>
      <c r="J78" s="269">
        <f>APU!$H$354*N78</f>
        <v>12329.5095</v>
      </c>
      <c r="K78" s="325">
        <f>ROUND(J78*I78,0)</f>
        <v>209602</v>
      </c>
      <c r="N78" s="2">
        <f t="shared" si="10"/>
        <v>1.4355</v>
      </c>
      <c r="O78" s="263">
        <f t="shared" si="12"/>
        <v>8589</v>
      </c>
      <c r="P78" s="74">
        <f t="shared" si="13"/>
        <v>146013</v>
      </c>
      <c r="Q78" s="262"/>
      <c r="R78" s="75"/>
    </row>
    <row r="79" spans="1:18" ht="21" customHeight="1">
      <c r="A79" s="41"/>
      <c r="B79" s="384"/>
      <c r="C79" s="326" t="s">
        <v>213</v>
      </c>
      <c r="D79" s="79"/>
      <c r="E79" s="79" t="s">
        <v>22</v>
      </c>
      <c r="F79" s="270"/>
      <c r="G79" s="270" t="s">
        <v>217</v>
      </c>
      <c r="H79" s="270"/>
      <c r="I79" s="270"/>
      <c r="J79" s="270"/>
      <c r="K79" s="323"/>
      <c r="N79" s="2">
        <f t="shared" si="10"/>
        <v>1.4355</v>
      </c>
      <c r="O79" s="263">
        <f t="shared" si="12"/>
        <v>0</v>
      </c>
      <c r="P79" s="74">
        <f t="shared" si="13"/>
        <v>0</v>
      </c>
      <c r="Q79" s="262"/>
      <c r="R79" s="75"/>
    </row>
    <row r="80" spans="1:18" ht="53.25" customHeight="1">
      <c r="A80" s="41"/>
      <c r="B80" s="384"/>
      <c r="C80" s="324"/>
      <c r="D80" s="278" t="s">
        <v>226</v>
      </c>
      <c r="E80" s="271"/>
      <c r="F80" s="271"/>
      <c r="G80" s="287" t="s">
        <v>222</v>
      </c>
      <c r="H80" s="267" t="s">
        <v>24</v>
      </c>
      <c r="I80" s="268">
        <v>3</v>
      </c>
      <c r="J80" s="269">
        <f>APU!$H$196*N80</f>
        <v>501341.19750000001</v>
      </c>
      <c r="K80" s="325">
        <f t="shared" ref="K80" si="14">ROUND(J80*I80,0)</f>
        <v>1504024</v>
      </c>
      <c r="N80" s="2">
        <f t="shared" si="10"/>
        <v>1.4355</v>
      </c>
      <c r="O80" s="263">
        <f t="shared" si="12"/>
        <v>349245</v>
      </c>
      <c r="P80" s="74">
        <f t="shared" si="13"/>
        <v>1047735</v>
      </c>
      <c r="Q80" s="262"/>
      <c r="R80" s="75"/>
    </row>
    <row r="81" spans="1:19" ht="21" customHeight="1">
      <c r="A81" s="41"/>
      <c r="B81" s="384"/>
      <c r="C81" s="326" t="s">
        <v>228</v>
      </c>
      <c r="D81" s="79"/>
      <c r="E81" s="79" t="s">
        <v>22</v>
      </c>
      <c r="F81" s="270"/>
      <c r="G81" s="270" t="s">
        <v>229</v>
      </c>
      <c r="H81" s="270"/>
      <c r="I81" s="270"/>
      <c r="J81" s="270"/>
      <c r="K81" s="323"/>
      <c r="N81" s="2">
        <f t="shared" si="10"/>
        <v>1.4355</v>
      </c>
      <c r="O81" s="263">
        <f t="shared" si="12"/>
        <v>0</v>
      </c>
      <c r="P81" s="74">
        <f t="shared" si="13"/>
        <v>0</v>
      </c>
      <c r="Q81" s="262"/>
      <c r="R81" s="75"/>
    </row>
    <row r="82" spans="1:19" ht="62.25" customHeight="1">
      <c r="A82" s="41"/>
      <c r="B82" s="384"/>
      <c r="C82" s="408"/>
      <c r="D82" s="407">
        <v>12010</v>
      </c>
      <c r="E82" s="272"/>
      <c r="F82" s="282"/>
      <c r="G82" s="281" t="s">
        <v>231</v>
      </c>
      <c r="H82" s="267" t="s">
        <v>24</v>
      </c>
      <c r="I82" s="268">
        <v>17</v>
      </c>
      <c r="J82" s="269">
        <f>APU!$H$124*N82</f>
        <v>248416.14600000001</v>
      </c>
      <c r="K82" s="325">
        <f t="shared" ref="K82" si="15">ROUND(J82*I82,0)</f>
        <v>4223074</v>
      </c>
      <c r="M82" s="42"/>
      <c r="N82" s="2">
        <f t="shared" si="10"/>
        <v>1.4355</v>
      </c>
      <c r="O82" s="263">
        <f t="shared" si="12"/>
        <v>173052</v>
      </c>
      <c r="P82" s="74">
        <f t="shared" si="13"/>
        <v>2941884</v>
      </c>
      <c r="Q82" s="262"/>
      <c r="R82" s="75"/>
    </row>
    <row r="83" spans="1:19" ht="22.5" customHeight="1">
      <c r="A83" s="41"/>
      <c r="B83" s="384"/>
      <c r="C83" s="329" t="s">
        <v>398</v>
      </c>
      <c r="D83" s="78"/>
      <c r="E83" s="271"/>
      <c r="F83" s="271"/>
      <c r="G83" s="274" t="s">
        <v>394</v>
      </c>
      <c r="H83" s="275"/>
      <c r="I83" s="276"/>
      <c r="J83" s="277"/>
      <c r="K83" s="330"/>
      <c r="N83" s="2">
        <f t="shared" si="10"/>
        <v>1.4355</v>
      </c>
      <c r="O83" s="263">
        <f t="shared" si="12"/>
        <v>0</v>
      </c>
      <c r="P83" s="74">
        <f t="shared" si="13"/>
        <v>0</v>
      </c>
      <c r="Q83" s="262"/>
      <c r="R83" s="75"/>
    </row>
    <row r="84" spans="1:19">
      <c r="A84" s="41"/>
      <c r="B84" s="384"/>
      <c r="C84" s="329" t="s">
        <v>604</v>
      </c>
      <c r="D84" s="78" t="s">
        <v>27</v>
      </c>
      <c r="E84" s="271"/>
      <c r="F84" s="271"/>
      <c r="G84" s="272" t="s">
        <v>605</v>
      </c>
      <c r="H84" s="273" t="s">
        <v>24</v>
      </c>
      <c r="I84" s="268">
        <v>35</v>
      </c>
      <c r="J84" s="269">
        <f>+APU!$H$446*N84</f>
        <v>4319.4195</v>
      </c>
      <c r="K84" s="325">
        <f t="shared" ref="K84:K85" si="16">ROUND(J84*I84,0)</f>
        <v>151180</v>
      </c>
      <c r="N84" s="2">
        <f t="shared" si="10"/>
        <v>1.4355</v>
      </c>
      <c r="O84" s="263">
        <f t="shared" si="12"/>
        <v>3009</v>
      </c>
      <c r="P84" s="74">
        <f t="shared" si="13"/>
        <v>105315</v>
      </c>
      <c r="Q84" s="262"/>
      <c r="R84" s="75"/>
    </row>
    <row r="85" spans="1:19">
      <c r="A85" s="41"/>
      <c r="B85" s="384"/>
      <c r="C85" s="329" t="s">
        <v>606</v>
      </c>
      <c r="D85" s="78"/>
      <c r="E85" s="271"/>
      <c r="F85" s="271"/>
      <c r="G85" s="79" t="s">
        <v>607</v>
      </c>
      <c r="H85" s="273" t="s">
        <v>39</v>
      </c>
      <c r="I85" s="268">
        <v>5</v>
      </c>
      <c r="J85" s="269">
        <f>+APU!$H$450*N85</f>
        <v>105629.83199999999</v>
      </c>
      <c r="K85" s="325">
        <f t="shared" si="16"/>
        <v>528149</v>
      </c>
      <c r="N85" s="2">
        <f t="shared" si="10"/>
        <v>1.4355</v>
      </c>
      <c r="O85" s="263">
        <f t="shared" si="12"/>
        <v>73584</v>
      </c>
      <c r="P85" s="74">
        <f t="shared" si="13"/>
        <v>367920</v>
      </c>
      <c r="Q85" s="262"/>
      <c r="R85" s="75"/>
    </row>
    <row r="86" spans="1:19" ht="18">
      <c r="A86" s="41"/>
      <c r="B86" s="384"/>
      <c r="C86" s="327" t="s">
        <v>13</v>
      </c>
      <c r="D86" s="267"/>
      <c r="E86" s="267"/>
      <c r="F86" s="267"/>
      <c r="G86" s="279"/>
      <c r="H86" s="267"/>
      <c r="I86" s="283"/>
      <c r="J86" s="284"/>
      <c r="K86" s="328">
        <f>SUM(K66:K85)</f>
        <v>12444736</v>
      </c>
      <c r="M86" s="42"/>
      <c r="N86" s="2">
        <f t="shared" si="10"/>
        <v>1.4355</v>
      </c>
      <c r="O86" s="263">
        <f t="shared" si="12"/>
        <v>0</v>
      </c>
      <c r="P86" s="74">
        <f t="shared" si="13"/>
        <v>0</v>
      </c>
      <c r="Q86" s="290">
        <f>SUM(P66:P85)</f>
        <v>8669269</v>
      </c>
      <c r="R86" s="2">
        <f>+K86*N86</f>
        <v>17864418.528000001</v>
      </c>
      <c r="S86" s="290">
        <f>+Q86-R86</f>
        <v>-9195149.5280000009</v>
      </c>
    </row>
    <row r="87" spans="1:19" ht="30" customHeight="1">
      <c r="A87" s="41"/>
      <c r="B87" s="384"/>
      <c r="C87" s="342" t="s">
        <v>255</v>
      </c>
      <c r="D87" s="343"/>
      <c r="E87" s="343"/>
      <c r="F87" s="343"/>
      <c r="G87" s="343"/>
      <c r="H87" s="343"/>
      <c r="I87" s="343"/>
      <c r="J87" s="335"/>
      <c r="K87" s="336"/>
      <c r="N87" s="2">
        <f t="shared" si="10"/>
        <v>1.4355</v>
      </c>
      <c r="O87" s="263">
        <f t="shared" si="12"/>
        <v>0</v>
      </c>
      <c r="P87" s="74">
        <f t="shared" si="13"/>
        <v>0</v>
      </c>
      <c r="Q87" s="262"/>
      <c r="R87" s="75"/>
    </row>
    <row r="88" spans="1:19" ht="30" customHeight="1">
      <c r="A88" s="41"/>
      <c r="B88" s="384"/>
      <c r="C88" s="322" t="s">
        <v>21</v>
      </c>
      <c r="D88" s="79"/>
      <c r="E88" s="79" t="s">
        <v>22</v>
      </c>
      <c r="F88" s="270"/>
      <c r="G88" s="270" t="s">
        <v>22</v>
      </c>
      <c r="H88" s="270"/>
      <c r="I88" s="270"/>
      <c r="J88" s="270"/>
      <c r="K88" s="323"/>
      <c r="M88" s="30">
        <v>6</v>
      </c>
      <c r="N88" s="2">
        <f t="shared" si="10"/>
        <v>1.4355</v>
      </c>
      <c r="O88" s="263">
        <f t="shared" si="12"/>
        <v>0</v>
      </c>
      <c r="P88" s="74">
        <f t="shared" si="13"/>
        <v>0</v>
      </c>
      <c r="Q88" s="262"/>
      <c r="R88" s="75"/>
    </row>
    <row r="89" spans="1:19" ht="66.75" customHeight="1">
      <c r="A89" s="41"/>
      <c r="B89" s="384"/>
      <c r="C89" s="324"/>
      <c r="D89" s="265" t="s">
        <v>25</v>
      </c>
      <c r="E89" s="271"/>
      <c r="F89" s="271"/>
      <c r="G89" s="266" t="s">
        <v>23</v>
      </c>
      <c r="H89" s="267" t="s">
        <v>24</v>
      </c>
      <c r="I89" s="268">
        <v>37</v>
      </c>
      <c r="J89" s="269">
        <f>APU!$H$207*N89</f>
        <v>33490.214999999997</v>
      </c>
      <c r="K89" s="325">
        <f>ROUND(J89*I89,0)</f>
        <v>1239138</v>
      </c>
      <c r="N89" s="2">
        <f t="shared" si="10"/>
        <v>1.4355</v>
      </c>
      <c r="O89" s="263">
        <f t="shared" si="12"/>
        <v>23329.999999999996</v>
      </c>
      <c r="P89" s="74">
        <f t="shared" si="13"/>
        <v>863209.99999999988</v>
      </c>
      <c r="Q89" s="262"/>
      <c r="R89" s="75"/>
    </row>
    <row r="90" spans="1:19" ht="62.25" customHeight="1">
      <c r="A90" s="41"/>
      <c r="B90" s="384"/>
      <c r="C90" s="324"/>
      <c r="D90" s="265" t="s">
        <v>89</v>
      </c>
      <c r="E90" s="271"/>
      <c r="F90" s="271"/>
      <c r="G90" s="287" t="s">
        <v>88</v>
      </c>
      <c r="H90" s="267" t="s">
        <v>24</v>
      </c>
      <c r="I90" s="268">
        <v>30</v>
      </c>
      <c r="J90" s="269">
        <f>APU!$H$229*N90</f>
        <v>34922.843999999997</v>
      </c>
      <c r="K90" s="325">
        <f>ROUND(J90*I90,0)</f>
        <v>1047685</v>
      </c>
      <c r="N90" s="2">
        <f t="shared" si="10"/>
        <v>1.4355</v>
      </c>
      <c r="O90" s="263">
        <f t="shared" si="12"/>
        <v>24327.999999999996</v>
      </c>
      <c r="P90" s="74">
        <f t="shared" si="13"/>
        <v>729839.99999999988</v>
      </c>
      <c r="Q90" s="262"/>
      <c r="R90" s="75"/>
    </row>
    <row r="91" spans="1:19" ht="66" customHeight="1">
      <c r="A91" s="41"/>
      <c r="B91" s="384"/>
      <c r="C91" s="324"/>
      <c r="D91" s="407">
        <v>19014</v>
      </c>
      <c r="E91" s="271"/>
      <c r="F91" s="271"/>
      <c r="G91" s="287" t="s">
        <v>220</v>
      </c>
      <c r="H91" s="267" t="s">
        <v>24</v>
      </c>
      <c r="I91" s="268">
        <v>39</v>
      </c>
      <c r="J91" s="269">
        <f>APU!$H$249*N91</f>
        <v>39100.148999999998</v>
      </c>
      <c r="K91" s="325">
        <f>ROUND(J91*I91,0)</f>
        <v>1524906</v>
      </c>
      <c r="N91" s="2">
        <f t="shared" si="10"/>
        <v>1.4355</v>
      </c>
      <c r="O91" s="263">
        <f t="shared" si="12"/>
        <v>27238</v>
      </c>
      <c r="P91" s="74">
        <f t="shared" si="13"/>
        <v>1062282</v>
      </c>
      <c r="Q91" s="262"/>
      <c r="R91" s="75"/>
    </row>
    <row r="92" spans="1:19" ht="28.5" customHeight="1">
      <c r="A92" s="41"/>
      <c r="B92" s="384"/>
      <c r="C92" s="326" t="s">
        <v>137</v>
      </c>
      <c r="D92" s="79"/>
      <c r="E92" s="79" t="s">
        <v>22</v>
      </c>
      <c r="F92" s="270"/>
      <c r="G92" s="270" t="s">
        <v>144</v>
      </c>
      <c r="H92" s="270"/>
      <c r="I92" s="270"/>
      <c r="J92" s="270"/>
      <c r="K92" s="323"/>
      <c r="N92" s="2">
        <f t="shared" si="10"/>
        <v>1.4355</v>
      </c>
      <c r="O92" s="263">
        <f t="shared" si="12"/>
        <v>0</v>
      </c>
      <c r="P92" s="74">
        <f t="shared" si="13"/>
        <v>0</v>
      </c>
      <c r="Q92" s="262"/>
      <c r="R92" s="75"/>
    </row>
    <row r="93" spans="1:19" ht="36.75" customHeight="1">
      <c r="A93" s="41"/>
      <c r="B93" s="384"/>
      <c r="C93" s="408"/>
      <c r="D93" s="285" t="s">
        <v>166</v>
      </c>
      <c r="E93" s="272"/>
      <c r="F93" s="282"/>
      <c r="G93" s="281" t="s">
        <v>165</v>
      </c>
      <c r="H93" s="264" t="s">
        <v>36</v>
      </c>
      <c r="I93" s="268">
        <v>3</v>
      </c>
      <c r="J93" s="269">
        <f>APU!$H$56*N93</f>
        <v>32445.170999999998</v>
      </c>
      <c r="K93" s="325">
        <f>ROUND(J93*I93,0)</f>
        <v>97336</v>
      </c>
      <c r="N93" s="2">
        <f t="shared" si="10"/>
        <v>1.4355</v>
      </c>
      <c r="O93" s="263">
        <f t="shared" si="12"/>
        <v>22602</v>
      </c>
      <c r="P93" s="74">
        <f t="shared" si="13"/>
        <v>67806</v>
      </c>
      <c r="Q93" s="262"/>
      <c r="R93" s="75"/>
    </row>
    <row r="94" spans="1:19" ht="51.75" customHeight="1">
      <c r="A94" s="41"/>
      <c r="B94" s="384"/>
      <c r="C94" s="408"/>
      <c r="D94" s="285" t="s">
        <v>208</v>
      </c>
      <c r="E94" s="272"/>
      <c r="F94" s="282"/>
      <c r="G94" s="281" t="s">
        <v>209</v>
      </c>
      <c r="H94" s="264" t="s">
        <v>36</v>
      </c>
      <c r="I94" s="268">
        <v>3</v>
      </c>
      <c r="J94" s="269">
        <f>APU!$H$48*N94</f>
        <v>83724.101999999999</v>
      </c>
      <c r="K94" s="325">
        <f>ROUND(J94*I94,0)</f>
        <v>251172</v>
      </c>
      <c r="M94" s="42"/>
      <c r="N94" s="2">
        <f t="shared" si="10"/>
        <v>1.4355</v>
      </c>
      <c r="O94" s="263">
        <f t="shared" si="12"/>
        <v>58324</v>
      </c>
      <c r="P94" s="74">
        <f t="shared" si="13"/>
        <v>174972</v>
      </c>
      <c r="Q94" s="262"/>
      <c r="R94" s="75"/>
    </row>
    <row r="95" spans="1:19" ht="30" customHeight="1">
      <c r="A95" s="41"/>
      <c r="B95" s="384"/>
      <c r="C95" s="326" t="s">
        <v>213</v>
      </c>
      <c r="D95" s="79"/>
      <c r="E95" s="79" t="s">
        <v>22</v>
      </c>
      <c r="F95" s="270"/>
      <c r="G95" s="270" t="s">
        <v>217</v>
      </c>
      <c r="H95" s="270"/>
      <c r="I95" s="270"/>
      <c r="J95" s="270"/>
      <c r="K95" s="323"/>
      <c r="M95" s="42"/>
      <c r="N95" s="2">
        <f t="shared" si="10"/>
        <v>1.4355</v>
      </c>
      <c r="O95" s="263">
        <f t="shared" si="12"/>
        <v>0</v>
      </c>
      <c r="P95" s="74">
        <f t="shared" si="13"/>
        <v>0</v>
      </c>
      <c r="Q95" s="262"/>
      <c r="R95" s="75"/>
    </row>
    <row r="96" spans="1:19" ht="47.25">
      <c r="A96" s="41"/>
      <c r="B96" s="384"/>
      <c r="C96" s="324"/>
      <c r="D96" s="278" t="s">
        <v>226</v>
      </c>
      <c r="E96" s="271"/>
      <c r="F96" s="271"/>
      <c r="G96" s="287" t="s">
        <v>222</v>
      </c>
      <c r="H96" s="267" t="s">
        <v>24</v>
      </c>
      <c r="I96" s="268">
        <v>3</v>
      </c>
      <c r="J96" s="269">
        <f>APU!$H$196*N96</f>
        <v>501341.19750000001</v>
      </c>
      <c r="K96" s="325">
        <f t="shared" ref="K96" si="17">ROUND(J96*I96,0)</f>
        <v>1504024</v>
      </c>
      <c r="M96" s="42"/>
      <c r="N96" s="2">
        <f t="shared" si="10"/>
        <v>1.4355</v>
      </c>
      <c r="O96" s="263">
        <f t="shared" si="12"/>
        <v>349245</v>
      </c>
      <c r="P96" s="74">
        <f t="shared" si="13"/>
        <v>1047735</v>
      </c>
      <c r="Q96" s="262"/>
      <c r="R96" s="75"/>
    </row>
    <row r="97" spans="1:19" ht="25.5" customHeight="1">
      <c r="A97" s="41"/>
      <c r="B97" s="384"/>
      <c r="C97" s="329" t="s">
        <v>398</v>
      </c>
      <c r="D97" s="78"/>
      <c r="E97" s="271"/>
      <c r="F97" s="271"/>
      <c r="G97" s="274" t="s">
        <v>394</v>
      </c>
      <c r="H97" s="275"/>
      <c r="I97" s="276"/>
      <c r="J97" s="277"/>
      <c r="K97" s="330"/>
      <c r="N97" s="2">
        <f t="shared" si="10"/>
        <v>1.4355</v>
      </c>
      <c r="O97" s="263">
        <f t="shared" si="12"/>
        <v>0</v>
      </c>
      <c r="P97" s="74">
        <f t="shared" si="13"/>
        <v>0</v>
      </c>
      <c r="Q97" s="262"/>
      <c r="R97" s="75"/>
    </row>
    <row r="98" spans="1:19" ht="24.75" customHeight="1">
      <c r="A98" s="41"/>
      <c r="B98" s="384"/>
      <c r="C98" s="329" t="s">
        <v>604</v>
      </c>
      <c r="D98" s="78" t="s">
        <v>27</v>
      </c>
      <c r="E98" s="271"/>
      <c r="F98" s="271"/>
      <c r="G98" s="272" t="s">
        <v>605</v>
      </c>
      <c r="H98" s="273" t="s">
        <v>24</v>
      </c>
      <c r="I98" s="268">
        <v>35</v>
      </c>
      <c r="J98" s="269">
        <f>+APU!$H$446*N98</f>
        <v>4319.4195</v>
      </c>
      <c r="K98" s="325">
        <f t="shared" ref="K98:K99" si="18">ROUND(J98*I98,0)</f>
        <v>151180</v>
      </c>
      <c r="M98" s="30">
        <v>7</v>
      </c>
      <c r="N98" s="2">
        <f t="shared" si="10"/>
        <v>1.4355</v>
      </c>
      <c r="O98" s="263">
        <f t="shared" si="12"/>
        <v>3009</v>
      </c>
      <c r="P98" s="74">
        <f t="shared" si="13"/>
        <v>105315</v>
      </c>
      <c r="Q98" s="262"/>
      <c r="R98" s="75"/>
    </row>
    <row r="99" spans="1:19" ht="24" customHeight="1">
      <c r="A99" s="41"/>
      <c r="B99" s="384"/>
      <c r="C99" s="329" t="s">
        <v>606</v>
      </c>
      <c r="D99" s="78"/>
      <c r="E99" s="271"/>
      <c r="F99" s="271"/>
      <c r="G99" s="79" t="s">
        <v>607</v>
      </c>
      <c r="H99" s="273" t="s">
        <v>39</v>
      </c>
      <c r="I99" s="268">
        <v>5</v>
      </c>
      <c r="J99" s="269">
        <f>+APU!$H$450*N99</f>
        <v>105629.83199999999</v>
      </c>
      <c r="K99" s="325">
        <f t="shared" si="18"/>
        <v>528149</v>
      </c>
      <c r="N99" s="2">
        <f t="shared" si="10"/>
        <v>1.4355</v>
      </c>
      <c r="O99" s="263">
        <f t="shared" si="12"/>
        <v>73584</v>
      </c>
      <c r="P99" s="74">
        <f t="shared" si="13"/>
        <v>367920</v>
      </c>
      <c r="Q99" s="262"/>
      <c r="R99" s="75"/>
    </row>
    <row r="100" spans="1:19" ht="18">
      <c r="A100" s="41"/>
      <c r="B100" s="384"/>
      <c r="C100" s="327" t="s">
        <v>13</v>
      </c>
      <c r="D100" s="267"/>
      <c r="E100" s="267"/>
      <c r="F100" s="267"/>
      <c r="G100" s="279"/>
      <c r="H100" s="267"/>
      <c r="I100" s="283"/>
      <c r="J100" s="284"/>
      <c r="K100" s="328">
        <f>SUM(K89:K99)</f>
        <v>6343590</v>
      </c>
      <c r="N100" s="2">
        <f t="shared" si="10"/>
        <v>1.4355</v>
      </c>
      <c r="O100" s="263">
        <f t="shared" si="12"/>
        <v>0</v>
      </c>
      <c r="P100" s="74">
        <f t="shared" si="13"/>
        <v>0</v>
      </c>
      <c r="Q100" s="290">
        <f>SUM(P88:P99)</f>
        <v>4419080</v>
      </c>
      <c r="R100" s="2">
        <f>+K100*N100</f>
        <v>9106223.4450000003</v>
      </c>
      <c r="S100" s="290">
        <f>+Q100-R100</f>
        <v>-4687143.4450000003</v>
      </c>
    </row>
    <row r="101" spans="1:19" ht="35.1" customHeight="1">
      <c r="A101" s="41"/>
      <c r="B101" s="384"/>
      <c r="C101" s="342" t="s">
        <v>256</v>
      </c>
      <c r="D101" s="343"/>
      <c r="E101" s="343"/>
      <c r="F101" s="343"/>
      <c r="G101" s="343"/>
      <c r="H101" s="343"/>
      <c r="I101" s="343"/>
      <c r="J101" s="335"/>
      <c r="K101" s="336"/>
      <c r="N101" s="2">
        <f t="shared" si="10"/>
        <v>1.4355</v>
      </c>
      <c r="O101" s="263">
        <f t="shared" si="12"/>
        <v>0</v>
      </c>
      <c r="P101" s="74">
        <f t="shared" si="13"/>
        <v>0</v>
      </c>
      <c r="Q101" s="262"/>
      <c r="R101" s="75"/>
    </row>
    <row r="102" spans="1:19" ht="28.5" customHeight="1">
      <c r="A102" s="41"/>
      <c r="B102" s="384"/>
      <c r="C102" s="322" t="s">
        <v>21</v>
      </c>
      <c r="D102" s="79"/>
      <c r="E102" s="79" t="s">
        <v>22</v>
      </c>
      <c r="F102" s="270"/>
      <c r="G102" s="270" t="s">
        <v>22</v>
      </c>
      <c r="H102" s="270"/>
      <c r="I102" s="270"/>
      <c r="J102" s="270"/>
      <c r="K102" s="323"/>
      <c r="N102" s="2">
        <f t="shared" si="10"/>
        <v>1.4355</v>
      </c>
      <c r="O102" s="263">
        <f t="shared" si="12"/>
        <v>0</v>
      </c>
      <c r="P102" s="74">
        <f t="shared" si="13"/>
        <v>0</v>
      </c>
      <c r="Q102" s="262"/>
      <c r="R102" s="75"/>
    </row>
    <row r="103" spans="1:19" ht="66" customHeight="1">
      <c r="A103" s="41"/>
      <c r="B103" s="384"/>
      <c r="C103" s="324"/>
      <c r="D103" s="265" t="s">
        <v>25</v>
      </c>
      <c r="E103" s="271"/>
      <c r="F103" s="271"/>
      <c r="G103" s="266" t="s">
        <v>23</v>
      </c>
      <c r="H103" s="267" t="s">
        <v>24</v>
      </c>
      <c r="I103" s="268">
        <v>37</v>
      </c>
      <c r="J103" s="269">
        <f>APU!$H$207*N103</f>
        <v>33490.214999999997</v>
      </c>
      <c r="K103" s="325">
        <f>ROUND(J103*I103,0)</f>
        <v>1239138</v>
      </c>
      <c r="N103" s="2">
        <f t="shared" si="10"/>
        <v>1.4355</v>
      </c>
      <c r="O103" s="263">
        <f t="shared" si="12"/>
        <v>23329.999999999996</v>
      </c>
      <c r="P103" s="74">
        <f t="shared" si="13"/>
        <v>863209.99999999988</v>
      </c>
      <c r="Q103" s="262"/>
      <c r="R103" s="75"/>
    </row>
    <row r="104" spans="1:19" ht="64.5" customHeight="1">
      <c r="A104" s="41"/>
      <c r="B104" s="384"/>
      <c r="C104" s="324"/>
      <c r="D104" s="265" t="s">
        <v>89</v>
      </c>
      <c r="E104" s="271"/>
      <c r="F104" s="271"/>
      <c r="G104" s="287" t="s">
        <v>88</v>
      </c>
      <c r="H104" s="267" t="s">
        <v>24</v>
      </c>
      <c r="I104" s="268">
        <v>30</v>
      </c>
      <c r="J104" s="269">
        <f>APU!$H$229*N104</f>
        <v>34922.843999999997</v>
      </c>
      <c r="K104" s="325">
        <f>ROUND(J104*I104,0)</f>
        <v>1047685</v>
      </c>
      <c r="N104" s="2">
        <f t="shared" si="10"/>
        <v>1.4355</v>
      </c>
      <c r="O104" s="263">
        <f t="shared" si="12"/>
        <v>24327.999999999996</v>
      </c>
      <c r="P104" s="74">
        <f t="shared" si="13"/>
        <v>729839.99999999988</v>
      </c>
      <c r="Q104" s="262"/>
      <c r="R104" s="75"/>
    </row>
    <row r="105" spans="1:19" ht="67.5" customHeight="1">
      <c r="A105" s="41"/>
      <c r="B105" s="384"/>
      <c r="C105" s="324"/>
      <c r="D105" s="407">
        <v>19014</v>
      </c>
      <c r="E105" s="271"/>
      <c r="F105" s="271"/>
      <c r="G105" s="287" t="s">
        <v>220</v>
      </c>
      <c r="H105" s="267" t="s">
        <v>24</v>
      </c>
      <c r="I105" s="268">
        <v>39</v>
      </c>
      <c r="J105" s="269">
        <f>APU!$H$249*N105</f>
        <v>39100.148999999998</v>
      </c>
      <c r="K105" s="325">
        <f>ROUND(J105*I105,0)</f>
        <v>1524906</v>
      </c>
      <c r="N105" s="2">
        <f t="shared" si="10"/>
        <v>1.4355</v>
      </c>
      <c r="O105" s="263">
        <f t="shared" si="12"/>
        <v>27238</v>
      </c>
      <c r="P105" s="74">
        <f t="shared" si="13"/>
        <v>1062282</v>
      </c>
      <c r="Q105" s="262"/>
      <c r="R105" s="75"/>
    </row>
    <row r="106" spans="1:19" ht="30" customHeight="1">
      <c r="A106" s="41"/>
      <c r="B106" s="384"/>
      <c r="C106" s="326" t="s">
        <v>137</v>
      </c>
      <c r="D106" s="79"/>
      <c r="E106" s="79" t="s">
        <v>22</v>
      </c>
      <c r="F106" s="270"/>
      <c r="G106" s="270" t="s">
        <v>144</v>
      </c>
      <c r="H106" s="270"/>
      <c r="I106" s="270"/>
      <c r="J106" s="270"/>
      <c r="K106" s="323"/>
      <c r="M106" s="42"/>
      <c r="N106" s="2">
        <f t="shared" si="10"/>
        <v>1.4355</v>
      </c>
      <c r="O106" s="263">
        <f t="shared" si="12"/>
        <v>0</v>
      </c>
      <c r="P106" s="74">
        <f t="shared" si="13"/>
        <v>0</v>
      </c>
      <c r="Q106" s="262"/>
      <c r="R106" s="75"/>
    </row>
    <row r="107" spans="1:19" ht="40.5" customHeight="1">
      <c r="A107" s="41"/>
      <c r="B107" s="384"/>
      <c r="C107" s="408"/>
      <c r="D107" s="285" t="s">
        <v>166</v>
      </c>
      <c r="E107" s="272"/>
      <c r="F107" s="282"/>
      <c r="G107" s="281" t="s">
        <v>165</v>
      </c>
      <c r="H107" s="264" t="s">
        <v>36</v>
      </c>
      <c r="I107" s="268">
        <v>3</v>
      </c>
      <c r="J107" s="269">
        <f>APU!$H$56*N107</f>
        <v>32445.170999999998</v>
      </c>
      <c r="K107" s="325">
        <f>ROUND(J107*I107,0)</f>
        <v>97336</v>
      </c>
      <c r="M107" s="42"/>
      <c r="N107" s="2">
        <f t="shared" si="10"/>
        <v>1.4355</v>
      </c>
      <c r="O107" s="263">
        <f t="shared" si="12"/>
        <v>22602</v>
      </c>
      <c r="P107" s="74">
        <f t="shared" si="13"/>
        <v>67806</v>
      </c>
      <c r="Q107" s="262"/>
      <c r="R107" s="75"/>
    </row>
    <row r="108" spans="1:19" ht="45.75" customHeight="1">
      <c r="A108" s="41"/>
      <c r="B108" s="384"/>
      <c r="C108" s="408"/>
      <c r="D108" s="285" t="s">
        <v>208</v>
      </c>
      <c r="E108" s="272"/>
      <c r="F108" s="282"/>
      <c r="G108" s="281" t="s">
        <v>209</v>
      </c>
      <c r="H108" s="264" t="s">
        <v>36</v>
      </c>
      <c r="I108" s="268">
        <v>3</v>
      </c>
      <c r="J108" s="269">
        <f>APU!$H$48*N108</f>
        <v>83724.101999999999</v>
      </c>
      <c r="K108" s="325">
        <f>ROUND(J108*I108,0)</f>
        <v>251172</v>
      </c>
      <c r="N108" s="2">
        <f t="shared" si="10"/>
        <v>1.4355</v>
      </c>
      <c r="O108" s="263">
        <f t="shared" si="12"/>
        <v>58324</v>
      </c>
      <c r="P108" s="74">
        <f t="shared" si="13"/>
        <v>174972</v>
      </c>
      <c r="Q108" s="262"/>
      <c r="R108" s="75"/>
    </row>
    <row r="109" spans="1:19">
      <c r="A109" s="41"/>
      <c r="B109" s="384"/>
      <c r="C109" s="326" t="s">
        <v>180</v>
      </c>
      <c r="D109" s="79"/>
      <c r="E109" s="79" t="s">
        <v>22</v>
      </c>
      <c r="F109" s="270"/>
      <c r="G109" s="270" t="s">
        <v>181</v>
      </c>
      <c r="H109" s="270"/>
      <c r="I109" s="270"/>
      <c r="J109" s="270"/>
      <c r="K109" s="323"/>
      <c r="M109" s="42"/>
      <c r="N109" s="2">
        <f t="shared" si="10"/>
        <v>1.4355</v>
      </c>
      <c r="O109" s="263">
        <f t="shared" si="12"/>
        <v>0</v>
      </c>
      <c r="P109" s="74">
        <f t="shared" si="13"/>
        <v>0</v>
      </c>
      <c r="Q109" s="262"/>
      <c r="R109" s="75"/>
    </row>
    <row r="110" spans="1:19" ht="72" customHeight="1">
      <c r="A110" s="41"/>
      <c r="B110" s="384"/>
      <c r="C110" s="408"/>
      <c r="D110" s="411" t="s">
        <v>182</v>
      </c>
      <c r="E110" s="272"/>
      <c r="F110" s="282"/>
      <c r="G110" s="281" t="s">
        <v>231</v>
      </c>
      <c r="H110" s="267" t="s">
        <v>24</v>
      </c>
      <c r="I110" s="268">
        <v>4</v>
      </c>
      <c r="J110" s="280">
        <f>+APU!$H$124*N110</f>
        <v>248416.14600000001</v>
      </c>
      <c r="K110" s="325">
        <f t="shared" ref="K110" si="19">ROUND(J110*I110,0)</f>
        <v>993665</v>
      </c>
      <c r="M110" s="42"/>
      <c r="N110" s="2">
        <f t="shared" si="10"/>
        <v>1.4355</v>
      </c>
      <c r="O110" s="263">
        <f t="shared" si="12"/>
        <v>173052</v>
      </c>
      <c r="P110" s="74">
        <f t="shared" si="13"/>
        <v>692208</v>
      </c>
      <c r="Q110" s="262"/>
      <c r="R110" s="75"/>
    </row>
    <row r="111" spans="1:19">
      <c r="A111" s="41"/>
      <c r="B111" s="384"/>
      <c r="C111" s="329" t="s">
        <v>398</v>
      </c>
      <c r="D111" s="78"/>
      <c r="E111" s="271"/>
      <c r="F111" s="271"/>
      <c r="G111" s="274" t="s">
        <v>394</v>
      </c>
      <c r="H111" s="275"/>
      <c r="I111" s="276"/>
      <c r="J111" s="277"/>
      <c r="K111" s="330"/>
      <c r="N111" s="2">
        <f t="shared" si="10"/>
        <v>1.4355</v>
      </c>
      <c r="O111" s="263">
        <f t="shared" si="12"/>
        <v>0</v>
      </c>
      <c r="P111" s="74">
        <f t="shared" si="13"/>
        <v>0</v>
      </c>
      <c r="Q111" s="262"/>
      <c r="R111" s="75"/>
    </row>
    <row r="112" spans="1:19">
      <c r="A112" s="41"/>
      <c r="B112" s="384"/>
      <c r="C112" s="329" t="s">
        <v>604</v>
      </c>
      <c r="D112" s="78" t="s">
        <v>27</v>
      </c>
      <c r="E112" s="271"/>
      <c r="F112" s="271"/>
      <c r="G112" s="272" t="s">
        <v>605</v>
      </c>
      <c r="H112" s="273" t="s">
        <v>24</v>
      </c>
      <c r="I112" s="268">
        <v>35</v>
      </c>
      <c r="J112" s="269">
        <f>+APU!$H$446*N112</f>
        <v>4319.4195</v>
      </c>
      <c r="K112" s="325">
        <f t="shared" ref="K112:K113" si="20">ROUND(J112*I112,0)</f>
        <v>151180</v>
      </c>
      <c r="N112" s="2">
        <f t="shared" si="10"/>
        <v>1.4355</v>
      </c>
      <c r="O112" s="263">
        <f t="shared" si="12"/>
        <v>3009</v>
      </c>
      <c r="P112" s="74">
        <f t="shared" si="13"/>
        <v>105315</v>
      </c>
      <c r="Q112" s="262"/>
      <c r="R112" s="75"/>
    </row>
    <row r="113" spans="1:19" ht="20.25" customHeight="1">
      <c r="A113" s="41"/>
      <c r="B113" s="384"/>
      <c r="C113" s="329" t="s">
        <v>606</v>
      </c>
      <c r="D113" s="78"/>
      <c r="E113" s="271"/>
      <c r="F113" s="271"/>
      <c r="G113" s="79" t="s">
        <v>607</v>
      </c>
      <c r="H113" s="273" t="s">
        <v>39</v>
      </c>
      <c r="I113" s="268">
        <v>5</v>
      </c>
      <c r="J113" s="269">
        <f>+APU!$H$450*N113</f>
        <v>105629.83199999999</v>
      </c>
      <c r="K113" s="325">
        <f t="shared" si="20"/>
        <v>528149</v>
      </c>
      <c r="N113" s="2">
        <f t="shared" si="10"/>
        <v>1.4355</v>
      </c>
      <c r="O113" s="263">
        <f t="shared" si="12"/>
        <v>73584</v>
      </c>
      <c r="P113" s="74">
        <f t="shared" si="13"/>
        <v>367920</v>
      </c>
      <c r="Q113" s="262"/>
      <c r="R113" s="75"/>
    </row>
    <row r="114" spans="1:19" ht="18">
      <c r="A114" s="41"/>
      <c r="B114" s="384"/>
      <c r="C114" s="327" t="s">
        <v>13</v>
      </c>
      <c r="D114" s="267"/>
      <c r="E114" s="267"/>
      <c r="F114" s="267"/>
      <c r="G114" s="279"/>
      <c r="H114" s="267"/>
      <c r="I114" s="283"/>
      <c r="J114" s="284"/>
      <c r="K114" s="328">
        <f>SUM(K103:K113)</f>
        <v>5833231</v>
      </c>
      <c r="M114" s="42"/>
      <c r="N114" s="2">
        <f t="shared" si="10"/>
        <v>1.4355</v>
      </c>
      <c r="O114" s="263">
        <f t="shared" si="12"/>
        <v>0</v>
      </c>
      <c r="P114" s="74">
        <f t="shared" si="13"/>
        <v>0</v>
      </c>
      <c r="Q114" s="290">
        <f>SUM(P103:P113)</f>
        <v>4063553</v>
      </c>
      <c r="R114" s="2">
        <f>+K114*N114</f>
        <v>8373603.1004999997</v>
      </c>
      <c r="S114" s="290">
        <f>+Q114-R114</f>
        <v>-4310050.1004999997</v>
      </c>
    </row>
    <row r="115" spans="1:19" ht="30" customHeight="1">
      <c r="A115" s="41"/>
      <c r="B115" s="384"/>
      <c r="C115" s="342" t="s">
        <v>257</v>
      </c>
      <c r="D115" s="343"/>
      <c r="E115" s="343"/>
      <c r="F115" s="343"/>
      <c r="G115" s="343"/>
      <c r="H115" s="343"/>
      <c r="I115" s="343"/>
      <c r="J115" s="335"/>
      <c r="K115" s="336"/>
      <c r="N115" s="2">
        <f t="shared" si="10"/>
        <v>1.4355</v>
      </c>
      <c r="O115" s="263">
        <f t="shared" si="12"/>
        <v>0</v>
      </c>
      <c r="P115" s="74">
        <f t="shared" si="13"/>
        <v>0</v>
      </c>
      <c r="Q115" s="262"/>
      <c r="R115" s="75"/>
    </row>
    <row r="116" spans="1:19">
      <c r="A116" s="41"/>
      <c r="B116" s="384"/>
      <c r="C116" s="322" t="s">
        <v>21</v>
      </c>
      <c r="D116" s="79"/>
      <c r="E116" s="79" t="s">
        <v>22</v>
      </c>
      <c r="F116" s="270"/>
      <c r="G116" s="270" t="s">
        <v>22</v>
      </c>
      <c r="H116" s="270"/>
      <c r="I116" s="270"/>
      <c r="J116" s="270"/>
      <c r="K116" s="323"/>
      <c r="N116" s="2">
        <f t="shared" si="10"/>
        <v>1.4355</v>
      </c>
      <c r="O116" s="263">
        <f t="shared" si="12"/>
        <v>0</v>
      </c>
      <c r="P116" s="74">
        <f t="shared" si="13"/>
        <v>0</v>
      </c>
      <c r="Q116" s="262"/>
      <c r="R116" s="75"/>
    </row>
    <row r="117" spans="1:19" ht="30" customHeight="1">
      <c r="A117" s="41"/>
      <c r="B117" s="384"/>
      <c r="C117" s="324"/>
      <c r="D117" s="265" t="s">
        <v>25</v>
      </c>
      <c r="E117" s="271"/>
      <c r="F117" s="271"/>
      <c r="G117" s="266" t="s">
        <v>23</v>
      </c>
      <c r="H117" s="267" t="s">
        <v>24</v>
      </c>
      <c r="I117" s="268">
        <v>37</v>
      </c>
      <c r="J117" s="269">
        <f>APU!$H$207*N117</f>
        <v>33490.214999999997</v>
      </c>
      <c r="K117" s="325">
        <f>ROUND(J117*I117,0)</f>
        <v>1239138</v>
      </c>
      <c r="N117" s="2">
        <f t="shared" si="10"/>
        <v>1.4355</v>
      </c>
      <c r="O117" s="263">
        <f t="shared" si="12"/>
        <v>23329.999999999996</v>
      </c>
      <c r="P117" s="74">
        <f t="shared" si="13"/>
        <v>863209.99999999988</v>
      </c>
      <c r="Q117" s="262"/>
      <c r="R117" s="75"/>
    </row>
    <row r="118" spans="1:19" ht="63">
      <c r="A118" s="41"/>
      <c r="B118" s="384"/>
      <c r="C118" s="324"/>
      <c r="D118" s="265" t="s">
        <v>89</v>
      </c>
      <c r="E118" s="271"/>
      <c r="F118" s="271"/>
      <c r="G118" s="287" t="s">
        <v>88</v>
      </c>
      <c r="H118" s="267" t="s">
        <v>24</v>
      </c>
      <c r="I118" s="268">
        <v>30</v>
      </c>
      <c r="J118" s="269">
        <f>APU!$H$229*N118</f>
        <v>34922.843999999997</v>
      </c>
      <c r="K118" s="325">
        <f>ROUND(J118*I118,0)</f>
        <v>1047685</v>
      </c>
      <c r="M118" s="42"/>
      <c r="N118" s="2">
        <f t="shared" si="10"/>
        <v>1.4355</v>
      </c>
      <c r="O118" s="263">
        <f t="shared" si="12"/>
        <v>24327.999999999996</v>
      </c>
      <c r="P118" s="74">
        <f t="shared" si="13"/>
        <v>729839.99999999988</v>
      </c>
      <c r="Q118" s="262"/>
      <c r="R118" s="75"/>
    </row>
    <row r="119" spans="1:19" ht="30" customHeight="1">
      <c r="A119" s="41"/>
      <c r="B119" s="384"/>
      <c r="C119" s="324"/>
      <c r="D119" s="407">
        <v>19014</v>
      </c>
      <c r="E119" s="271"/>
      <c r="F119" s="271"/>
      <c r="G119" s="287" t="s">
        <v>220</v>
      </c>
      <c r="H119" s="267" t="s">
        <v>24</v>
      </c>
      <c r="I119" s="268">
        <v>48</v>
      </c>
      <c r="J119" s="269">
        <f>APU!$H$249*N119</f>
        <v>39100.148999999998</v>
      </c>
      <c r="K119" s="325">
        <f>ROUND(J119*I119,0)</f>
        <v>1876807</v>
      </c>
      <c r="N119" s="2">
        <f t="shared" si="10"/>
        <v>1.4355</v>
      </c>
      <c r="O119" s="263">
        <f t="shared" si="12"/>
        <v>27238</v>
      </c>
      <c r="P119" s="74">
        <f t="shared" si="13"/>
        <v>1307424</v>
      </c>
      <c r="Q119" s="262"/>
      <c r="R119" s="75"/>
    </row>
    <row r="120" spans="1:19">
      <c r="A120" s="41"/>
      <c r="B120" s="384"/>
      <c r="C120" s="326" t="s">
        <v>56</v>
      </c>
      <c r="D120" s="79"/>
      <c r="E120" s="79" t="s">
        <v>22</v>
      </c>
      <c r="F120" s="270"/>
      <c r="G120" s="270" t="s">
        <v>55</v>
      </c>
      <c r="H120" s="270"/>
      <c r="I120" s="270"/>
      <c r="J120" s="270"/>
      <c r="K120" s="323"/>
      <c r="N120" s="2">
        <f t="shared" si="10"/>
        <v>1.4355</v>
      </c>
      <c r="O120" s="263">
        <f t="shared" si="12"/>
        <v>0</v>
      </c>
      <c r="P120" s="74">
        <f t="shared" si="13"/>
        <v>0</v>
      </c>
      <c r="Q120" s="262"/>
      <c r="R120" s="75"/>
    </row>
    <row r="121" spans="1:19">
      <c r="A121" s="41"/>
      <c r="B121" s="384"/>
      <c r="C121" s="324"/>
      <c r="D121" s="409" t="s">
        <v>188</v>
      </c>
      <c r="E121" s="271"/>
      <c r="F121" s="271"/>
      <c r="G121" s="287" t="s">
        <v>189</v>
      </c>
      <c r="H121" s="267" t="s">
        <v>36</v>
      </c>
      <c r="I121" s="268">
        <v>2</v>
      </c>
      <c r="J121" s="280">
        <f>APU!$H$302*N121</f>
        <v>73666.989000000001</v>
      </c>
      <c r="K121" s="325">
        <f>ROUND(J121*I121,0)</f>
        <v>147334</v>
      </c>
      <c r="M121" s="42"/>
      <c r="N121" s="2">
        <f t="shared" si="10"/>
        <v>1.4355</v>
      </c>
      <c r="O121" s="263">
        <f t="shared" si="12"/>
        <v>51318</v>
      </c>
      <c r="P121" s="74">
        <f t="shared" si="13"/>
        <v>102636</v>
      </c>
      <c r="Q121" s="262"/>
      <c r="R121" s="75"/>
    </row>
    <row r="122" spans="1:19" ht="30" customHeight="1">
      <c r="A122" s="41"/>
      <c r="B122" s="384"/>
      <c r="C122" s="326" t="s">
        <v>137</v>
      </c>
      <c r="D122" s="79"/>
      <c r="E122" s="79" t="s">
        <v>22</v>
      </c>
      <c r="F122" s="270"/>
      <c r="G122" s="270" t="s">
        <v>144</v>
      </c>
      <c r="H122" s="270"/>
      <c r="I122" s="270"/>
      <c r="J122" s="270"/>
      <c r="K122" s="323"/>
      <c r="N122" s="2">
        <f t="shared" si="10"/>
        <v>1.4355</v>
      </c>
      <c r="O122" s="263">
        <f t="shared" si="12"/>
        <v>0</v>
      </c>
      <c r="P122" s="74">
        <f t="shared" si="13"/>
        <v>0</v>
      </c>
      <c r="Q122" s="262"/>
      <c r="R122" s="75"/>
    </row>
    <row r="123" spans="1:19" ht="30" customHeight="1">
      <c r="A123" s="41"/>
      <c r="B123" s="384"/>
      <c r="C123" s="408"/>
      <c r="D123" s="285" t="s">
        <v>166</v>
      </c>
      <c r="E123" s="272"/>
      <c r="F123" s="282"/>
      <c r="G123" s="281" t="s">
        <v>165</v>
      </c>
      <c r="H123" s="264" t="s">
        <v>36</v>
      </c>
      <c r="I123" s="268">
        <v>3</v>
      </c>
      <c r="J123" s="269">
        <f>APU!$H$56*N123</f>
        <v>32445.170999999998</v>
      </c>
      <c r="K123" s="325">
        <f>ROUND(J123*I123,0)</f>
        <v>97336</v>
      </c>
      <c r="M123" s="30">
        <v>8</v>
      </c>
      <c r="N123" s="2">
        <f t="shared" si="10"/>
        <v>1.4355</v>
      </c>
      <c r="O123" s="263">
        <f t="shared" si="12"/>
        <v>22602</v>
      </c>
      <c r="P123" s="74">
        <f t="shared" si="13"/>
        <v>67806</v>
      </c>
      <c r="Q123" s="262"/>
      <c r="R123" s="75"/>
    </row>
    <row r="124" spans="1:19" ht="47.25" customHeight="1">
      <c r="A124" s="41"/>
      <c r="B124" s="384"/>
      <c r="C124" s="408"/>
      <c r="D124" s="285" t="s">
        <v>208</v>
      </c>
      <c r="E124" s="272"/>
      <c r="F124" s="282"/>
      <c r="G124" s="281" t="s">
        <v>209</v>
      </c>
      <c r="H124" s="264" t="s">
        <v>36</v>
      </c>
      <c r="I124" s="268">
        <v>3</v>
      </c>
      <c r="J124" s="269">
        <f>APU!$H$48*N124</f>
        <v>83724.101999999999</v>
      </c>
      <c r="K124" s="325">
        <f>ROUND(J124*I124,0)</f>
        <v>251172</v>
      </c>
      <c r="N124" s="2">
        <f t="shared" si="10"/>
        <v>1.4355</v>
      </c>
      <c r="O124" s="263">
        <f t="shared" si="12"/>
        <v>58324</v>
      </c>
      <c r="P124" s="74">
        <f t="shared" si="13"/>
        <v>174972</v>
      </c>
      <c r="Q124" s="262"/>
      <c r="R124" s="75"/>
    </row>
    <row r="125" spans="1:19">
      <c r="A125" s="41"/>
      <c r="B125" s="384"/>
      <c r="C125" s="326" t="s">
        <v>194</v>
      </c>
      <c r="D125" s="79"/>
      <c r="E125" s="79" t="s">
        <v>22</v>
      </c>
      <c r="F125" s="270"/>
      <c r="G125" s="270" t="s">
        <v>195</v>
      </c>
      <c r="H125" s="270"/>
      <c r="I125" s="270"/>
      <c r="J125" s="270"/>
      <c r="K125" s="323"/>
      <c r="N125" s="2">
        <f t="shared" si="10"/>
        <v>1.4355</v>
      </c>
      <c r="O125" s="263">
        <f t="shared" si="12"/>
        <v>0</v>
      </c>
      <c r="P125" s="74">
        <f t="shared" si="13"/>
        <v>0</v>
      </c>
      <c r="Q125" s="262"/>
      <c r="R125" s="75"/>
    </row>
    <row r="126" spans="1:19" ht="56.25" customHeight="1">
      <c r="A126" s="41"/>
      <c r="B126" s="384"/>
      <c r="C126" s="408"/>
      <c r="D126" s="302" t="s">
        <v>196</v>
      </c>
      <c r="E126" s="272"/>
      <c r="F126" s="282"/>
      <c r="G126" s="281" t="s">
        <v>197</v>
      </c>
      <c r="H126" s="264" t="s">
        <v>36</v>
      </c>
      <c r="I126" s="268">
        <v>1</v>
      </c>
      <c r="J126" s="269">
        <f>APU!$H$163*N126</f>
        <v>499765.01850000001</v>
      </c>
      <c r="K126" s="325">
        <f t="shared" ref="K126:K127" si="21">ROUND(J126*I126,0)</f>
        <v>499765</v>
      </c>
      <c r="N126" s="2">
        <f t="shared" si="10"/>
        <v>1.4355</v>
      </c>
      <c r="O126" s="263">
        <f t="shared" si="12"/>
        <v>348147</v>
      </c>
      <c r="P126" s="74">
        <f t="shared" si="13"/>
        <v>348147</v>
      </c>
      <c r="Q126" s="262"/>
      <c r="R126" s="75"/>
    </row>
    <row r="127" spans="1:19" ht="66" customHeight="1">
      <c r="A127" s="41"/>
      <c r="B127" s="384"/>
      <c r="C127" s="408"/>
      <c r="D127" s="302" t="s">
        <v>190</v>
      </c>
      <c r="E127" s="272"/>
      <c r="F127" s="282"/>
      <c r="G127" s="281" t="s">
        <v>191</v>
      </c>
      <c r="H127" s="264" t="s">
        <v>36</v>
      </c>
      <c r="I127" s="268">
        <v>1</v>
      </c>
      <c r="J127" s="269">
        <f>APU!$H$156*N127</f>
        <v>1021371.1695</v>
      </c>
      <c r="K127" s="325">
        <f t="shared" si="21"/>
        <v>1021371</v>
      </c>
      <c r="N127" s="2">
        <f t="shared" si="10"/>
        <v>1.4355</v>
      </c>
      <c r="O127" s="263">
        <f t="shared" si="12"/>
        <v>711509</v>
      </c>
      <c r="P127" s="74">
        <f t="shared" si="13"/>
        <v>711509</v>
      </c>
      <c r="Q127" s="262"/>
      <c r="R127" s="75"/>
    </row>
    <row r="128" spans="1:19" ht="30" customHeight="1">
      <c r="A128" s="41"/>
      <c r="B128" s="384"/>
      <c r="C128" s="326" t="s">
        <v>110</v>
      </c>
      <c r="D128" s="79"/>
      <c r="E128" s="79" t="s">
        <v>22</v>
      </c>
      <c r="F128" s="270"/>
      <c r="G128" s="270" t="s">
        <v>111</v>
      </c>
      <c r="H128" s="270"/>
      <c r="I128" s="270"/>
      <c r="J128" s="270"/>
      <c r="K128" s="323"/>
      <c r="N128" s="2">
        <f t="shared" si="10"/>
        <v>1.4355</v>
      </c>
      <c r="O128" s="263">
        <f t="shared" si="12"/>
        <v>0</v>
      </c>
      <c r="P128" s="74">
        <f t="shared" si="13"/>
        <v>0</v>
      </c>
      <c r="Q128" s="262"/>
      <c r="R128" s="75"/>
    </row>
    <row r="129" spans="1:19">
      <c r="A129" s="41"/>
      <c r="B129" s="384"/>
      <c r="C129" s="324"/>
      <c r="D129" s="302" t="s">
        <v>253</v>
      </c>
      <c r="E129" s="271"/>
      <c r="F129" s="271"/>
      <c r="G129" s="287" t="s">
        <v>254</v>
      </c>
      <c r="H129" s="267" t="s">
        <v>24</v>
      </c>
      <c r="I129" s="268">
        <v>2</v>
      </c>
      <c r="J129" s="269">
        <f>APU!$H$354*N129</f>
        <v>12329.5095</v>
      </c>
      <c r="K129" s="325">
        <f>ROUND(J129*I129,0)</f>
        <v>24659</v>
      </c>
      <c r="N129" s="2">
        <f t="shared" si="10"/>
        <v>1.4355</v>
      </c>
      <c r="O129" s="263">
        <f t="shared" si="12"/>
        <v>8589</v>
      </c>
      <c r="P129" s="74">
        <f t="shared" si="13"/>
        <v>17178</v>
      </c>
      <c r="Q129" s="262"/>
      <c r="R129" s="75"/>
    </row>
    <row r="130" spans="1:19" ht="25.5" customHeight="1">
      <c r="A130" s="41"/>
      <c r="B130" s="384"/>
      <c r="C130" s="324"/>
      <c r="D130" s="407">
        <v>29004</v>
      </c>
      <c r="E130" s="271"/>
      <c r="F130" s="271"/>
      <c r="G130" s="287" t="s">
        <v>259</v>
      </c>
      <c r="H130" s="267" t="s">
        <v>24</v>
      </c>
      <c r="I130" s="268">
        <v>6</v>
      </c>
      <c r="J130" s="269">
        <f>APU!$H$360*N130</f>
        <v>12389.800499999999</v>
      </c>
      <c r="K130" s="325">
        <f>ROUND(J130*I130,0)</f>
        <v>74339</v>
      </c>
      <c r="N130" s="2">
        <f t="shared" si="10"/>
        <v>1.4355</v>
      </c>
      <c r="O130" s="263">
        <f t="shared" si="12"/>
        <v>8631</v>
      </c>
      <c r="P130" s="74">
        <f t="shared" si="13"/>
        <v>51786</v>
      </c>
      <c r="Q130" s="262"/>
      <c r="R130" s="75"/>
    </row>
    <row r="131" spans="1:19" ht="30" customHeight="1">
      <c r="A131" s="41"/>
      <c r="B131" s="384"/>
      <c r="C131" s="326" t="s">
        <v>180</v>
      </c>
      <c r="D131" s="79"/>
      <c r="E131" s="79" t="s">
        <v>22</v>
      </c>
      <c r="F131" s="270"/>
      <c r="G131" s="270" t="s">
        <v>181</v>
      </c>
      <c r="H131" s="270"/>
      <c r="I131" s="270"/>
      <c r="J131" s="270"/>
      <c r="K131" s="323"/>
      <c r="M131" s="42"/>
      <c r="N131" s="2">
        <f t="shared" si="10"/>
        <v>1.4355</v>
      </c>
      <c r="O131" s="263">
        <f t="shared" si="12"/>
        <v>0</v>
      </c>
      <c r="P131" s="74">
        <f t="shared" si="13"/>
        <v>0</v>
      </c>
      <c r="Q131" s="262"/>
      <c r="R131" s="75"/>
    </row>
    <row r="132" spans="1:19" ht="62.25" customHeight="1">
      <c r="A132" s="41"/>
      <c r="B132" s="384"/>
      <c r="C132" s="408"/>
      <c r="D132" s="411" t="s">
        <v>182</v>
      </c>
      <c r="E132" s="272"/>
      <c r="F132" s="282"/>
      <c r="G132" s="281" t="s">
        <v>231</v>
      </c>
      <c r="H132" s="267" t="s">
        <v>24</v>
      </c>
      <c r="I132" s="268">
        <v>3</v>
      </c>
      <c r="J132" s="280">
        <f>+APU!$H$124*N132</f>
        <v>248416.14600000001</v>
      </c>
      <c r="K132" s="325">
        <f t="shared" ref="K132" si="22">ROUND(J132*I132,0)</f>
        <v>745248</v>
      </c>
      <c r="M132" s="42"/>
      <c r="N132" s="2">
        <f t="shared" si="10"/>
        <v>1.4355</v>
      </c>
      <c r="O132" s="263">
        <f t="shared" si="12"/>
        <v>173052</v>
      </c>
      <c r="P132" s="74">
        <f t="shared" si="13"/>
        <v>519156</v>
      </c>
      <c r="Q132" s="262"/>
      <c r="R132" s="75"/>
    </row>
    <row r="133" spans="1:19" ht="30" customHeight="1">
      <c r="A133" s="41"/>
      <c r="B133" s="384"/>
      <c r="C133" s="326" t="s">
        <v>268</v>
      </c>
      <c r="D133" s="79"/>
      <c r="E133" s="79" t="s">
        <v>22</v>
      </c>
      <c r="F133" s="270"/>
      <c r="G133" s="270" t="s">
        <v>269</v>
      </c>
      <c r="H133" s="270"/>
      <c r="I133" s="270"/>
      <c r="J133" s="270"/>
      <c r="K133" s="323"/>
      <c r="N133" s="2">
        <f t="shared" si="10"/>
        <v>1.4355</v>
      </c>
      <c r="O133" s="263">
        <f t="shared" si="12"/>
        <v>0</v>
      </c>
      <c r="P133" s="74">
        <f t="shared" si="13"/>
        <v>0</v>
      </c>
      <c r="Q133" s="262"/>
      <c r="R133" s="75"/>
    </row>
    <row r="134" spans="1:19" ht="47.25">
      <c r="A134" s="41"/>
      <c r="B134" s="384"/>
      <c r="C134" s="324"/>
      <c r="D134" s="278" t="s">
        <v>276</v>
      </c>
      <c r="E134" s="271"/>
      <c r="F134" s="271"/>
      <c r="G134" s="287" t="s">
        <v>261</v>
      </c>
      <c r="H134" s="267" t="s">
        <v>24</v>
      </c>
      <c r="I134" s="268">
        <v>6</v>
      </c>
      <c r="J134" s="269">
        <f>APU!$H$142*N134</f>
        <v>124654.5135</v>
      </c>
      <c r="K134" s="325">
        <f t="shared" ref="K134" si="23">ROUND(J134*I134,0)</f>
        <v>747927</v>
      </c>
      <c r="M134" s="42"/>
      <c r="N134" s="2">
        <f t="shared" ref="N134:N193" si="24">$N$12</f>
        <v>1.4355</v>
      </c>
      <c r="O134" s="263">
        <f t="shared" si="12"/>
        <v>86837</v>
      </c>
      <c r="P134" s="74">
        <f t="shared" si="13"/>
        <v>521022</v>
      </c>
      <c r="Q134" s="262"/>
      <c r="R134" s="75"/>
    </row>
    <row r="135" spans="1:19">
      <c r="A135" s="41"/>
      <c r="B135" s="384"/>
      <c r="C135" s="326" t="s">
        <v>228</v>
      </c>
      <c r="D135" s="79"/>
      <c r="E135" s="79" t="s">
        <v>22</v>
      </c>
      <c r="F135" s="270"/>
      <c r="G135" s="270" t="s">
        <v>229</v>
      </c>
      <c r="H135" s="270"/>
      <c r="I135" s="270"/>
      <c r="J135" s="270"/>
      <c r="K135" s="323"/>
      <c r="M135" s="42"/>
      <c r="N135" s="2">
        <f t="shared" si="24"/>
        <v>1.4355</v>
      </c>
      <c r="O135" s="263">
        <f t="shared" si="12"/>
        <v>0</v>
      </c>
      <c r="P135" s="74">
        <f t="shared" si="13"/>
        <v>0</v>
      </c>
      <c r="Q135" s="262"/>
      <c r="R135" s="75"/>
    </row>
    <row r="136" spans="1:19" ht="57" customHeight="1">
      <c r="A136" s="41"/>
      <c r="B136" s="384"/>
      <c r="C136" s="408"/>
      <c r="D136" s="411" t="s">
        <v>270</v>
      </c>
      <c r="E136" s="272"/>
      <c r="F136" s="282"/>
      <c r="G136" s="281" t="s">
        <v>271</v>
      </c>
      <c r="H136" s="267" t="s">
        <v>24</v>
      </c>
      <c r="I136" s="268">
        <v>2</v>
      </c>
      <c r="J136" s="269">
        <f>APU!$H$110*N136</f>
        <v>123945.3765</v>
      </c>
      <c r="K136" s="325">
        <f t="shared" ref="K136" si="25">ROUND(J136*I136,0)</f>
        <v>247891</v>
      </c>
      <c r="N136" s="2">
        <f t="shared" si="24"/>
        <v>1.4355</v>
      </c>
      <c r="O136" s="263">
        <f t="shared" si="12"/>
        <v>86343</v>
      </c>
      <c r="P136" s="74">
        <f t="shared" si="13"/>
        <v>172686</v>
      </c>
      <c r="Q136" s="262"/>
      <c r="R136" s="75"/>
    </row>
    <row r="137" spans="1:19">
      <c r="A137" s="41"/>
      <c r="B137" s="384"/>
      <c r="C137" s="326" t="s">
        <v>213</v>
      </c>
      <c r="D137" s="79"/>
      <c r="E137" s="79" t="s">
        <v>22</v>
      </c>
      <c r="F137" s="270"/>
      <c r="G137" s="270" t="s">
        <v>217</v>
      </c>
      <c r="H137" s="270"/>
      <c r="I137" s="270"/>
      <c r="J137" s="270"/>
      <c r="K137" s="323"/>
      <c r="N137" s="2">
        <f t="shared" si="24"/>
        <v>1.4355</v>
      </c>
      <c r="O137" s="263">
        <f t="shared" si="12"/>
        <v>0</v>
      </c>
      <c r="P137" s="74">
        <f t="shared" si="13"/>
        <v>0</v>
      </c>
      <c r="Q137" s="262"/>
      <c r="R137" s="75"/>
    </row>
    <row r="138" spans="1:19" ht="157.5">
      <c r="A138" s="41"/>
      <c r="B138" s="384"/>
      <c r="C138" s="324"/>
      <c r="D138" s="278" t="s">
        <v>216</v>
      </c>
      <c r="E138" s="271"/>
      <c r="F138" s="271"/>
      <c r="G138" s="410" t="s">
        <v>214</v>
      </c>
      <c r="H138" s="267" t="s">
        <v>36</v>
      </c>
      <c r="I138" s="268">
        <v>1</v>
      </c>
      <c r="J138" s="280">
        <f>+APU!$H$199*N138</f>
        <v>2621159.838</v>
      </c>
      <c r="K138" s="325">
        <f>ROUND(J138*I138,0)</f>
        <v>2621160</v>
      </c>
      <c r="N138" s="2">
        <f t="shared" si="24"/>
        <v>1.4355</v>
      </c>
      <c r="O138" s="263">
        <f t="shared" ref="O138:O200" si="26">J138/$N$12</f>
        <v>1825956</v>
      </c>
      <c r="P138" s="74">
        <f t="shared" ref="P138:P200" si="27">O138*I138</f>
        <v>1825956</v>
      </c>
      <c r="Q138" s="262"/>
      <c r="R138" s="75"/>
    </row>
    <row r="139" spans="1:19">
      <c r="A139" s="41"/>
      <c r="B139" s="384"/>
      <c r="C139" s="329" t="s">
        <v>398</v>
      </c>
      <c r="D139" s="78"/>
      <c r="E139" s="271"/>
      <c r="F139" s="271"/>
      <c r="G139" s="274" t="s">
        <v>394</v>
      </c>
      <c r="H139" s="275"/>
      <c r="I139" s="276"/>
      <c r="J139" s="277"/>
      <c r="K139" s="330"/>
      <c r="N139" s="2">
        <f t="shared" si="24"/>
        <v>1.4355</v>
      </c>
      <c r="O139" s="263">
        <f t="shared" si="26"/>
        <v>0</v>
      </c>
      <c r="P139" s="74">
        <f t="shared" si="27"/>
        <v>0</v>
      </c>
      <c r="Q139" s="262"/>
      <c r="R139" s="75"/>
    </row>
    <row r="140" spans="1:19" ht="23.25" customHeight="1">
      <c r="A140" s="41"/>
      <c r="B140" s="384"/>
      <c r="C140" s="329" t="s">
        <v>604</v>
      </c>
      <c r="D140" s="78" t="s">
        <v>27</v>
      </c>
      <c r="E140" s="271"/>
      <c r="F140" s="271"/>
      <c r="G140" s="272" t="s">
        <v>605</v>
      </c>
      <c r="H140" s="273" t="s">
        <v>24</v>
      </c>
      <c r="I140" s="268">
        <v>35</v>
      </c>
      <c r="J140" s="269">
        <f>+APU!$H$446*N140</f>
        <v>4319.4195</v>
      </c>
      <c r="K140" s="325">
        <f t="shared" ref="K140:K141" si="28">ROUND(J140*I140,0)</f>
        <v>151180</v>
      </c>
      <c r="N140" s="2">
        <f t="shared" si="24"/>
        <v>1.4355</v>
      </c>
      <c r="O140" s="263">
        <f t="shared" si="26"/>
        <v>3009</v>
      </c>
      <c r="P140" s="74">
        <f t="shared" si="27"/>
        <v>105315</v>
      </c>
      <c r="Q140" s="262"/>
      <c r="R140" s="75"/>
    </row>
    <row r="141" spans="1:19">
      <c r="A141" s="41"/>
      <c r="B141" s="384"/>
      <c r="C141" s="329" t="s">
        <v>606</v>
      </c>
      <c r="D141" s="78"/>
      <c r="E141" s="271"/>
      <c r="F141" s="271"/>
      <c r="G141" s="79" t="s">
        <v>607</v>
      </c>
      <c r="H141" s="273" t="s">
        <v>39</v>
      </c>
      <c r="I141" s="268">
        <v>5</v>
      </c>
      <c r="J141" s="269">
        <f>+APU!$H$450*N141</f>
        <v>105629.83199999999</v>
      </c>
      <c r="K141" s="325">
        <f t="shared" si="28"/>
        <v>528149</v>
      </c>
      <c r="M141" s="42"/>
      <c r="N141" s="2">
        <f t="shared" si="24"/>
        <v>1.4355</v>
      </c>
      <c r="O141" s="263">
        <f t="shared" si="26"/>
        <v>73584</v>
      </c>
      <c r="P141" s="74">
        <f t="shared" si="27"/>
        <v>367920</v>
      </c>
      <c r="Q141" s="262"/>
      <c r="R141" s="75"/>
    </row>
    <row r="142" spans="1:19" ht="24" customHeight="1">
      <c r="A142" s="41"/>
      <c r="B142" s="384"/>
      <c r="C142" s="327" t="s">
        <v>13</v>
      </c>
      <c r="D142" s="267"/>
      <c r="E142" s="267"/>
      <c r="F142" s="267"/>
      <c r="G142" s="279"/>
      <c r="H142" s="267"/>
      <c r="I142" s="283"/>
      <c r="J142" s="284"/>
      <c r="K142" s="328">
        <f>SUM(K117:K141)</f>
        <v>11321161</v>
      </c>
      <c r="N142" s="2">
        <f t="shared" si="24"/>
        <v>1.4355</v>
      </c>
      <c r="O142" s="263">
        <f t="shared" si="26"/>
        <v>0</v>
      </c>
      <c r="P142" s="74">
        <f t="shared" si="27"/>
        <v>0</v>
      </c>
      <c r="Q142" s="290">
        <f>SUM(P117:P141)</f>
        <v>7886563</v>
      </c>
      <c r="R142" s="2">
        <f>+K142*N142</f>
        <v>16251526.615499999</v>
      </c>
      <c r="S142" s="290">
        <f>+Q142-R142</f>
        <v>-8364963.6154999994</v>
      </c>
    </row>
    <row r="143" spans="1:19">
      <c r="A143" s="41"/>
      <c r="B143" s="384"/>
      <c r="C143" s="342" t="s">
        <v>277</v>
      </c>
      <c r="D143" s="343"/>
      <c r="E143" s="343"/>
      <c r="F143" s="343"/>
      <c r="G143" s="343"/>
      <c r="H143" s="343"/>
      <c r="I143" s="343"/>
      <c r="J143" s="335"/>
      <c r="K143" s="336"/>
      <c r="N143" s="2">
        <f t="shared" si="24"/>
        <v>1.4355</v>
      </c>
      <c r="O143" s="263">
        <f t="shared" si="26"/>
        <v>0</v>
      </c>
      <c r="P143" s="74">
        <f t="shared" si="27"/>
        <v>0</v>
      </c>
      <c r="Q143" s="262"/>
      <c r="R143" s="75"/>
    </row>
    <row r="144" spans="1:19">
      <c r="A144" s="41"/>
      <c r="B144" s="384"/>
      <c r="C144" s="322" t="s">
        <v>21</v>
      </c>
      <c r="D144" s="79"/>
      <c r="E144" s="79" t="s">
        <v>22</v>
      </c>
      <c r="F144" s="270"/>
      <c r="G144" s="270" t="s">
        <v>22</v>
      </c>
      <c r="H144" s="270"/>
      <c r="I144" s="270"/>
      <c r="J144" s="270"/>
      <c r="K144" s="323"/>
      <c r="M144" s="42"/>
      <c r="N144" s="2">
        <f t="shared" si="24"/>
        <v>1.4355</v>
      </c>
      <c r="O144" s="263">
        <f t="shared" si="26"/>
        <v>0</v>
      </c>
      <c r="P144" s="74">
        <f t="shared" si="27"/>
        <v>0</v>
      </c>
      <c r="Q144" s="262"/>
      <c r="R144" s="75"/>
    </row>
    <row r="145" spans="1:18" ht="60" customHeight="1">
      <c r="A145" s="41"/>
      <c r="B145" s="384"/>
      <c r="C145" s="324"/>
      <c r="D145" s="265" t="s">
        <v>25</v>
      </c>
      <c r="E145" s="271"/>
      <c r="F145" s="271"/>
      <c r="G145" s="266" t="s">
        <v>23</v>
      </c>
      <c r="H145" s="267" t="s">
        <v>24</v>
      </c>
      <c r="I145" s="268">
        <v>37</v>
      </c>
      <c r="J145" s="269">
        <f>APU!$H$207*N145</f>
        <v>33490.214999999997</v>
      </c>
      <c r="K145" s="325">
        <f>ROUND(J145*I145,0)</f>
        <v>1239138</v>
      </c>
      <c r="N145" s="2">
        <f t="shared" si="24"/>
        <v>1.4355</v>
      </c>
      <c r="O145" s="263">
        <f t="shared" si="26"/>
        <v>23329.999999999996</v>
      </c>
      <c r="P145" s="74">
        <f t="shared" si="27"/>
        <v>863209.99999999988</v>
      </c>
      <c r="Q145" s="262"/>
      <c r="R145" s="75"/>
    </row>
    <row r="146" spans="1:18" ht="65.25" customHeight="1">
      <c r="A146" s="41"/>
      <c r="B146" s="384"/>
      <c r="C146" s="324"/>
      <c r="D146" s="265" t="s">
        <v>89</v>
      </c>
      <c r="E146" s="271"/>
      <c r="F146" s="271"/>
      <c r="G146" s="287" t="s">
        <v>88</v>
      </c>
      <c r="H146" s="267" t="s">
        <v>24</v>
      </c>
      <c r="I146" s="268">
        <v>30</v>
      </c>
      <c r="J146" s="269">
        <f>APU!$H$229*N146</f>
        <v>34922.843999999997</v>
      </c>
      <c r="K146" s="325">
        <f>ROUND(J146*I146,0)</f>
        <v>1047685</v>
      </c>
      <c r="M146" s="30">
        <v>9</v>
      </c>
      <c r="N146" s="2">
        <f t="shared" si="24"/>
        <v>1.4355</v>
      </c>
      <c r="O146" s="263">
        <f t="shared" si="26"/>
        <v>24327.999999999996</v>
      </c>
      <c r="P146" s="74">
        <f t="shared" si="27"/>
        <v>729839.99999999988</v>
      </c>
      <c r="Q146" s="262"/>
      <c r="R146" s="75"/>
    </row>
    <row r="147" spans="1:18" ht="63.75" customHeight="1">
      <c r="A147" s="41"/>
      <c r="B147" s="384"/>
      <c r="C147" s="324"/>
      <c r="D147" s="407">
        <v>19014</v>
      </c>
      <c r="E147" s="271"/>
      <c r="F147" s="271"/>
      <c r="G147" s="287" t="s">
        <v>220</v>
      </c>
      <c r="H147" s="267" t="s">
        <v>24</v>
      </c>
      <c r="I147" s="268">
        <v>48</v>
      </c>
      <c r="J147" s="269">
        <f>APU!$H$249*N147</f>
        <v>39100.148999999998</v>
      </c>
      <c r="K147" s="325">
        <f>ROUND(J147*I147,0)</f>
        <v>1876807</v>
      </c>
      <c r="N147" s="2">
        <f t="shared" si="24"/>
        <v>1.4355</v>
      </c>
      <c r="O147" s="263">
        <f t="shared" si="26"/>
        <v>27238</v>
      </c>
      <c r="P147" s="74">
        <f t="shared" si="27"/>
        <v>1307424</v>
      </c>
      <c r="Q147" s="262"/>
      <c r="R147" s="75"/>
    </row>
    <row r="148" spans="1:18">
      <c r="A148" s="41"/>
      <c r="B148" s="384"/>
      <c r="C148" s="326" t="s">
        <v>56</v>
      </c>
      <c r="D148" s="79"/>
      <c r="E148" s="79" t="s">
        <v>22</v>
      </c>
      <c r="F148" s="270"/>
      <c r="G148" s="270" t="s">
        <v>55</v>
      </c>
      <c r="H148" s="270"/>
      <c r="I148" s="270"/>
      <c r="J148" s="270"/>
      <c r="K148" s="323"/>
      <c r="N148" s="2">
        <f t="shared" si="24"/>
        <v>1.4355</v>
      </c>
      <c r="O148" s="263">
        <f t="shared" si="26"/>
        <v>0</v>
      </c>
      <c r="P148" s="74">
        <f t="shared" si="27"/>
        <v>0</v>
      </c>
      <c r="Q148" s="262"/>
      <c r="R148" s="75"/>
    </row>
    <row r="149" spans="1:18" ht="27.75" customHeight="1">
      <c r="A149" s="41"/>
      <c r="B149" s="384"/>
      <c r="C149" s="324"/>
      <c r="D149" s="409" t="s">
        <v>188</v>
      </c>
      <c r="E149" s="271"/>
      <c r="F149" s="271"/>
      <c r="G149" s="287" t="s">
        <v>189</v>
      </c>
      <c r="H149" s="267" t="s">
        <v>36</v>
      </c>
      <c r="I149" s="268">
        <v>2</v>
      </c>
      <c r="J149" s="280">
        <f>APU!$H$302*N149</f>
        <v>73666.989000000001</v>
      </c>
      <c r="K149" s="325">
        <f>ROUND(J149*I149,0)</f>
        <v>147334</v>
      </c>
      <c r="N149" s="2">
        <f t="shared" si="24"/>
        <v>1.4355</v>
      </c>
      <c r="O149" s="263">
        <f t="shared" si="26"/>
        <v>51318</v>
      </c>
      <c r="P149" s="74">
        <f t="shared" si="27"/>
        <v>102636</v>
      </c>
      <c r="Q149" s="262"/>
      <c r="R149" s="75"/>
    </row>
    <row r="150" spans="1:18" ht="27.75" customHeight="1">
      <c r="A150" s="41"/>
      <c r="B150" s="384"/>
      <c r="C150" s="326" t="s">
        <v>137</v>
      </c>
      <c r="D150" s="79"/>
      <c r="E150" s="79" t="s">
        <v>22</v>
      </c>
      <c r="F150" s="270"/>
      <c r="G150" s="270" t="s">
        <v>144</v>
      </c>
      <c r="H150" s="270"/>
      <c r="I150" s="270"/>
      <c r="J150" s="270"/>
      <c r="K150" s="323"/>
      <c r="N150" s="2">
        <f t="shared" si="24"/>
        <v>1.4355</v>
      </c>
      <c r="O150" s="263">
        <f t="shared" si="26"/>
        <v>0</v>
      </c>
      <c r="P150" s="74">
        <f t="shared" si="27"/>
        <v>0</v>
      </c>
      <c r="Q150" s="262"/>
      <c r="R150" s="75"/>
    </row>
    <row r="151" spans="1:18" ht="30" customHeight="1">
      <c r="A151" s="41"/>
      <c r="B151" s="384"/>
      <c r="C151" s="408"/>
      <c r="D151" s="285" t="s">
        <v>166</v>
      </c>
      <c r="E151" s="272"/>
      <c r="F151" s="282"/>
      <c r="G151" s="281" t="s">
        <v>165</v>
      </c>
      <c r="H151" s="264" t="s">
        <v>36</v>
      </c>
      <c r="I151" s="268">
        <v>3</v>
      </c>
      <c r="J151" s="269">
        <f>APU!$H$56*N151</f>
        <v>32445.170999999998</v>
      </c>
      <c r="K151" s="325">
        <f>ROUND(J151*I151,0)</f>
        <v>97336</v>
      </c>
      <c r="N151" s="2">
        <f t="shared" si="24"/>
        <v>1.4355</v>
      </c>
      <c r="O151" s="263">
        <f t="shared" si="26"/>
        <v>22602</v>
      </c>
      <c r="P151" s="74">
        <f t="shared" si="27"/>
        <v>67806</v>
      </c>
      <c r="Q151" s="262"/>
      <c r="R151" s="75"/>
    </row>
    <row r="152" spans="1:18" ht="31.5">
      <c r="A152" s="41"/>
      <c r="B152" s="384"/>
      <c r="C152" s="408"/>
      <c r="D152" s="285" t="s">
        <v>208</v>
      </c>
      <c r="E152" s="272"/>
      <c r="F152" s="282"/>
      <c r="G152" s="281" t="s">
        <v>209</v>
      </c>
      <c r="H152" s="264" t="s">
        <v>36</v>
      </c>
      <c r="I152" s="268">
        <v>3</v>
      </c>
      <c r="J152" s="269">
        <f>APU!$H$48*N152</f>
        <v>83724.101999999999</v>
      </c>
      <c r="K152" s="325">
        <f>ROUND(J152*I152,0)</f>
        <v>251172</v>
      </c>
      <c r="N152" s="2">
        <f t="shared" si="24"/>
        <v>1.4355</v>
      </c>
      <c r="O152" s="263">
        <f t="shared" si="26"/>
        <v>58324</v>
      </c>
      <c r="P152" s="74">
        <f t="shared" si="27"/>
        <v>174972</v>
      </c>
      <c r="Q152" s="262"/>
      <c r="R152" s="75"/>
    </row>
    <row r="153" spans="1:18" ht="30" customHeight="1">
      <c r="A153" s="41"/>
      <c r="B153" s="384"/>
      <c r="C153" s="326" t="s">
        <v>194</v>
      </c>
      <c r="D153" s="79"/>
      <c r="E153" s="79" t="s">
        <v>22</v>
      </c>
      <c r="F153" s="270"/>
      <c r="G153" s="270" t="s">
        <v>195</v>
      </c>
      <c r="H153" s="270"/>
      <c r="I153" s="270"/>
      <c r="J153" s="270"/>
      <c r="K153" s="323"/>
      <c r="N153" s="2">
        <f t="shared" si="24"/>
        <v>1.4355</v>
      </c>
      <c r="O153" s="263">
        <f t="shared" si="26"/>
        <v>0</v>
      </c>
      <c r="P153" s="74">
        <f t="shared" si="27"/>
        <v>0</v>
      </c>
      <c r="Q153" s="262"/>
      <c r="R153" s="75"/>
    </row>
    <row r="154" spans="1:18" ht="30" customHeight="1">
      <c r="A154" s="41"/>
      <c r="B154" s="384"/>
      <c r="C154" s="408"/>
      <c r="D154" s="302" t="s">
        <v>196</v>
      </c>
      <c r="E154" s="272"/>
      <c r="F154" s="282"/>
      <c r="G154" s="281" t="s">
        <v>197</v>
      </c>
      <c r="H154" s="264" t="s">
        <v>36</v>
      </c>
      <c r="I154" s="268">
        <v>1</v>
      </c>
      <c r="J154" s="269">
        <f>APU!$H$163*N154</f>
        <v>499765.01850000001</v>
      </c>
      <c r="K154" s="325">
        <f t="shared" ref="K154:K155" si="29">ROUND(J154*I154,0)</f>
        <v>499765</v>
      </c>
      <c r="M154" s="42"/>
      <c r="N154" s="2">
        <f t="shared" si="24"/>
        <v>1.4355</v>
      </c>
      <c r="O154" s="263">
        <f t="shared" si="26"/>
        <v>348147</v>
      </c>
      <c r="P154" s="74">
        <f t="shared" si="27"/>
        <v>348147</v>
      </c>
      <c r="Q154" s="262"/>
      <c r="R154" s="75"/>
    </row>
    <row r="155" spans="1:18" ht="30" customHeight="1">
      <c r="A155" s="41"/>
      <c r="B155" s="384"/>
      <c r="C155" s="408"/>
      <c r="D155" s="302" t="s">
        <v>190</v>
      </c>
      <c r="E155" s="272"/>
      <c r="F155" s="282"/>
      <c r="G155" s="281" t="s">
        <v>191</v>
      </c>
      <c r="H155" s="264" t="s">
        <v>36</v>
      </c>
      <c r="I155" s="268">
        <v>1</v>
      </c>
      <c r="J155" s="269">
        <f>APU!$H$156*N155</f>
        <v>1021371.1695</v>
      </c>
      <c r="K155" s="325">
        <f t="shared" si="29"/>
        <v>1021371</v>
      </c>
      <c r="M155" s="42"/>
      <c r="N155" s="2">
        <f t="shared" si="24"/>
        <v>1.4355</v>
      </c>
      <c r="O155" s="263">
        <f t="shared" si="26"/>
        <v>711509</v>
      </c>
      <c r="P155" s="74">
        <f t="shared" si="27"/>
        <v>711509</v>
      </c>
      <c r="Q155" s="262"/>
      <c r="R155" s="75"/>
    </row>
    <row r="156" spans="1:18" ht="30" customHeight="1">
      <c r="A156" s="41"/>
      <c r="B156" s="384"/>
      <c r="C156" s="326" t="s">
        <v>110</v>
      </c>
      <c r="D156" s="79"/>
      <c r="E156" s="79" t="s">
        <v>22</v>
      </c>
      <c r="F156" s="270"/>
      <c r="G156" s="270" t="s">
        <v>111</v>
      </c>
      <c r="H156" s="270"/>
      <c r="I156" s="270"/>
      <c r="J156" s="270"/>
      <c r="K156" s="323"/>
      <c r="N156" s="2">
        <f t="shared" si="24"/>
        <v>1.4355</v>
      </c>
      <c r="O156" s="263">
        <f t="shared" si="26"/>
        <v>0</v>
      </c>
      <c r="P156" s="74">
        <f t="shared" si="27"/>
        <v>0</v>
      </c>
      <c r="Q156" s="262"/>
      <c r="R156" s="75"/>
    </row>
    <row r="157" spans="1:18">
      <c r="A157" s="41"/>
      <c r="B157" s="384"/>
      <c r="C157" s="324"/>
      <c r="D157" s="302" t="s">
        <v>253</v>
      </c>
      <c r="E157" s="271"/>
      <c r="F157" s="271"/>
      <c r="G157" s="287" t="s">
        <v>254</v>
      </c>
      <c r="H157" s="267" t="s">
        <v>24</v>
      </c>
      <c r="I157" s="268">
        <v>2</v>
      </c>
      <c r="J157" s="269">
        <f>APU!$H$354*N157</f>
        <v>12329.5095</v>
      </c>
      <c r="K157" s="325">
        <f>ROUND(J157*I157,0)</f>
        <v>24659</v>
      </c>
      <c r="M157" s="42"/>
      <c r="N157" s="2">
        <f t="shared" si="24"/>
        <v>1.4355</v>
      </c>
      <c r="O157" s="263">
        <f t="shared" si="26"/>
        <v>8589</v>
      </c>
      <c r="P157" s="74">
        <f t="shared" si="27"/>
        <v>17178</v>
      </c>
      <c r="Q157" s="262"/>
      <c r="R157" s="75"/>
    </row>
    <row r="158" spans="1:18">
      <c r="A158" s="41"/>
      <c r="B158" s="384"/>
      <c r="C158" s="324"/>
      <c r="D158" s="407">
        <v>29004</v>
      </c>
      <c r="E158" s="271"/>
      <c r="F158" s="271"/>
      <c r="G158" s="287" t="s">
        <v>259</v>
      </c>
      <c r="H158" s="267" t="s">
        <v>24</v>
      </c>
      <c r="I158" s="268">
        <v>6</v>
      </c>
      <c r="J158" s="269">
        <f>APU!$H$360*N158</f>
        <v>12389.800499999999</v>
      </c>
      <c r="K158" s="325">
        <f>ROUND(J158*I158,0)</f>
        <v>74339</v>
      </c>
      <c r="M158" s="42"/>
      <c r="N158" s="2">
        <f t="shared" si="24"/>
        <v>1.4355</v>
      </c>
      <c r="O158" s="263">
        <f t="shared" si="26"/>
        <v>8631</v>
      </c>
      <c r="P158" s="74">
        <f t="shared" si="27"/>
        <v>51786</v>
      </c>
      <c r="Q158" s="262"/>
      <c r="R158" s="75"/>
    </row>
    <row r="159" spans="1:18" ht="30" customHeight="1">
      <c r="A159" s="41"/>
      <c r="B159" s="384"/>
      <c r="C159" s="326" t="s">
        <v>268</v>
      </c>
      <c r="D159" s="79"/>
      <c r="E159" s="79" t="s">
        <v>22</v>
      </c>
      <c r="F159" s="270"/>
      <c r="G159" s="270" t="s">
        <v>269</v>
      </c>
      <c r="H159" s="270"/>
      <c r="I159" s="270"/>
      <c r="J159" s="270"/>
      <c r="K159" s="323"/>
      <c r="N159" s="2">
        <f t="shared" si="24"/>
        <v>1.4355</v>
      </c>
      <c r="O159" s="263">
        <f t="shared" si="26"/>
        <v>0</v>
      </c>
      <c r="P159" s="74">
        <f t="shared" si="27"/>
        <v>0</v>
      </c>
      <c r="Q159" s="262"/>
      <c r="R159" s="75"/>
    </row>
    <row r="160" spans="1:18" ht="47.25">
      <c r="A160" s="41"/>
      <c r="B160" s="384"/>
      <c r="C160" s="324"/>
      <c r="D160" s="278" t="s">
        <v>276</v>
      </c>
      <c r="E160" s="271"/>
      <c r="F160" s="271"/>
      <c r="G160" s="287" t="s">
        <v>261</v>
      </c>
      <c r="H160" s="267" t="s">
        <v>24</v>
      </c>
      <c r="I160" s="268">
        <v>6</v>
      </c>
      <c r="J160" s="269">
        <f>APU!$H$142*N160</f>
        <v>124654.5135</v>
      </c>
      <c r="K160" s="325">
        <f t="shared" ref="K160" si="30">ROUND(J160*I160,0)</f>
        <v>747927</v>
      </c>
      <c r="N160" s="2">
        <f t="shared" si="24"/>
        <v>1.4355</v>
      </c>
      <c r="O160" s="263">
        <f t="shared" si="26"/>
        <v>86837</v>
      </c>
      <c r="P160" s="74">
        <f t="shared" si="27"/>
        <v>521022</v>
      </c>
      <c r="Q160" s="262"/>
      <c r="R160" s="75"/>
    </row>
    <row r="161" spans="1:19">
      <c r="A161" s="41"/>
      <c r="B161" s="384"/>
      <c r="C161" s="326" t="s">
        <v>228</v>
      </c>
      <c r="D161" s="79"/>
      <c r="E161" s="79" t="s">
        <v>22</v>
      </c>
      <c r="F161" s="270"/>
      <c r="G161" s="270" t="s">
        <v>229</v>
      </c>
      <c r="H161" s="270"/>
      <c r="I161" s="270"/>
      <c r="J161" s="270"/>
      <c r="K161" s="323"/>
      <c r="N161" s="2">
        <f t="shared" si="24"/>
        <v>1.4355</v>
      </c>
      <c r="O161" s="263">
        <f t="shared" si="26"/>
        <v>0</v>
      </c>
      <c r="P161" s="74">
        <f t="shared" si="27"/>
        <v>0</v>
      </c>
      <c r="Q161" s="262"/>
      <c r="R161" s="75"/>
    </row>
    <row r="162" spans="1:19" ht="30" customHeight="1">
      <c r="A162" s="41"/>
      <c r="B162" s="384"/>
      <c r="C162" s="408"/>
      <c r="D162" s="411" t="s">
        <v>270</v>
      </c>
      <c r="E162" s="272"/>
      <c r="F162" s="282"/>
      <c r="G162" s="281" t="s">
        <v>271</v>
      </c>
      <c r="H162" s="267" t="s">
        <v>24</v>
      </c>
      <c r="I162" s="268">
        <v>2</v>
      </c>
      <c r="J162" s="269">
        <f>APU!$H$110*N162</f>
        <v>123945.3765</v>
      </c>
      <c r="K162" s="325">
        <f t="shared" ref="K162" si="31">ROUND(J162*I162,0)</f>
        <v>247891</v>
      </c>
      <c r="N162" s="2">
        <f t="shared" si="24"/>
        <v>1.4355</v>
      </c>
      <c r="O162" s="263">
        <f t="shared" si="26"/>
        <v>86343</v>
      </c>
      <c r="P162" s="74">
        <f t="shared" si="27"/>
        <v>172686</v>
      </c>
      <c r="Q162" s="262"/>
      <c r="R162" s="75"/>
    </row>
    <row r="163" spans="1:19">
      <c r="A163" s="41"/>
      <c r="B163" s="384"/>
      <c r="C163" s="326" t="s">
        <v>213</v>
      </c>
      <c r="D163" s="79"/>
      <c r="E163" s="79" t="s">
        <v>22</v>
      </c>
      <c r="F163" s="270"/>
      <c r="G163" s="270" t="s">
        <v>217</v>
      </c>
      <c r="H163" s="270"/>
      <c r="I163" s="270"/>
      <c r="J163" s="270"/>
      <c r="K163" s="323"/>
      <c r="N163" s="2">
        <f t="shared" si="24"/>
        <v>1.4355</v>
      </c>
      <c r="O163" s="263">
        <f t="shared" si="26"/>
        <v>0</v>
      </c>
      <c r="P163" s="74">
        <f t="shared" si="27"/>
        <v>0</v>
      </c>
      <c r="Q163" s="262"/>
      <c r="R163" s="75"/>
    </row>
    <row r="164" spans="1:19" ht="162.75" customHeight="1">
      <c r="A164" s="41"/>
      <c r="B164" s="384"/>
      <c r="C164" s="324"/>
      <c r="D164" s="278" t="s">
        <v>216</v>
      </c>
      <c r="E164" s="271"/>
      <c r="F164" s="271"/>
      <c r="G164" s="410" t="s">
        <v>214</v>
      </c>
      <c r="H164" s="267" t="s">
        <v>36</v>
      </c>
      <c r="I164" s="268">
        <v>1</v>
      </c>
      <c r="J164" s="280">
        <f>+APU!$H$199*N164</f>
        <v>2621159.838</v>
      </c>
      <c r="K164" s="325">
        <f>ROUND(J164*I164,0)</f>
        <v>2621160</v>
      </c>
      <c r="N164" s="2">
        <f t="shared" si="24"/>
        <v>1.4355</v>
      </c>
      <c r="O164" s="263">
        <f t="shared" si="26"/>
        <v>1825956</v>
      </c>
      <c r="P164" s="74">
        <f t="shared" si="27"/>
        <v>1825956</v>
      </c>
      <c r="Q164" s="262"/>
      <c r="R164" s="75"/>
    </row>
    <row r="165" spans="1:19" ht="24" customHeight="1">
      <c r="A165" s="41"/>
      <c r="B165" s="384"/>
      <c r="C165" s="329" t="s">
        <v>398</v>
      </c>
      <c r="D165" s="78"/>
      <c r="E165" s="271"/>
      <c r="F165" s="271"/>
      <c r="G165" s="274" t="s">
        <v>394</v>
      </c>
      <c r="H165" s="275"/>
      <c r="I165" s="276"/>
      <c r="J165" s="277"/>
      <c r="K165" s="330"/>
      <c r="N165" s="2">
        <f t="shared" si="24"/>
        <v>1.4355</v>
      </c>
      <c r="O165" s="263">
        <f t="shared" si="26"/>
        <v>0</v>
      </c>
      <c r="P165" s="74">
        <f t="shared" si="27"/>
        <v>0</v>
      </c>
      <c r="Q165" s="262"/>
      <c r="R165" s="75"/>
    </row>
    <row r="166" spans="1:19">
      <c r="A166" s="41"/>
      <c r="B166" s="384"/>
      <c r="C166" s="329" t="s">
        <v>604</v>
      </c>
      <c r="D166" s="78" t="s">
        <v>27</v>
      </c>
      <c r="E166" s="271"/>
      <c r="F166" s="271"/>
      <c r="G166" s="272" t="s">
        <v>605</v>
      </c>
      <c r="H166" s="273" t="s">
        <v>24</v>
      </c>
      <c r="I166" s="268">
        <v>35</v>
      </c>
      <c r="J166" s="269">
        <f>+APU!$H$446*N166</f>
        <v>4319.4195</v>
      </c>
      <c r="K166" s="325">
        <f t="shared" ref="K166:K167" si="32">ROUND(J166*I166,0)</f>
        <v>151180</v>
      </c>
      <c r="N166" s="2">
        <f t="shared" si="24"/>
        <v>1.4355</v>
      </c>
      <c r="O166" s="263">
        <f t="shared" si="26"/>
        <v>3009</v>
      </c>
      <c r="P166" s="74">
        <f t="shared" si="27"/>
        <v>105315</v>
      </c>
      <c r="Q166" s="262"/>
      <c r="R166" s="75"/>
    </row>
    <row r="167" spans="1:19" ht="30" customHeight="1">
      <c r="A167" s="41"/>
      <c r="B167" s="384"/>
      <c r="C167" s="329" t="s">
        <v>606</v>
      </c>
      <c r="D167" s="78"/>
      <c r="E167" s="271"/>
      <c r="F167" s="271"/>
      <c r="G167" s="79" t="s">
        <v>607</v>
      </c>
      <c r="H167" s="273" t="s">
        <v>39</v>
      </c>
      <c r="I167" s="268">
        <v>5</v>
      </c>
      <c r="J167" s="269">
        <f>+APU!$H$450*N167</f>
        <v>105629.83199999999</v>
      </c>
      <c r="K167" s="325">
        <f t="shared" si="32"/>
        <v>528149</v>
      </c>
      <c r="N167" s="2">
        <f t="shared" si="24"/>
        <v>1.4355</v>
      </c>
      <c r="O167" s="263">
        <f t="shared" si="26"/>
        <v>73584</v>
      </c>
      <c r="P167" s="74">
        <f t="shared" si="27"/>
        <v>367920</v>
      </c>
      <c r="Q167" s="262"/>
      <c r="R167" s="75"/>
    </row>
    <row r="168" spans="1:19" ht="18">
      <c r="A168" s="41"/>
      <c r="B168" s="384"/>
      <c r="C168" s="327" t="s">
        <v>13</v>
      </c>
      <c r="D168" s="267"/>
      <c r="E168" s="267"/>
      <c r="F168" s="267"/>
      <c r="G168" s="279"/>
      <c r="H168" s="267"/>
      <c r="I168" s="283"/>
      <c r="J168" s="284"/>
      <c r="K168" s="328">
        <f>SUM(K145:K167)</f>
        <v>10575913</v>
      </c>
      <c r="N168" s="2">
        <f t="shared" si="24"/>
        <v>1.4355</v>
      </c>
      <c r="O168" s="263">
        <f t="shared" si="26"/>
        <v>0</v>
      </c>
      <c r="P168" s="74">
        <f t="shared" si="27"/>
        <v>0</v>
      </c>
      <c r="Q168" s="290">
        <f>SUM(P145:P167)</f>
        <v>7367407</v>
      </c>
      <c r="R168" s="2">
        <f>+K168*N168</f>
        <v>15181723.111500001</v>
      </c>
      <c r="S168" s="290">
        <f>+Q168-R168</f>
        <v>-7814316.1115000006</v>
      </c>
    </row>
    <row r="169" spans="1:19">
      <c r="A169" s="41"/>
      <c r="B169" s="384"/>
      <c r="C169" s="342" t="s">
        <v>278</v>
      </c>
      <c r="D169" s="343"/>
      <c r="E169" s="343"/>
      <c r="F169" s="343"/>
      <c r="G169" s="343"/>
      <c r="H169" s="343"/>
      <c r="I169" s="343"/>
      <c r="J169" s="335"/>
      <c r="K169" s="336"/>
      <c r="M169" s="42"/>
      <c r="N169" s="2">
        <f t="shared" si="24"/>
        <v>1.4355</v>
      </c>
      <c r="O169" s="263">
        <f t="shared" si="26"/>
        <v>0</v>
      </c>
      <c r="P169" s="74">
        <f t="shared" si="27"/>
        <v>0</v>
      </c>
      <c r="Q169" s="262"/>
      <c r="R169" s="75"/>
    </row>
    <row r="170" spans="1:19" ht="24" customHeight="1">
      <c r="A170" s="41"/>
      <c r="B170" s="384"/>
      <c r="C170" s="322" t="s">
        <v>21</v>
      </c>
      <c r="D170" s="79"/>
      <c r="E170" s="79" t="s">
        <v>22</v>
      </c>
      <c r="F170" s="270"/>
      <c r="G170" s="270" t="s">
        <v>22</v>
      </c>
      <c r="H170" s="270"/>
      <c r="I170" s="270"/>
      <c r="J170" s="270"/>
      <c r="K170" s="323"/>
      <c r="N170" s="2">
        <f t="shared" si="24"/>
        <v>1.4355</v>
      </c>
      <c r="O170" s="263">
        <f t="shared" si="26"/>
        <v>0</v>
      </c>
      <c r="P170" s="74">
        <f t="shared" si="27"/>
        <v>0</v>
      </c>
      <c r="Q170" s="262"/>
      <c r="R170" s="75"/>
    </row>
    <row r="171" spans="1:19" ht="62.25" customHeight="1">
      <c r="A171" s="41"/>
      <c r="B171" s="384"/>
      <c r="C171" s="324"/>
      <c r="D171" s="265" t="s">
        <v>25</v>
      </c>
      <c r="E171" s="271"/>
      <c r="F171" s="271"/>
      <c r="G171" s="266" t="s">
        <v>23</v>
      </c>
      <c r="H171" s="267" t="s">
        <v>24</v>
      </c>
      <c r="I171" s="268">
        <v>37</v>
      </c>
      <c r="J171" s="269">
        <f>APU!$H$207*N171</f>
        <v>33490.214999999997</v>
      </c>
      <c r="K171" s="325">
        <f>ROUND(J171*I171,0)</f>
        <v>1239138</v>
      </c>
      <c r="M171" s="30">
        <v>10</v>
      </c>
      <c r="N171" s="2">
        <f t="shared" si="24"/>
        <v>1.4355</v>
      </c>
      <c r="O171" s="263">
        <f t="shared" si="26"/>
        <v>23329.999999999996</v>
      </c>
      <c r="P171" s="74">
        <f t="shared" si="27"/>
        <v>863209.99999999988</v>
      </c>
      <c r="Q171" s="262"/>
      <c r="R171" s="75"/>
    </row>
    <row r="172" spans="1:19" ht="60.75" customHeight="1">
      <c r="A172" s="41"/>
      <c r="B172" s="384"/>
      <c r="C172" s="324"/>
      <c r="D172" s="265" t="s">
        <v>89</v>
      </c>
      <c r="E172" s="271"/>
      <c r="F172" s="271"/>
      <c r="G172" s="287" t="s">
        <v>88</v>
      </c>
      <c r="H172" s="267" t="s">
        <v>24</v>
      </c>
      <c r="I172" s="268">
        <v>30</v>
      </c>
      <c r="J172" s="269">
        <f>APU!$H$229*N172</f>
        <v>34922.843999999997</v>
      </c>
      <c r="K172" s="325">
        <f>ROUND(J172*I172,0)</f>
        <v>1047685</v>
      </c>
      <c r="N172" s="2">
        <f t="shared" si="24"/>
        <v>1.4355</v>
      </c>
      <c r="O172" s="263">
        <f t="shared" si="26"/>
        <v>24327.999999999996</v>
      </c>
      <c r="P172" s="74">
        <f t="shared" si="27"/>
        <v>729839.99999999988</v>
      </c>
      <c r="Q172" s="262"/>
      <c r="R172" s="75"/>
    </row>
    <row r="173" spans="1:19" ht="63">
      <c r="A173" s="41"/>
      <c r="B173" s="384"/>
      <c r="C173" s="324"/>
      <c r="D173" s="407">
        <v>19014</v>
      </c>
      <c r="E173" s="271"/>
      <c r="F173" s="271"/>
      <c r="G173" s="287" t="s">
        <v>220</v>
      </c>
      <c r="H173" s="267" t="s">
        <v>24</v>
      </c>
      <c r="I173" s="268">
        <v>39</v>
      </c>
      <c r="J173" s="269">
        <f>APU!$H$249*N173</f>
        <v>39100.148999999998</v>
      </c>
      <c r="K173" s="325">
        <f>ROUND(J173*I173,0)</f>
        <v>1524906</v>
      </c>
      <c r="N173" s="2">
        <f t="shared" si="24"/>
        <v>1.4355</v>
      </c>
      <c r="O173" s="263">
        <f t="shared" si="26"/>
        <v>27238</v>
      </c>
      <c r="P173" s="74">
        <f t="shared" si="27"/>
        <v>1062282</v>
      </c>
      <c r="Q173" s="262"/>
      <c r="R173" s="75"/>
    </row>
    <row r="174" spans="1:19" ht="28.5" customHeight="1">
      <c r="A174" s="41"/>
      <c r="B174" s="384"/>
      <c r="C174" s="326" t="s">
        <v>56</v>
      </c>
      <c r="D174" s="79"/>
      <c r="E174" s="79" t="s">
        <v>22</v>
      </c>
      <c r="F174" s="270"/>
      <c r="G174" s="270" t="s">
        <v>55</v>
      </c>
      <c r="H174" s="270"/>
      <c r="I174" s="270"/>
      <c r="J174" s="270"/>
      <c r="K174" s="323"/>
      <c r="N174" s="2">
        <f t="shared" si="24"/>
        <v>1.4355</v>
      </c>
      <c r="O174" s="263">
        <f t="shared" si="26"/>
        <v>0</v>
      </c>
      <c r="P174" s="74">
        <f t="shared" si="27"/>
        <v>0</v>
      </c>
      <c r="Q174" s="262"/>
      <c r="R174" s="75"/>
    </row>
    <row r="175" spans="1:19" ht="27.75" customHeight="1">
      <c r="A175" s="41"/>
      <c r="B175" s="384"/>
      <c r="C175" s="324"/>
      <c r="D175" s="409" t="s">
        <v>188</v>
      </c>
      <c r="E175" s="271"/>
      <c r="F175" s="271"/>
      <c r="G175" s="287" t="s">
        <v>189</v>
      </c>
      <c r="H175" s="267" t="s">
        <v>36</v>
      </c>
      <c r="I175" s="268">
        <v>2</v>
      </c>
      <c r="J175" s="280">
        <f>APU!$H$302*N175</f>
        <v>73666.989000000001</v>
      </c>
      <c r="K175" s="325">
        <f>ROUND(J175*I175,0)</f>
        <v>147334</v>
      </c>
      <c r="N175" s="2">
        <f t="shared" si="24"/>
        <v>1.4355</v>
      </c>
      <c r="O175" s="263">
        <f t="shared" si="26"/>
        <v>51318</v>
      </c>
      <c r="P175" s="74">
        <f t="shared" si="27"/>
        <v>102636</v>
      </c>
      <c r="Q175" s="262"/>
      <c r="R175" s="75"/>
    </row>
    <row r="176" spans="1:19" ht="30" customHeight="1">
      <c r="A176" s="41"/>
      <c r="B176" s="384"/>
      <c r="C176" s="326" t="s">
        <v>137</v>
      </c>
      <c r="D176" s="79"/>
      <c r="E176" s="79" t="s">
        <v>22</v>
      </c>
      <c r="F176" s="270"/>
      <c r="G176" s="270" t="s">
        <v>144</v>
      </c>
      <c r="H176" s="270"/>
      <c r="I176" s="270"/>
      <c r="J176" s="270"/>
      <c r="K176" s="323"/>
      <c r="N176" s="2">
        <f t="shared" si="24"/>
        <v>1.4355</v>
      </c>
      <c r="O176" s="263">
        <f t="shared" si="26"/>
        <v>0</v>
      </c>
      <c r="P176" s="74">
        <f t="shared" si="27"/>
        <v>0</v>
      </c>
      <c r="Q176" s="262"/>
      <c r="R176" s="75"/>
    </row>
    <row r="177" spans="1:18" ht="31.5">
      <c r="A177" s="41"/>
      <c r="B177" s="384"/>
      <c r="C177" s="408"/>
      <c r="D177" s="285" t="s">
        <v>166</v>
      </c>
      <c r="E177" s="272"/>
      <c r="F177" s="282"/>
      <c r="G177" s="281" t="s">
        <v>165</v>
      </c>
      <c r="H177" s="264" t="s">
        <v>36</v>
      </c>
      <c r="I177" s="268">
        <v>3</v>
      </c>
      <c r="J177" s="269">
        <f>APU!$H$56*N177</f>
        <v>32445.170999999998</v>
      </c>
      <c r="K177" s="325">
        <f>ROUND(J177*I177,0)</f>
        <v>97336</v>
      </c>
      <c r="N177" s="2">
        <f t="shared" si="24"/>
        <v>1.4355</v>
      </c>
      <c r="O177" s="263">
        <f t="shared" si="26"/>
        <v>22602</v>
      </c>
      <c r="P177" s="74">
        <f t="shared" si="27"/>
        <v>67806</v>
      </c>
      <c r="Q177" s="262"/>
      <c r="R177" s="75"/>
    </row>
    <row r="178" spans="1:18" ht="30" customHeight="1">
      <c r="A178" s="41"/>
      <c r="B178" s="384"/>
      <c r="C178" s="408"/>
      <c r="D178" s="285" t="s">
        <v>208</v>
      </c>
      <c r="E178" s="272"/>
      <c r="F178" s="282"/>
      <c r="G178" s="281" t="s">
        <v>209</v>
      </c>
      <c r="H178" s="264" t="s">
        <v>36</v>
      </c>
      <c r="I178" s="268">
        <v>3</v>
      </c>
      <c r="J178" s="269">
        <f>APU!$H$48*N178</f>
        <v>83724.101999999999</v>
      </c>
      <c r="K178" s="325">
        <f>ROUND(J178*I178,0)</f>
        <v>251172</v>
      </c>
      <c r="N178" s="2">
        <f t="shared" si="24"/>
        <v>1.4355</v>
      </c>
      <c r="O178" s="263">
        <f t="shared" si="26"/>
        <v>58324</v>
      </c>
      <c r="P178" s="74">
        <f t="shared" si="27"/>
        <v>174972</v>
      </c>
      <c r="Q178" s="262"/>
      <c r="R178" s="75"/>
    </row>
    <row r="179" spans="1:18" ht="30" customHeight="1">
      <c r="A179" s="41"/>
      <c r="B179" s="384"/>
      <c r="C179" s="326" t="s">
        <v>194</v>
      </c>
      <c r="D179" s="79"/>
      <c r="E179" s="79" t="s">
        <v>22</v>
      </c>
      <c r="F179" s="270"/>
      <c r="G179" s="270" t="s">
        <v>195</v>
      </c>
      <c r="H179" s="270"/>
      <c r="I179" s="270"/>
      <c r="J179" s="270"/>
      <c r="K179" s="323"/>
      <c r="M179" s="42"/>
      <c r="N179" s="2">
        <f t="shared" si="24"/>
        <v>1.4355</v>
      </c>
      <c r="O179" s="263">
        <f t="shared" si="26"/>
        <v>0</v>
      </c>
      <c r="P179" s="74">
        <f t="shared" si="27"/>
        <v>0</v>
      </c>
      <c r="Q179" s="262"/>
      <c r="R179" s="75"/>
    </row>
    <row r="180" spans="1:18" ht="57.75" customHeight="1">
      <c r="A180" s="41"/>
      <c r="B180" s="384"/>
      <c r="C180" s="408"/>
      <c r="D180" s="302" t="s">
        <v>196</v>
      </c>
      <c r="E180" s="272"/>
      <c r="F180" s="282"/>
      <c r="G180" s="281" t="s">
        <v>197</v>
      </c>
      <c r="H180" s="264" t="s">
        <v>36</v>
      </c>
      <c r="I180" s="268">
        <v>1</v>
      </c>
      <c r="J180" s="269">
        <f>APU!$H$163*N180</f>
        <v>499765.01850000001</v>
      </c>
      <c r="K180" s="325">
        <f t="shared" ref="K180:K181" si="33">ROUND(J180*I180,0)</f>
        <v>499765</v>
      </c>
      <c r="M180" s="42"/>
      <c r="N180" s="2">
        <f t="shared" si="24"/>
        <v>1.4355</v>
      </c>
      <c r="O180" s="263">
        <f t="shared" si="26"/>
        <v>348147</v>
      </c>
      <c r="P180" s="74">
        <f t="shared" si="27"/>
        <v>348147</v>
      </c>
      <c r="Q180" s="262"/>
      <c r="R180" s="75"/>
    </row>
    <row r="181" spans="1:18" ht="60.75" customHeight="1">
      <c r="A181" s="41"/>
      <c r="B181" s="384"/>
      <c r="C181" s="408"/>
      <c r="D181" s="302" t="s">
        <v>190</v>
      </c>
      <c r="E181" s="272"/>
      <c r="F181" s="282"/>
      <c r="G181" s="281" t="s">
        <v>191</v>
      </c>
      <c r="H181" s="264" t="s">
        <v>36</v>
      </c>
      <c r="I181" s="268">
        <v>1</v>
      </c>
      <c r="J181" s="269">
        <f>APU!$H$156*N181</f>
        <v>1021371.1695</v>
      </c>
      <c r="K181" s="325">
        <f t="shared" si="33"/>
        <v>1021371</v>
      </c>
      <c r="N181" s="2">
        <f t="shared" si="24"/>
        <v>1.4355</v>
      </c>
      <c r="O181" s="263">
        <f t="shared" si="26"/>
        <v>711509</v>
      </c>
      <c r="P181" s="74">
        <f t="shared" si="27"/>
        <v>711509</v>
      </c>
      <c r="Q181" s="262"/>
      <c r="R181" s="75"/>
    </row>
    <row r="182" spans="1:18">
      <c r="A182" s="41"/>
      <c r="B182" s="384"/>
      <c r="C182" s="326" t="s">
        <v>110</v>
      </c>
      <c r="D182" s="79"/>
      <c r="E182" s="79" t="s">
        <v>22</v>
      </c>
      <c r="F182" s="270"/>
      <c r="G182" s="270" t="s">
        <v>111</v>
      </c>
      <c r="H182" s="270"/>
      <c r="I182" s="270"/>
      <c r="J182" s="270"/>
      <c r="K182" s="323"/>
      <c r="M182" s="42"/>
      <c r="N182" s="2">
        <f t="shared" si="24"/>
        <v>1.4355</v>
      </c>
      <c r="O182" s="263">
        <f t="shared" si="26"/>
        <v>0</v>
      </c>
      <c r="P182" s="74">
        <f t="shared" si="27"/>
        <v>0</v>
      </c>
      <c r="Q182" s="262"/>
      <c r="R182" s="75"/>
    </row>
    <row r="183" spans="1:18">
      <c r="A183" s="41"/>
      <c r="B183" s="384"/>
      <c r="C183" s="324"/>
      <c r="D183" s="302" t="s">
        <v>253</v>
      </c>
      <c r="E183" s="271"/>
      <c r="F183" s="271"/>
      <c r="G183" s="287" t="s">
        <v>254</v>
      </c>
      <c r="H183" s="267" t="s">
        <v>24</v>
      </c>
      <c r="I183" s="268">
        <v>2</v>
      </c>
      <c r="J183" s="269">
        <f>APU!$H$354*N183</f>
        <v>12329.5095</v>
      </c>
      <c r="K183" s="325">
        <f>ROUND(J183*I183,0)</f>
        <v>24659</v>
      </c>
      <c r="M183" s="42"/>
      <c r="N183" s="2">
        <f t="shared" si="24"/>
        <v>1.4355</v>
      </c>
      <c r="O183" s="263">
        <f t="shared" si="26"/>
        <v>8589</v>
      </c>
      <c r="P183" s="74">
        <f t="shared" si="27"/>
        <v>17178</v>
      </c>
      <c r="Q183" s="262"/>
      <c r="R183" s="75"/>
    </row>
    <row r="184" spans="1:18" ht="30" customHeight="1">
      <c r="A184" s="41"/>
      <c r="B184" s="384"/>
      <c r="C184" s="324"/>
      <c r="D184" s="407">
        <v>29004</v>
      </c>
      <c r="E184" s="271"/>
      <c r="F184" s="271"/>
      <c r="G184" s="287" t="s">
        <v>259</v>
      </c>
      <c r="H184" s="267" t="s">
        <v>24</v>
      </c>
      <c r="I184" s="268">
        <v>6</v>
      </c>
      <c r="J184" s="269">
        <f>APU!$H$360*N184</f>
        <v>12389.800499999999</v>
      </c>
      <c r="K184" s="325">
        <f>ROUND(J184*I184,0)</f>
        <v>74339</v>
      </c>
      <c r="N184" s="2">
        <f t="shared" si="24"/>
        <v>1.4355</v>
      </c>
      <c r="O184" s="263">
        <f t="shared" si="26"/>
        <v>8631</v>
      </c>
      <c r="P184" s="74">
        <f t="shared" si="27"/>
        <v>51786</v>
      </c>
      <c r="Q184" s="262"/>
      <c r="R184" s="75"/>
    </row>
    <row r="185" spans="1:18">
      <c r="A185" s="41"/>
      <c r="B185" s="384"/>
      <c r="C185" s="326" t="s">
        <v>268</v>
      </c>
      <c r="D185" s="79"/>
      <c r="E185" s="79" t="s">
        <v>22</v>
      </c>
      <c r="F185" s="270"/>
      <c r="G185" s="270" t="s">
        <v>269</v>
      </c>
      <c r="H185" s="270"/>
      <c r="I185" s="270"/>
      <c r="J185" s="270"/>
      <c r="K185" s="323"/>
      <c r="N185" s="2">
        <f t="shared" si="24"/>
        <v>1.4355</v>
      </c>
      <c r="O185" s="263">
        <f t="shared" si="26"/>
        <v>0</v>
      </c>
      <c r="P185" s="74">
        <f t="shared" si="27"/>
        <v>0</v>
      </c>
      <c r="Q185" s="262"/>
      <c r="R185" s="75"/>
    </row>
    <row r="186" spans="1:18" ht="58.5" customHeight="1">
      <c r="A186" s="41"/>
      <c r="B186" s="384"/>
      <c r="C186" s="324"/>
      <c r="D186" s="278" t="s">
        <v>276</v>
      </c>
      <c r="E186" s="271"/>
      <c r="F186" s="271"/>
      <c r="G186" s="287" t="s">
        <v>261</v>
      </c>
      <c r="H186" s="267" t="s">
        <v>24</v>
      </c>
      <c r="I186" s="268">
        <v>6</v>
      </c>
      <c r="J186" s="269">
        <f>APU!$H$142*N186</f>
        <v>124654.5135</v>
      </c>
      <c r="K186" s="325">
        <f t="shared" ref="K186" si="34">ROUND(J186*I186,0)</f>
        <v>747927</v>
      </c>
      <c r="N186" s="2">
        <f t="shared" si="24"/>
        <v>1.4355</v>
      </c>
      <c r="O186" s="263">
        <f t="shared" si="26"/>
        <v>86837</v>
      </c>
      <c r="P186" s="74">
        <f t="shared" si="27"/>
        <v>521022</v>
      </c>
      <c r="Q186" s="262"/>
      <c r="R186" s="75"/>
    </row>
    <row r="187" spans="1:18" ht="30" customHeight="1">
      <c r="A187" s="41"/>
      <c r="B187" s="384"/>
      <c r="C187" s="326" t="s">
        <v>228</v>
      </c>
      <c r="D187" s="79"/>
      <c r="E187" s="79" t="s">
        <v>22</v>
      </c>
      <c r="F187" s="270"/>
      <c r="G187" s="270" t="s">
        <v>229</v>
      </c>
      <c r="H187" s="270"/>
      <c r="I187" s="270"/>
      <c r="J187" s="270"/>
      <c r="K187" s="323"/>
      <c r="N187" s="2">
        <f t="shared" si="24"/>
        <v>1.4355</v>
      </c>
      <c r="O187" s="263">
        <f t="shared" si="26"/>
        <v>0</v>
      </c>
      <c r="P187" s="74">
        <f t="shared" si="27"/>
        <v>0</v>
      </c>
      <c r="Q187" s="262"/>
      <c r="R187" s="75"/>
    </row>
    <row r="188" spans="1:18" ht="47.25">
      <c r="A188" s="41"/>
      <c r="B188" s="384"/>
      <c r="C188" s="408"/>
      <c r="D188" s="411" t="s">
        <v>270</v>
      </c>
      <c r="E188" s="272"/>
      <c r="F188" s="282"/>
      <c r="G188" s="281" t="s">
        <v>271</v>
      </c>
      <c r="H188" s="267" t="s">
        <v>24</v>
      </c>
      <c r="I188" s="268">
        <v>2</v>
      </c>
      <c r="J188" s="269">
        <f>APU!$H$110*N188</f>
        <v>123945.3765</v>
      </c>
      <c r="K188" s="325">
        <f t="shared" ref="K188" si="35">ROUND(J188*I188,0)</f>
        <v>247891</v>
      </c>
      <c r="N188" s="2">
        <f t="shared" si="24"/>
        <v>1.4355</v>
      </c>
      <c r="O188" s="263">
        <f t="shared" si="26"/>
        <v>86343</v>
      </c>
      <c r="P188" s="74">
        <f t="shared" si="27"/>
        <v>172686</v>
      </c>
      <c r="Q188" s="262"/>
      <c r="R188" s="75"/>
    </row>
    <row r="189" spans="1:18" ht="30" customHeight="1">
      <c r="A189" s="41"/>
      <c r="B189" s="384"/>
      <c r="C189" s="326" t="s">
        <v>213</v>
      </c>
      <c r="D189" s="79"/>
      <c r="E189" s="79" t="s">
        <v>22</v>
      </c>
      <c r="F189" s="270"/>
      <c r="G189" s="270" t="s">
        <v>217</v>
      </c>
      <c r="H189" s="270"/>
      <c r="I189" s="270"/>
      <c r="J189" s="270"/>
      <c r="K189" s="323"/>
      <c r="N189" s="2">
        <f t="shared" si="24"/>
        <v>1.4355</v>
      </c>
      <c r="O189" s="263">
        <f t="shared" si="26"/>
        <v>0</v>
      </c>
      <c r="P189" s="74">
        <f t="shared" si="27"/>
        <v>0</v>
      </c>
      <c r="Q189" s="262"/>
      <c r="R189" s="75"/>
    </row>
    <row r="190" spans="1:18" ht="30" customHeight="1">
      <c r="A190" s="41"/>
      <c r="B190" s="384"/>
      <c r="C190" s="326" t="s">
        <v>180</v>
      </c>
      <c r="D190" s="79"/>
      <c r="E190" s="79" t="s">
        <v>22</v>
      </c>
      <c r="F190" s="270"/>
      <c r="G190" s="270" t="s">
        <v>181</v>
      </c>
      <c r="H190" s="270"/>
      <c r="I190" s="270"/>
      <c r="J190" s="270"/>
      <c r="K190" s="323"/>
      <c r="N190" s="2">
        <f t="shared" si="24"/>
        <v>1.4355</v>
      </c>
      <c r="O190" s="263">
        <f t="shared" si="26"/>
        <v>0</v>
      </c>
      <c r="P190" s="74">
        <f t="shared" si="27"/>
        <v>0</v>
      </c>
      <c r="Q190" s="262"/>
      <c r="R190" s="75"/>
    </row>
    <row r="191" spans="1:18" ht="145.5" customHeight="1">
      <c r="A191" s="41"/>
      <c r="B191" s="384"/>
      <c r="C191" s="324"/>
      <c r="D191" s="286" t="s">
        <v>182</v>
      </c>
      <c r="E191" s="267"/>
      <c r="F191" s="267"/>
      <c r="G191" s="412" t="s">
        <v>179</v>
      </c>
      <c r="H191" s="267" t="s">
        <v>24</v>
      </c>
      <c r="I191" s="268">
        <v>4</v>
      </c>
      <c r="J191" s="280">
        <f>APU!$H$173*N191</f>
        <v>682504.16850000003</v>
      </c>
      <c r="K191" s="325">
        <f>ROUND(J191*I191,0)</f>
        <v>2730017</v>
      </c>
      <c r="M191" s="42"/>
      <c r="N191" s="2">
        <f t="shared" si="24"/>
        <v>1.4355</v>
      </c>
      <c r="O191" s="263">
        <f t="shared" si="26"/>
        <v>475447</v>
      </c>
      <c r="P191" s="74">
        <f t="shared" si="27"/>
        <v>1901788</v>
      </c>
      <c r="Q191" s="262"/>
      <c r="R191" s="75"/>
    </row>
    <row r="192" spans="1:18" ht="30" customHeight="1">
      <c r="A192" s="41"/>
      <c r="B192" s="384"/>
      <c r="C192" s="329" t="s">
        <v>398</v>
      </c>
      <c r="D192" s="78"/>
      <c r="E192" s="271"/>
      <c r="F192" s="271"/>
      <c r="G192" s="274" t="s">
        <v>394</v>
      </c>
      <c r="H192" s="275"/>
      <c r="I192" s="276"/>
      <c r="J192" s="277"/>
      <c r="K192" s="330"/>
      <c r="M192" s="30">
        <v>11</v>
      </c>
      <c r="N192" s="2">
        <f t="shared" si="24"/>
        <v>1.4355</v>
      </c>
      <c r="O192" s="263">
        <f t="shared" si="26"/>
        <v>0</v>
      </c>
      <c r="P192" s="74">
        <f t="shared" si="27"/>
        <v>0</v>
      </c>
      <c r="Q192" s="262"/>
      <c r="R192" s="75"/>
    </row>
    <row r="193" spans="1:19" ht="30" customHeight="1">
      <c r="A193" s="41"/>
      <c r="B193" s="384"/>
      <c r="C193" s="329" t="s">
        <v>604</v>
      </c>
      <c r="D193" s="78" t="s">
        <v>27</v>
      </c>
      <c r="E193" s="271"/>
      <c r="F193" s="271"/>
      <c r="G193" s="272" t="s">
        <v>605</v>
      </c>
      <c r="H193" s="273" t="s">
        <v>24</v>
      </c>
      <c r="I193" s="268">
        <v>35</v>
      </c>
      <c r="J193" s="269">
        <f>+APU!$H$446*N193</f>
        <v>4319.4195</v>
      </c>
      <c r="K193" s="325">
        <f t="shared" ref="K193:K194" si="36">ROUND(J193*I193,0)</f>
        <v>151180</v>
      </c>
      <c r="N193" s="2">
        <f t="shared" si="24"/>
        <v>1.4355</v>
      </c>
      <c r="O193" s="263">
        <f t="shared" si="26"/>
        <v>3009</v>
      </c>
      <c r="P193" s="74">
        <f t="shared" si="27"/>
        <v>105315</v>
      </c>
      <c r="Q193" s="262"/>
      <c r="R193" s="75"/>
    </row>
    <row r="194" spans="1:19">
      <c r="A194" s="41"/>
      <c r="B194" s="384"/>
      <c r="C194" s="329" t="s">
        <v>606</v>
      </c>
      <c r="D194" s="78"/>
      <c r="E194" s="271"/>
      <c r="F194" s="271"/>
      <c r="G194" s="79" t="s">
        <v>607</v>
      </c>
      <c r="H194" s="273" t="s">
        <v>39</v>
      </c>
      <c r="I194" s="268">
        <v>5</v>
      </c>
      <c r="J194" s="269">
        <f>+APU!$H$450*N194</f>
        <v>105629.83199999999</v>
      </c>
      <c r="K194" s="325">
        <f t="shared" si="36"/>
        <v>528149</v>
      </c>
      <c r="N194" s="2">
        <f t="shared" ref="N194:N253" si="37">$N$12</f>
        <v>1.4355</v>
      </c>
      <c r="O194" s="263">
        <f t="shared" si="26"/>
        <v>73584</v>
      </c>
      <c r="P194" s="74">
        <f t="shared" si="27"/>
        <v>367920</v>
      </c>
      <c r="Q194" s="262"/>
      <c r="R194" s="75"/>
    </row>
    <row r="195" spans="1:19" ht="32.25" customHeight="1">
      <c r="A195" s="41"/>
      <c r="B195" s="384"/>
      <c r="C195" s="327" t="s">
        <v>13</v>
      </c>
      <c r="D195" s="267"/>
      <c r="E195" s="267"/>
      <c r="F195" s="267"/>
      <c r="G195" s="279"/>
      <c r="H195" s="267"/>
      <c r="I195" s="283"/>
      <c r="J195" s="284"/>
      <c r="K195" s="328">
        <f>SUM(K171:K194)</f>
        <v>10332869</v>
      </c>
      <c r="N195" s="2">
        <f t="shared" si="37"/>
        <v>1.4355</v>
      </c>
      <c r="O195" s="263">
        <f t="shared" si="26"/>
        <v>0</v>
      </c>
      <c r="P195" s="74">
        <f t="shared" si="27"/>
        <v>0</v>
      </c>
      <c r="Q195" s="290">
        <f>SUM(P171:P194)</f>
        <v>7198097</v>
      </c>
      <c r="R195" s="2">
        <f>+K195*N195</f>
        <v>14832833.4495</v>
      </c>
      <c r="S195" s="290">
        <f>+Q195-R195</f>
        <v>-7634736.4495000001</v>
      </c>
    </row>
    <row r="196" spans="1:19" ht="30" customHeight="1">
      <c r="A196" s="41"/>
      <c r="B196" s="384"/>
      <c r="C196" s="342" t="s">
        <v>279</v>
      </c>
      <c r="D196" s="343"/>
      <c r="E196" s="343"/>
      <c r="F196" s="343"/>
      <c r="G196" s="343"/>
      <c r="H196" s="343"/>
      <c r="I196" s="343"/>
      <c r="J196" s="335"/>
      <c r="K196" s="336"/>
      <c r="N196" s="2">
        <f t="shared" si="37"/>
        <v>1.4355</v>
      </c>
      <c r="O196" s="263">
        <f t="shared" si="26"/>
        <v>0</v>
      </c>
      <c r="P196" s="74">
        <f t="shared" si="27"/>
        <v>0</v>
      </c>
      <c r="Q196" s="262"/>
      <c r="R196" s="75"/>
    </row>
    <row r="197" spans="1:19" ht="30" customHeight="1">
      <c r="A197" s="41"/>
      <c r="B197" s="384"/>
      <c r="C197" s="322" t="s">
        <v>21</v>
      </c>
      <c r="D197" s="79"/>
      <c r="E197" s="79" t="s">
        <v>22</v>
      </c>
      <c r="F197" s="270"/>
      <c r="G197" s="270" t="s">
        <v>22</v>
      </c>
      <c r="H197" s="270"/>
      <c r="I197" s="270"/>
      <c r="J197" s="270"/>
      <c r="K197" s="323"/>
      <c r="N197" s="2">
        <f t="shared" si="37"/>
        <v>1.4355</v>
      </c>
      <c r="O197" s="263">
        <f t="shared" si="26"/>
        <v>0</v>
      </c>
      <c r="P197" s="74">
        <f t="shared" si="27"/>
        <v>0</v>
      </c>
      <c r="Q197" s="262"/>
      <c r="R197" s="75"/>
    </row>
    <row r="198" spans="1:19" ht="65.25" customHeight="1">
      <c r="A198" s="41"/>
      <c r="B198" s="384"/>
      <c r="C198" s="324"/>
      <c r="D198" s="265" t="s">
        <v>25</v>
      </c>
      <c r="E198" s="271"/>
      <c r="F198" s="271"/>
      <c r="G198" s="266" t="s">
        <v>23</v>
      </c>
      <c r="H198" s="267" t="s">
        <v>24</v>
      </c>
      <c r="I198" s="268">
        <v>192</v>
      </c>
      <c r="J198" s="269">
        <f>APU!$H$207*N198</f>
        <v>33490.214999999997</v>
      </c>
      <c r="K198" s="325">
        <f>ROUND(J198*I198,0)</f>
        <v>6430121</v>
      </c>
      <c r="N198" s="2">
        <f t="shared" si="37"/>
        <v>1.4355</v>
      </c>
      <c r="O198" s="263">
        <f t="shared" si="26"/>
        <v>23329.999999999996</v>
      </c>
      <c r="P198" s="74">
        <f t="shared" si="27"/>
        <v>4479359.9999999991</v>
      </c>
      <c r="Q198" s="262"/>
      <c r="R198" s="75"/>
    </row>
    <row r="199" spans="1:19" ht="63.75" customHeight="1">
      <c r="A199" s="41"/>
      <c r="B199" s="384"/>
      <c r="C199" s="324"/>
      <c r="D199" s="265" t="s">
        <v>89</v>
      </c>
      <c r="E199" s="271"/>
      <c r="F199" s="271"/>
      <c r="G199" s="287" t="s">
        <v>88</v>
      </c>
      <c r="H199" s="267" t="s">
        <v>24</v>
      </c>
      <c r="I199" s="268">
        <v>74</v>
      </c>
      <c r="J199" s="269">
        <f>APU!$H$229*N199</f>
        <v>34922.843999999997</v>
      </c>
      <c r="K199" s="325">
        <f>ROUND(J199*I199,0)</f>
        <v>2584290</v>
      </c>
      <c r="N199" s="2">
        <f t="shared" si="37"/>
        <v>1.4355</v>
      </c>
      <c r="O199" s="263">
        <f t="shared" si="26"/>
        <v>24327.999999999996</v>
      </c>
      <c r="P199" s="74">
        <f t="shared" si="27"/>
        <v>1800271.9999999998</v>
      </c>
      <c r="Q199" s="262"/>
      <c r="R199" s="75"/>
    </row>
    <row r="200" spans="1:19" ht="64.5" customHeight="1">
      <c r="A200" s="41"/>
      <c r="B200" s="384"/>
      <c r="C200" s="324"/>
      <c r="D200" s="407">
        <v>19014</v>
      </c>
      <c r="E200" s="271"/>
      <c r="F200" s="271"/>
      <c r="G200" s="287" t="s">
        <v>220</v>
      </c>
      <c r="H200" s="267" t="s">
        <v>24</v>
      </c>
      <c r="I200" s="268">
        <v>161</v>
      </c>
      <c r="J200" s="269">
        <f>APU!$H$249*N200</f>
        <v>39100.148999999998</v>
      </c>
      <c r="K200" s="325">
        <f>ROUND(J200*I200,0)</f>
        <v>6295124</v>
      </c>
      <c r="M200" s="42"/>
      <c r="N200" s="2">
        <f t="shared" si="37"/>
        <v>1.4355</v>
      </c>
      <c r="O200" s="263">
        <f t="shared" si="26"/>
        <v>27238</v>
      </c>
      <c r="P200" s="74">
        <f t="shared" si="27"/>
        <v>4385318</v>
      </c>
      <c r="Q200" s="262"/>
      <c r="R200" s="75"/>
    </row>
    <row r="201" spans="1:19" ht="30" customHeight="1">
      <c r="A201" s="41"/>
      <c r="B201" s="384"/>
      <c r="C201" s="326" t="s">
        <v>56</v>
      </c>
      <c r="D201" s="79"/>
      <c r="E201" s="79" t="s">
        <v>22</v>
      </c>
      <c r="F201" s="270"/>
      <c r="G201" s="270" t="s">
        <v>55</v>
      </c>
      <c r="H201" s="270"/>
      <c r="I201" s="270"/>
      <c r="J201" s="270"/>
      <c r="K201" s="323"/>
      <c r="M201" s="42"/>
      <c r="N201" s="2">
        <f t="shared" si="37"/>
        <v>1.4355</v>
      </c>
      <c r="O201" s="263">
        <f t="shared" ref="O201:O261" si="38">J201/$N$12</f>
        <v>0</v>
      </c>
      <c r="P201" s="74">
        <f t="shared" ref="P201:P261" si="39">O201*I201</f>
        <v>0</v>
      </c>
      <c r="Q201" s="262"/>
      <c r="R201" s="75"/>
    </row>
    <row r="202" spans="1:19" ht="30" customHeight="1">
      <c r="A202" s="41"/>
      <c r="B202" s="384"/>
      <c r="C202" s="324"/>
      <c r="D202" s="409" t="s">
        <v>188</v>
      </c>
      <c r="E202" s="271"/>
      <c r="F202" s="271"/>
      <c r="G202" s="287" t="s">
        <v>189</v>
      </c>
      <c r="H202" s="267" t="s">
        <v>36</v>
      </c>
      <c r="I202" s="268">
        <v>4</v>
      </c>
      <c r="J202" s="280">
        <f>APU!$H$302*N202</f>
        <v>73666.989000000001</v>
      </c>
      <c r="K202" s="325">
        <f>ROUND(J202*I202,0)</f>
        <v>294668</v>
      </c>
      <c r="N202" s="2">
        <f t="shared" si="37"/>
        <v>1.4355</v>
      </c>
      <c r="O202" s="263">
        <f t="shared" si="38"/>
        <v>51318</v>
      </c>
      <c r="P202" s="74">
        <f t="shared" si="39"/>
        <v>205272</v>
      </c>
      <c r="Q202" s="262"/>
      <c r="R202" s="75"/>
    </row>
    <row r="203" spans="1:19">
      <c r="A203" s="41"/>
      <c r="B203" s="384"/>
      <c r="C203" s="326" t="s">
        <v>137</v>
      </c>
      <c r="D203" s="79"/>
      <c r="E203" s="79" t="s">
        <v>22</v>
      </c>
      <c r="F203" s="270"/>
      <c r="G203" s="270" t="s">
        <v>144</v>
      </c>
      <c r="H203" s="270"/>
      <c r="I203" s="270"/>
      <c r="J203" s="270"/>
      <c r="K203" s="323"/>
      <c r="M203" s="42"/>
      <c r="N203" s="2">
        <f t="shared" si="37"/>
        <v>1.4355</v>
      </c>
      <c r="O203" s="263">
        <f t="shared" si="38"/>
        <v>0</v>
      </c>
      <c r="P203" s="74">
        <f t="shared" si="39"/>
        <v>0</v>
      </c>
      <c r="Q203" s="262"/>
      <c r="R203" s="75"/>
    </row>
    <row r="204" spans="1:19" ht="31.5">
      <c r="A204" s="41"/>
      <c r="B204" s="384"/>
      <c r="C204" s="408"/>
      <c r="D204" s="285" t="s">
        <v>166</v>
      </c>
      <c r="E204" s="272"/>
      <c r="F204" s="282"/>
      <c r="G204" s="281" t="s">
        <v>165</v>
      </c>
      <c r="H204" s="264" t="s">
        <v>36</v>
      </c>
      <c r="I204" s="268">
        <v>10</v>
      </c>
      <c r="J204" s="269">
        <f>APU!$H$56*N204</f>
        <v>32445.170999999998</v>
      </c>
      <c r="K204" s="325">
        <f>ROUND(J204*I204,0)</f>
        <v>324452</v>
      </c>
      <c r="M204" s="42"/>
      <c r="N204" s="2">
        <f t="shared" si="37"/>
        <v>1.4355</v>
      </c>
      <c r="O204" s="263">
        <f t="shared" si="38"/>
        <v>22602</v>
      </c>
      <c r="P204" s="74">
        <f t="shared" si="39"/>
        <v>226020</v>
      </c>
      <c r="Q204" s="262"/>
      <c r="R204" s="75"/>
    </row>
    <row r="205" spans="1:19" ht="31.5">
      <c r="A205" s="41"/>
      <c r="B205" s="384"/>
      <c r="C205" s="408"/>
      <c r="D205" s="285" t="s">
        <v>208</v>
      </c>
      <c r="E205" s="272"/>
      <c r="F205" s="282"/>
      <c r="G205" s="281" t="s">
        <v>209</v>
      </c>
      <c r="H205" s="264" t="s">
        <v>36</v>
      </c>
      <c r="I205" s="268">
        <v>10</v>
      </c>
      <c r="J205" s="269">
        <f>APU!$H$48*N205</f>
        <v>83724.101999999999</v>
      </c>
      <c r="K205" s="325">
        <f>ROUND(J205*I205,0)</f>
        <v>837241</v>
      </c>
      <c r="N205" s="2">
        <f t="shared" si="37"/>
        <v>1.4355</v>
      </c>
      <c r="O205" s="263">
        <f t="shared" si="38"/>
        <v>58324</v>
      </c>
      <c r="P205" s="74">
        <f t="shared" si="39"/>
        <v>583240</v>
      </c>
      <c r="Q205" s="262"/>
      <c r="R205" s="75"/>
    </row>
    <row r="206" spans="1:19">
      <c r="A206" s="41"/>
      <c r="B206" s="384"/>
      <c r="C206" s="326" t="s">
        <v>194</v>
      </c>
      <c r="D206" s="79"/>
      <c r="E206" s="79" t="s">
        <v>22</v>
      </c>
      <c r="F206" s="270"/>
      <c r="G206" s="270" t="s">
        <v>195</v>
      </c>
      <c r="H206" s="270"/>
      <c r="I206" s="270"/>
      <c r="J206" s="270"/>
      <c r="K206" s="323"/>
      <c r="M206" s="42"/>
      <c r="N206" s="2">
        <f t="shared" si="37"/>
        <v>1.4355</v>
      </c>
      <c r="O206" s="263">
        <f t="shared" si="38"/>
        <v>0</v>
      </c>
      <c r="P206" s="74">
        <f t="shared" si="39"/>
        <v>0</v>
      </c>
      <c r="Q206" s="262"/>
      <c r="R206" s="75"/>
    </row>
    <row r="207" spans="1:19" ht="63">
      <c r="A207" s="41"/>
      <c r="B207" s="384"/>
      <c r="C207" s="408"/>
      <c r="D207" s="302" t="s">
        <v>196</v>
      </c>
      <c r="E207" s="272"/>
      <c r="F207" s="282"/>
      <c r="G207" s="281" t="s">
        <v>197</v>
      </c>
      <c r="H207" s="264" t="s">
        <v>36</v>
      </c>
      <c r="I207" s="268">
        <v>2</v>
      </c>
      <c r="J207" s="269">
        <f>APU!$H$163*N207</f>
        <v>499765.01850000001</v>
      </c>
      <c r="K207" s="325">
        <f t="shared" ref="K207:K208" si="40">ROUND(J207*I207,0)</f>
        <v>999530</v>
      </c>
      <c r="M207" s="42"/>
      <c r="N207" s="2">
        <f t="shared" si="37"/>
        <v>1.4355</v>
      </c>
      <c r="O207" s="263">
        <f t="shared" si="38"/>
        <v>348147</v>
      </c>
      <c r="P207" s="74">
        <f t="shared" si="39"/>
        <v>696294</v>
      </c>
      <c r="Q207" s="262"/>
      <c r="R207" s="75"/>
    </row>
    <row r="208" spans="1:19" ht="30" customHeight="1">
      <c r="A208" s="41"/>
      <c r="B208" s="384"/>
      <c r="C208" s="408"/>
      <c r="D208" s="302" t="s">
        <v>190</v>
      </c>
      <c r="E208" s="272"/>
      <c r="F208" s="282"/>
      <c r="G208" s="281" t="s">
        <v>191</v>
      </c>
      <c r="H208" s="264" t="s">
        <v>36</v>
      </c>
      <c r="I208" s="268">
        <v>2</v>
      </c>
      <c r="J208" s="269">
        <f>APU!$H$156*N208</f>
        <v>1021371.1695</v>
      </c>
      <c r="K208" s="325">
        <f t="shared" si="40"/>
        <v>2042742</v>
      </c>
      <c r="M208" s="42"/>
      <c r="N208" s="2">
        <f t="shared" si="37"/>
        <v>1.4355</v>
      </c>
      <c r="O208" s="263">
        <f t="shared" si="38"/>
        <v>711509</v>
      </c>
      <c r="P208" s="74">
        <f t="shared" si="39"/>
        <v>1423018</v>
      </c>
      <c r="Q208" s="262"/>
      <c r="R208" s="75"/>
    </row>
    <row r="209" spans="1:19" ht="30" customHeight="1">
      <c r="A209" s="41"/>
      <c r="B209" s="384"/>
      <c r="C209" s="326" t="s">
        <v>110</v>
      </c>
      <c r="D209" s="79"/>
      <c r="E209" s="79" t="s">
        <v>22</v>
      </c>
      <c r="F209" s="270"/>
      <c r="G209" s="270" t="s">
        <v>111</v>
      </c>
      <c r="H209" s="270"/>
      <c r="I209" s="270"/>
      <c r="J209" s="270"/>
      <c r="K209" s="323"/>
      <c r="N209" s="2">
        <f t="shared" si="37"/>
        <v>1.4355</v>
      </c>
      <c r="O209" s="263">
        <f t="shared" si="38"/>
        <v>0</v>
      </c>
      <c r="P209" s="74">
        <f t="shared" si="39"/>
        <v>0</v>
      </c>
      <c r="Q209" s="262"/>
      <c r="R209" s="75"/>
    </row>
    <row r="210" spans="1:19" ht="30" customHeight="1">
      <c r="A210" s="41"/>
      <c r="B210" s="384"/>
      <c r="C210" s="324"/>
      <c r="D210" s="407">
        <v>29004</v>
      </c>
      <c r="E210" s="271"/>
      <c r="F210" s="271"/>
      <c r="G210" s="287" t="s">
        <v>259</v>
      </c>
      <c r="H210" s="267" t="s">
        <v>24</v>
      </c>
      <c r="I210" s="268">
        <v>9</v>
      </c>
      <c r="J210" s="269">
        <f>APU!$H$360*N210</f>
        <v>12389.800499999999</v>
      </c>
      <c r="K210" s="325">
        <f>ROUND(J210*I210,0)</f>
        <v>111508</v>
      </c>
      <c r="N210" s="2">
        <f t="shared" si="37"/>
        <v>1.4355</v>
      </c>
      <c r="O210" s="263">
        <f t="shared" si="38"/>
        <v>8631</v>
      </c>
      <c r="P210" s="74">
        <f t="shared" si="39"/>
        <v>77679</v>
      </c>
      <c r="Q210" s="262"/>
      <c r="R210" s="75"/>
    </row>
    <row r="211" spans="1:19">
      <c r="A211" s="41"/>
      <c r="B211" s="384"/>
      <c r="C211" s="326" t="s">
        <v>268</v>
      </c>
      <c r="D211" s="79"/>
      <c r="E211" s="79" t="s">
        <v>22</v>
      </c>
      <c r="F211" s="270"/>
      <c r="G211" s="270" t="s">
        <v>269</v>
      </c>
      <c r="H211" s="270"/>
      <c r="I211" s="270"/>
      <c r="J211" s="270"/>
      <c r="K211" s="323"/>
      <c r="N211" s="2">
        <f t="shared" si="37"/>
        <v>1.4355</v>
      </c>
      <c r="O211" s="263">
        <f t="shared" si="38"/>
        <v>0</v>
      </c>
      <c r="P211" s="74">
        <f t="shared" si="39"/>
        <v>0</v>
      </c>
      <c r="Q211" s="262"/>
      <c r="R211" s="75"/>
    </row>
    <row r="212" spans="1:19" ht="66" customHeight="1">
      <c r="A212" s="41"/>
      <c r="B212" s="384"/>
      <c r="C212" s="324"/>
      <c r="D212" s="278" t="s">
        <v>276</v>
      </c>
      <c r="E212" s="271"/>
      <c r="F212" s="271"/>
      <c r="G212" s="287" t="s">
        <v>261</v>
      </c>
      <c r="H212" s="267" t="s">
        <v>24</v>
      </c>
      <c r="I212" s="268">
        <v>6</v>
      </c>
      <c r="J212" s="269">
        <f>APU!$H$142*N212</f>
        <v>124654.5135</v>
      </c>
      <c r="K212" s="325">
        <f t="shared" ref="K212" si="41">ROUND(J212*I212,0)</f>
        <v>747927</v>
      </c>
      <c r="N212" s="2">
        <f t="shared" si="37"/>
        <v>1.4355</v>
      </c>
      <c r="O212" s="263">
        <f t="shared" si="38"/>
        <v>86837</v>
      </c>
      <c r="P212" s="74">
        <f t="shared" si="39"/>
        <v>521022</v>
      </c>
      <c r="Q212" s="262"/>
      <c r="R212" s="75"/>
    </row>
    <row r="213" spans="1:19" ht="28.5" customHeight="1">
      <c r="A213" s="41"/>
      <c r="B213" s="384"/>
      <c r="C213" s="326" t="s">
        <v>228</v>
      </c>
      <c r="D213" s="79"/>
      <c r="E213" s="79" t="s">
        <v>22</v>
      </c>
      <c r="F213" s="270"/>
      <c r="G213" s="270" t="s">
        <v>229</v>
      </c>
      <c r="H213" s="270"/>
      <c r="I213" s="270"/>
      <c r="J213" s="270"/>
      <c r="K213" s="323"/>
      <c r="N213" s="2">
        <f t="shared" si="37"/>
        <v>1.4355</v>
      </c>
      <c r="O213" s="263">
        <f t="shared" si="38"/>
        <v>0</v>
      </c>
      <c r="P213" s="74">
        <f t="shared" si="39"/>
        <v>0</v>
      </c>
      <c r="Q213" s="262"/>
      <c r="R213" s="75"/>
    </row>
    <row r="214" spans="1:19" ht="53.25" customHeight="1">
      <c r="A214" s="41"/>
      <c r="B214" s="384"/>
      <c r="C214" s="408"/>
      <c r="D214" s="411" t="s">
        <v>270</v>
      </c>
      <c r="E214" s="272"/>
      <c r="F214" s="282"/>
      <c r="G214" s="281" t="s">
        <v>271</v>
      </c>
      <c r="H214" s="267" t="s">
        <v>24</v>
      </c>
      <c r="I214" s="268">
        <v>3</v>
      </c>
      <c r="J214" s="269">
        <f>APU!$H$110*N214</f>
        <v>123945.3765</v>
      </c>
      <c r="K214" s="325">
        <f t="shared" ref="K214" si="42">ROUND(J214*I214,0)</f>
        <v>371836</v>
      </c>
      <c r="N214" s="2">
        <f t="shared" si="37"/>
        <v>1.4355</v>
      </c>
      <c r="O214" s="263">
        <f t="shared" si="38"/>
        <v>86343</v>
      </c>
      <c r="P214" s="74">
        <f t="shared" si="39"/>
        <v>259029</v>
      </c>
      <c r="Q214" s="262"/>
      <c r="R214" s="75"/>
    </row>
    <row r="215" spans="1:19" ht="30" customHeight="1">
      <c r="A215" s="41"/>
      <c r="B215" s="384"/>
      <c r="C215" s="329" t="s">
        <v>398</v>
      </c>
      <c r="D215" s="78"/>
      <c r="E215" s="271"/>
      <c r="F215" s="271"/>
      <c r="G215" s="274" t="s">
        <v>394</v>
      </c>
      <c r="H215" s="275"/>
      <c r="I215" s="276"/>
      <c r="J215" s="277"/>
      <c r="K215" s="330"/>
      <c r="N215" s="2">
        <f t="shared" si="37"/>
        <v>1.4355</v>
      </c>
      <c r="O215" s="263">
        <f t="shared" si="38"/>
        <v>0</v>
      </c>
      <c r="P215" s="74">
        <f t="shared" si="39"/>
        <v>0</v>
      </c>
      <c r="Q215" s="262"/>
      <c r="R215" s="75"/>
    </row>
    <row r="216" spans="1:19">
      <c r="A216" s="41"/>
      <c r="B216" s="384"/>
      <c r="C216" s="329" t="s">
        <v>604</v>
      </c>
      <c r="D216" s="78" t="s">
        <v>27</v>
      </c>
      <c r="E216" s="271"/>
      <c r="F216" s="271"/>
      <c r="G216" s="272" t="s">
        <v>605</v>
      </c>
      <c r="H216" s="273" t="s">
        <v>24</v>
      </c>
      <c r="I216" s="268">
        <v>35</v>
      </c>
      <c r="J216" s="269">
        <f>+APU!$H$446*N216</f>
        <v>4319.4195</v>
      </c>
      <c r="K216" s="325">
        <f t="shared" ref="K216:K217" si="43">ROUND(J216*I216,0)</f>
        <v>151180</v>
      </c>
      <c r="N216" s="2">
        <f t="shared" si="37"/>
        <v>1.4355</v>
      </c>
      <c r="O216" s="263">
        <f t="shared" si="38"/>
        <v>3009</v>
      </c>
      <c r="P216" s="74">
        <f t="shared" si="39"/>
        <v>105315</v>
      </c>
      <c r="Q216" s="262"/>
      <c r="R216" s="75"/>
    </row>
    <row r="217" spans="1:19" ht="24.75" customHeight="1">
      <c r="A217" s="41"/>
      <c r="B217" s="384"/>
      <c r="C217" s="329" t="s">
        <v>606</v>
      </c>
      <c r="D217" s="78"/>
      <c r="E217" s="271"/>
      <c r="F217" s="271"/>
      <c r="G217" s="79" t="s">
        <v>607</v>
      </c>
      <c r="H217" s="273" t="s">
        <v>39</v>
      </c>
      <c r="I217" s="268">
        <v>5</v>
      </c>
      <c r="J217" s="269">
        <f>+APU!$H$450*N217</f>
        <v>105629.83199999999</v>
      </c>
      <c r="K217" s="325">
        <f t="shared" si="43"/>
        <v>528149</v>
      </c>
      <c r="N217" s="2">
        <f t="shared" si="37"/>
        <v>1.4355</v>
      </c>
      <c r="O217" s="263">
        <f t="shared" si="38"/>
        <v>73584</v>
      </c>
      <c r="P217" s="74">
        <f t="shared" si="39"/>
        <v>367920</v>
      </c>
      <c r="Q217" s="262"/>
      <c r="R217" s="75"/>
    </row>
    <row r="218" spans="1:19" ht="18">
      <c r="A218" s="41"/>
      <c r="B218" s="384"/>
      <c r="C218" s="327" t="s">
        <v>13</v>
      </c>
      <c r="D218" s="267"/>
      <c r="E218" s="267"/>
      <c r="F218" s="267"/>
      <c r="G218" s="279"/>
      <c r="H218" s="267"/>
      <c r="I218" s="283"/>
      <c r="J218" s="284"/>
      <c r="K218" s="328">
        <f>SUM(K198:K217)</f>
        <v>21718768</v>
      </c>
      <c r="M218" s="42"/>
      <c r="N218" s="2">
        <f t="shared" si="37"/>
        <v>1.4355</v>
      </c>
      <c r="O218" s="263">
        <f t="shared" si="38"/>
        <v>0</v>
      </c>
      <c r="P218" s="74">
        <f t="shared" si="39"/>
        <v>0</v>
      </c>
      <c r="Q218" s="290">
        <f>SUM(P198:P217)</f>
        <v>15129759</v>
      </c>
      <c r="R218" s="2">
        <f>+K218*N218</f>
        <v>31177291.464000002</v>
      </c>
      <c r="S218" s="290">
        <f>+Q218-R218</f>
        <v>-16047532.464000002</v>
      </c>
    </row>
    <row r="219" spans="1:19">
      <c r="A219" s="41"/>
      <c r="B219" s="384"/>
      <c r="C219" s="342" t="s">
        <v>280</v>
      </c>
      <c r="D219" s="343"/>
      <c r="E219" s="343"/>
      <c r="F219" s="343"/>
      <c r="G219" s="343"/>
      <c r="H219" s="343"/>
      <c r="I219" s="343"/>
      <c r="J219" s="335"/>
      <c r="K219" s="336"/>
      <c r="M219" s="42"/>
      <c r="N219" s="2">
        <f t="shared" si="37"/>
        <v>1.4355</v>
      </c>
      <c r="O219" s="263">
        <f t="shared" si="38"/>
        <v>0</v>
      </c>
      <c r="P219" s="74">
        <f t="shared" si="39"/>
        <v>0</v>
      </c>
      <c r="Q219" s="262"/>
      <c r="R219" s="75"/>
    </row>
    <row r="220" spans="1:19" ht="30" customHeight="1">
      <c r="A220" s="41"/>
      <c r="B220" s="384"/>
      <c r="C220" s="322" t="s">
        <v>21</v>
      </c>
      <c r="D220" s="79"/>
      <c r="E220" s="79" t="s">
        <v>22</v>
      </c>
      <c r="F220" s="270"/>
      <c r="G220" s="270" t="s">
        <v>22</v>
      </c>
      <c r="H220" s="270"/>
      <c r="I220" s="270"/>
      <c r="J220" s="270"/>
      <c r="K220" s="323"/>
      <c r="N220" s="2">
        <f t="shared" si="37"/>
        <v>1.4355</v>
      </c>
      <c r="O220" s="263">
        <f t="shared" si="38"/>
        <v>0</v>
      </c>
      <c r="P220" s="74">
        <f t="shared" si="39"/>
        <v>0</v>
      </c>
      <c r="Q220" s="262"/>
      <c r="R220" s="75"/>
    </row>
    <row r="221" spans="1:19" ht="63">
      <c r="A221" s="41"/>
      <c r="B221" s="384"/>
      <c r="C221" s="324"/>
      <c r="D221" s="265" t="s">
        <v>25</v>
      </c>
      <c r="E221" s="271"/>
      <c r="F221" s="271"/>
      <c r="G221" s="266" t="s">
        <v>23</v>
      </c>
      <c r="H221" s="267" t="s">
        <v>24</v>
      </c>
      <c r="I221" s="268">
        <v>37</v>
      </c>
      <c r="J221" s="269">
        <f>APU!$H$207*N221</f>
        <v>33490.214999999997</v>
      </c>
      <c r="K221" s="325">
        <f>ROUND(J221*I221,0)</f>
        <v>1239138</v>
      </c>
      <c r="N221" s="2">
        <f t="shared" si="37"/>
        <v>1.4355</v>
      </c>
      <c r="O221" s="263">
        <f t="shared" si="38"/>
        <v>23329.999999999996</v>
      </c>
      <c r="P221" s="74">
        <f t="shared" si="39"/>
        <v>863209.99999999988</v>
      </c>
      <c r="Q221" s="262"/>
      <c r="R221" s="75"/>
    </row>
    <row r="222" spans="1:19" ht="66" customHeight="1">
      <c r="A222" s="41"/>
      <c r="B222" s="384"/>
      <c r="C222" s="324"/>
      <c r="D222" s="265" t="s">
        <v>89</v>
      </c>
      <c r="E222" s="271"/>
      <c r="F222" s="271"/>
      <c r="G222" s="287" t="s">
        <v>88</v>
      </c>
      <c r="H222" s="267" t="s">
        <v>24</v>
      </c>
      <c r="I222" s="268">
        <v>50</v>
      </c>
      <c r="J222" s="269">
        <f>APU!$H$229*N222</f>
        <v>34922.843999999997</v>
      </c>
      <c r="K222" s="325">
        <f>ROUND(J222*I222,0)</f>
        <v>1746142</v>
      </c>
      <c r="N222" s="2">
        <f t="shared" si="37"/>
        <v>1.4355</v>
      </c>
      <c r="O222" s="263">
        <f t="shared" si="38"/>
        <v>24327.999999999996</v>
      </c>
      <c r="P222" s="74">
        <f t="shared" si="39"/>
        <v>1216399.9999999998</v>
      </c>
      <c r="Q222" s="262"/>
      <c r="R222" s="75"/>
    </row>
    <row r="223" spans="1:19" ht="63">
      <c r="A223" s="41"/>
      <c r="B223" s="384"/>
      <c r="C223" s="324"/>
      <c r="D223" s="407">
        <v>19014</v>
      </c>
      <c r="E223" s="271"/>
      <c r="F223" s="271"/>
      <c r="G223" s="287" t="s">
        <v>220</v>
      </c>
      <c r="H223" s="267" t="s">
        <v>24</v>
      </c>
      <c r="I223" s="268">
        <v>35</v>
      </c>
      <c r="J223" s="269">
        <f>APU!$H$249*N223</f>
        <v>39100.148999999998</v>
      </c>
      <c r="K223" s="325">
        <f>ROUND(J223*I223,0)</f>
        <v>1368505</v>
      </c>
      <c r="M223" s="42"/>
      <c r="N223" s="2">
        <f t="shared" si="37"/>
        <v>1.4355</v>
      </c>
      <c r="O223" s="263">
        <f t="shared" si="38"/>
        <v>27238</v>
      </c>
      <c r="P223" s="74">
        <f t="shared" si="39"/>
        <v>953330</v>
      </c>
      <c r="Q223" s="262"/>
      <c r="R223" s="75"/>
    </row>
    <row r="224" spans="1:19">
      <c r="A224" s="41"/>
      <c r="B224" s="384"/>
      <c r="C224" s="326" t="s">
        <v>56</v>
      </c>
      <c r="D224" s="79"/>
      <c r="E224" s="79" t="s">
        <v>22</v>
      </c>
      <c r="F224" s="270"/>
      <c r="G224" s="270" t="s">
        <v>55</v>
      </c>
      <c r="H224" s="270"/>
      <c r="I224" s="270"/>
      <c r="J224" s="270"/>
      <c r="K224" s="323"/>
      <c r="N224" s="2">
        <f t="shared" si="37"/>
        <v>1.4355</v>
      </c>
      <c r="O224" s="263">
        <f t="shared" si="38"/>
        <v>0</v>
      </c>
      <c r="P224" s="74">
        <f t="shared" si="39"/>
        <v>0</v>
      </c>
      <c r="Q224" s="262"/>
      <c r="R224" s="75"/>
    </row>
    <row r="225" spans="1:19">
      <c r="A225" s="41"/>
      <c r="B225" s="384"/>
      <c r="C225" s="324"/>
      <c r="D225" s="409" t="s">
        <v>188</v>
      </c>
      <c r="E225" s="271"/>
      <c r="F225" s="271"/>
      <c r="G225" s="287" t="s">
        <v>189</v>
      </c>
      <c r="H225" s="267" t="s">
        <v>36</v>
      </c>
      <c r="I225" s="268">
        <v>2</v>
      </c>
      <c r="J225" s="280">
        <f>APU!$H$302*N225</f>
        <v>73666.989000000001</v>
      </c>
      <c r="K225" s="325">
        <f>ROUND(J225*I225,0)</f>
        <v>147334</v>
      </c>
      <c r="N225" s="2">
        <f t="shared" si="37"/>
        <v>1.4355</v>
      </c>
      <c r="O225" s="263">
        <f t="shared" si="38"/>
        <v>51318</v>
      </c>
      <c r="P225" s="74">
        <f t="shared" si="39"/>
        <v>102636</v>
      </c>
      <c r="Q225" s="262"/>
      <c r="R225" s="75"/>
    </row>
    <row r="226" spans="1:19">
      <c r="A226" s="41"/>
      <c r="B226" s="384"/>
      <c r="C226" s="326" t="s">
        <v>137</v>
      </c>
      <c r="D226" s="79"/>
      <c r="E226" s="79" t="s">
        <v>22</v>
      </c>
      <c r="F226" s="270"/>
      <c r="G226" s="270" t="s">
        <v>144</v>
      </c>
      <c r="H226" s="270"/>
      <c r="I226" s="270"/>
      <c r="J226" s="270"/>
      <c r="K226" s="323"/>
      <c r="M226" s="42"/>
      <c r="N226" s="2">
        <f t="shared" si="37"/>
        <v>1.4355</v>
      </c>
      <c r="O226" s="263">
        <f t="shared" si="38"/>
        <v>0</v>
      </c>
      <c r="P226" s="74">
        <f t="shared" si="39"/>
        <v>0</v>
      </c>
      <c r="Q226" s="262"/>
      <c r="R226" s="75"/>
    </row>
    <row r="227" spans="1:19" ht="31.5">
      <c r="A227" s="41"/>
      <c r="B227" s="384"/>
      <c r="C227" s="408"/>
      <c r="D227" s="285" t="s">
        <v>166</v>
      </c>
      <c r="E227" s="272"/>
      <c r="F227" s="282"/>
      <c r="G227" s="281" t="s">
        <v>165</v>
      </c>
      <c r="H227" s="264" t="s">
        <v>36</v>
      </c>
      <c r="I227" s="268">
        <v>4</v>
      </c>
      <c r="J227" s="269">
        <f>APU!$H$56*N227</f>
        <v>32445.170999999998</v>
      </c>
      <c r="K227" s="325">
        <f>ROUND(J227*I227,0)</f>
        <v>129781</v>
      </c>
      <c r="N227" s="2">
        <f t="shared" si="37"/>
        <v>1.4355</v>
      </c>
      <c r="O227" s="263">
        <f t="shared" si="38"/>
        <v>22602</v>
      </c>
      <c r="P227" s="74">
        <f t="shared" si="39"/>
        <v>90408</v>
      </c>
      <c r="Q227" s="262"/>
      <c r="R227" s="75"/>
    </row>
    <row r="228" spans="1:19" ht="30" customHeight="1">
      <c r="A228" s="41"/>
      <c r="B228" s="384"/>
      <c r="C228" s="408"/>
      <c r="D228" s="285" t="s">
        <v>208</v>
      </c>
      <c r="E228" s="272"/>
      <c r="F228" s="282"/>
      <c r="G228" s="281" t="s">
        <v>209</v>
      </c>
      <c r="H228" s="264" t="s">
        <v>36</v>
      </c>
      <c r="I228" s="268">
        <v>4</v>
      </c>
      <c r="J228" s="269">
        <f>APU!$H$48*N228</f>
        <v>83724.101999999999</v>
      </c>
      <c r="K228" s="325">
        <f>ROUND(J228*I228,0)</f>
        <v>334896</v>
      </c>
      <c r="N228" s="2">
        <f t="shared" si="37"/>
        <v>1.4355</v>
      </c>
      <c r="O228" s="263">
        <f t="shared" si="38"/>
        <v>58324</v>
      </c>
      <c r="P228" s="74">
        <f t="shared" si="39"/>
        <v>233296</v>
      </c>
      <c r="Q228" s="262"/>
      <c r="R228" s="75"/>
    </row>
    <row r="229" spans="1:19" ht="30" customHeight="1">
      <c r="A229" s="41"/>
      <c r="B229" s="384"/>
      <c r="C229" s="326" t="s">
        <v>194</v>
      </c>
      <c r="D229" s="79"/>
      <c r="E229" s="79" t="s">
        <v>22</v>
      </c>
      <c r="F229" s="270"/>
      <c r="G229" s="270" t="s">
        <v>195</v>
      </c>
      <c r="H229" s="270"/>
      <c r="I229" s="270"/>
      <c r="J229" s="270"/>
      <c r="K229" s="323"/>
      <c r="N229" s="2">
        <f t="shared" si="37"/>
        <v>1.4355</v>
      </c>
      <c r="O229" s="263">
        <f t="shared" si="38"/>
        <v>0</v>
      </c>
      <c r="P229" s="74">
        <f t="shared" si="39"/>
        <v>0</v>
      </c>
      <c r="Q229" s="262"/>
      <c r="R229" s="75"/>
    </row>
    <row r="230" spans="1:19" ht="56.25" customHeight="1">
      <c r="A230" s="41"/>
      <c r="B230" s="384"/>
      <c r="C230" s="408"/>
      <c r="D230" s="302" t="s">
        <v>196</v>
      </c>
      <c r="E230" s="272"/>
      <c r="F230" s="282"/>
      <c r="G230" s="281" t="s">
        <v>197</v>
      </c>
      <c r="H230" s="264" t="s">
        <v>36</v>
      </c>
      <c r="I230" s="268">
        <v>1</v>
      </c>
      <c r="J230" s="269">
        <f>APU!$H$163*N230</f>
        <v>499765.01850000001</v>
      </c>
      <c r="K230" s="325">
        <f t="shared" ref="K230:K231" si="44">ROUND(J230*I230,0)</f>
        <v>499765</v>
      </c>
      <c r="N230" s="2">
        <f t="shared" si="37"/>
        <v>1.4355</v>
      </c>
      <c r="O230" s="263">
        <f t="shared" si="38"/>
        <v>348147</v>
      </c>
      <c r="P230" s="74">
        <f t="shared" si="39"/>
        <v>348147</v>
      </c>
      <c r="Q230" s="262"/>
      <c r="R230" s="75"/>
    </row>
    <row r="231" spans="1:19" ht="59.25" customHeight="1">
      <c r="A231" s="41"/>
      <c r="B231" s="384"/>
      <c r="C231" s="408"/>
      <c r="D231" s="302" t="s">
        <v>190</v>
      </c>
      <c r="E231" s="272"/>
      <c r="F231" s="282"/>
      <c r="G231" s="281" t="s">
        <v>191</v>
      </c>
      <c r="H231" s="264" t="s">
        <v>36</v>
      </c>
      <c r="I231" s="268">
        <v>1</v>
      </c>
      <c r="J231" s="269">
        <f>APU!$H$156*N231</f>
        <v>1021371.1695</v>
      </c>
      <c r="K231" s="325">
        <f t="shared" si="44"/>
        <v>1021371</v>
      </c>
      <c r="N231" s="2">
        <f t="shared" si="37"/>
        <v>1.4355</v>
      </c>
      <c r="O231" s="263">
        <f t="shared" si="38"/>
        <v>711509</v>
      </c>
      <c r="P231" s="74">
        <f t="shared" si="39"/>
        <v>711509</v>
      </c>
      <c r="Q231" s="262"/>
      <c r="R231" s="75"/>
    </row>
    <row r="232" spans="1:19" ht="30" customHeight="1">
      <c r="A232" s="41"/>
      <c r="B232" s="384"/>
      <c r="C232" s="326" t="s">
        <v>180</v>
      </c>
      <c r="D232" s="79"/>
      <c r="E232" s="79" t="s">
        <v>22</v>
      </c>
      <c r="F232" s="270"/>
      <c r="G232" s="270" t="s">
        <v>181</v>
      </c>
      <c r="H232" s="270"/>
      <c r="I232" s="270"/>
      <c r="J232" s="270"/>
      <c r="K232" s="323"/>
      <c r="M232" s="42"/>
      <c r="N232" s="2">
        <f t="shared" si="37"/>
        <v>1.4355</v>
      </c>
      <c r="O232" s="263">
        <f t="shared" si="38"/>
        <v>0</v>
      </c>
      <c r="P232" s="74">
        <f t="shared" si="39"/>
        <v>0</v>
      </c>
      <c r="Q232" s="262"/>
      <c r="R232" s="75"/>
    </row>
    <row r="233" spans="1:19" ht="148.5" customHeight="1">
      <c r="A233" s="41"/>
      <c r="B233" s="384"/>
      <c r="C233" s="324"/>
      <c r="D233" s="286" t="s">
        <v>182</v>
      </c>
      <c r="E233" s="267"/>
      <c r="F233" s="267"/>
      <c r="G233" s="412" t="s">
        <v>179</v>
      </c>
      <c r="H233" s="267" t="s">
        <v>24</v>
      </c>
      <c r="I233" s="268">
        <v>6</v>
      </c>
      <c r="J233" s="280">
        <f>APU!$H$173*N233</f>
        <v>682504.16850000003</v>
      </c>
      <c r="K233" s="325">
        <f>ROUND(J233*I233,0)</f>
        <v>4095025</v>
      </c>
      <c r="M233" s="42"/>
      <c r="N233" s="2">
        <f t="shared" si="37"/>
        <v>1.4355</v>
      </c>
      <c r="O233" s="263">
        <f t="shared" si="38"/>
        <v>475447</v>
      </c>
      <c r="P233" s="74">
        <f t="shared" si="39"/>
        <v>2852682</v>
      </c>
      <c r="Q233" s="262"/>
      <c r="R233" s="75"/>
    </row>
    <row r="234" spans="1:19" ht="66.75" customHeight="1">
      <c r="A234" s="41"/>
      <c r="B234" s="384"/>
      <c r="C234" s="324"/>
      <c r="D234" s="302" t="s">
        <v>281</v>
      </c>
      <c r="E234" s="267"/>
      <c r="F234" s="267"/>
      <c r="G234" s="266" t="s">
        <v>282</v>
      </c>
      <c r="H234" s="267" t="s">
        <v>24</v>
      </c>
      <c r="I234" s="268">
        <v>30</v>
      </c>
      <c r="J234" s="280">
        <f>APU!$H$106*N234</f>
        <v>89322.551999999996</v>
      </c>
      <c r="K234" s="325">
        <f>ROUND(J234*I234,0)</f>
        <v>2679677</v>
      </c>
      <c r="N234" s="2">
        <f t="shared" si="37"/>
        <v>1.4355</v>
      </c>
      <c r="O234" s="263">
        <f t="shared" si="38"/>
        <v>62224</v>
      </c>
      <c r="P234" s="74">
        <f t="shared" si="39"/>
        <v>1866720</v>
      </c>
      <c r="Q234" s="262"/>
      <c r="R234" s="75"/>
    </row>
    <row r="235" spans="1:19" ht="30" customHeight="1">
      <c r="A235" s="41"/>
      <c r="B235" s="384"/>
      <c r="C235" s="329" t="s">
        <v>398</v>
      </c>
      <c r="D235" s="78"/>
      <c r="E235" s="271"/>
      <c r="F235" s="271"/>
      <c r="G235" s="274" t="s">
        <v>394</v>
      </c>
      <c r="H235" s="275"/>
      <c r="I235" s="276"/>
      <c r="J235" s="277"/>
      <c r="K235" s="330"/>
      <c r="M235" s="30">
        <v>13</v>
      </c>
      <c r="N235" s="2">
        <f t="shared" si="37"/>
        <v>1.4355</v>
      </c>
      <c r="O235" s="263">
        <f t="shared" si="38"/>
        <v>0</v>
      </c>
      <c r="P235" s="74">
        <f t="shared" si="39"/>
        <v>0</v>
      </c>
      <c r="Q235" s="262"/>
      <c r="R235" s="75"/>
    </row>
    <row r="236" spans="1:19" ht="30" customHeight="1">
      <c r="A236" s="41"/>
      <c r="B236" s="384"/>
      <c r="C236" s="329" t="s">
        <v>604</v>
      </c>
      <c r="D236" s="78" t="s">
        <v>27</v>
      </c>
      <c r="E236" s="271"/>
      <c r="F236" s="271"/>
      <c r="G236" s="272" t="s">
        <v>605</v>
      </c>
      <c r="H236" s="273" t="s">
        <v>24</v>
      </c>
      <c r="I236" s="268">
        <v>35</v>
      </c>
      <c r="J236" s="269">
        <f>+APU!$H$446*N236</f>
        <v>4319.4195</v>
      </c>
      <c r="K236" s="325">
        <f t="shared" ref="K236:K237" si="45">ROUND(J236*I236,0)</f>
        <v>151180</v>
      </c>
      <c r="N236" s="2">
        <f t="shared" si="37"/>
        <v>1.4355</v>
      </c>
      <c r="O236" s="263">
        <f t="shared" si="38"/>
        <v>3009</v>
      </c>
      <c r="P236" s="74">
        <f t="shared" si="39"/>
        <v>105315</v>
      </c>
      <c r="Q236" s="262"/>
      <c r="R236" s="75"/>
    </row>
    <row r="237" spans="1:19">
      <c r="A237" s="41"/>
      <c r="B237" s="384"/>
      <c r="C237" s="329" t="s">
        <v>606</v>
      </c>
      <c r="D237" s="78"/>
      <c r="E237" s="271"/>
      <c r="F237" s="271"/>
      <c r="G237" s="79" t="s">
        <v>607</v>
      </c>
      <c r="H237" s="273" t="s">
        <v>39</v>
      </c>
      <c r="I237" s="268">
        <v>5</v>
      </c>
      <c r="J237" s="269">
        <f>+APU!$H$450*N237</f>
        <v>105629.83199999999</v>
      </c>
      <c r="K237" s="325">
        <f t="shared" si="45"/>
        <v>528149</v>
      </c>
      <c r="N237" s="2">
        <f t="shared" si="37"/>
        <v>1.4355</v>
      </c>
      <c r="O237" s="263">
        <f t="shared" si="38"/>
        <v>73584</v>
      </c>
      <c r="P237" s="74">
        <f t="shared" si="39"/>
        <v>367920</v>
      </c>
      <c r="Q237" s="262"/>
      <c r="R237" s="75"/>
    </row>
    <row r="238" spans="1:19" ht="27" customHeight="1">
      <c r="A238" s="41"/>
      <c r="B238" s="384"/>
      <c r="C238" s="327" t="s">
        <v>13</v>
      </c>
      <c r="D238" s="267"/>
      <c r="E238" s="267"/>
      <c r="F238" s="267"/>
      <c r="G238" s="279"/>
      <c r="H238" s="267"/>
      <c r="I238" s="283"/>
      <c r="J238" s="284"/>
      <c r="K238" s="328">
        <f>SUM(K221:K237)</f>
        <v>13940963</v>
      </c>
      <c r="N238" s="2">
        <f t="shared" si="37"/>
        <v>1.4355</v>
      </c>
      <c r="O238" s="263">
        <f t="shared" si="38"/>
        <v>0</v>
      </c>
      <c r="P238" s="74">
        <f t="shared" si="39"/>
        <v>0</v>
      </c>
      <c r="Q238" s="290">
        <f>SUM(P221:P237)</f>
        <v>9711573</v>
      </c>
      <c r="R238" s="2">
        <f>+K238*N238</f>
        <v>20012252.386500001</v>
      </c>
      <c r="S238" s="290">
        <f>+Q238-R238</f>
        <v>-10300679.386500001</v>
      </c>
    </row>
    <row r="239" spans="1:19" ht="26.1" customHeight="1">
      <c r="A239" s="41"/>
      <c r="B239" s="384"/>
      <c r="C239" s="342" t="s">
        <v>284</v>
      </c>
      <c r="D239" s="343"/>
      <c r="E239" s="343"/>
      <c r="F239" s="343"/>
      <c r="G239" s="343"/>
      <c r="H239" s="343"/>
      <c r="I239" s="343"/>
      <c r="J239" s="335"/>
      <c r="K239" s="336"/>
      <c r="N239" s="2">
        <f t="shared" si="37"/>
        <v>1.4355</v>
      </c>
      <c r="O239" s="263">
        <f t="shared" si="38"/>
        <v>0</v>
      </c>
      <c r="P239" s="74">
        <f t="shared" si="39"/>
        <v>0</v>
      </c>
      <c r="Q239" s="262"/>
      <c r="R239" s="75"/>
    </row>
    <row r="240" spans="1:19" ht="30" customHeight="1">
      <c r="A240" s="41"/>
      <c r="B240" s="384"/>
      <c r="C240" s="322" t="s">
        <v>21</v>
      </c>
      <c r="D240" s="79"/>
      <c r="E240" s="79" t="s">
        <v>22</v>
      </c>
      <c r="F240" s="270"/>
      <c r="G240" s="270" t="s">
        <v>22</v>
      </c>
      <c r="H240" s="270"/>
      <c r="I240" s="270"/>
      <c r="J240" s="270"/>
      <c r="K240" s="323"/>
      <c r="N240" s="2">
        <f t="shared" si="37"/>
        <v>1.4355</v>
      </c>
      <c r="O240" s="263">
        <f t="shared" si="38"/>
        <v>0</v>
      </c>
      <c r="P240" s="74">
        <f t="shared" si="39"/>
        <v>0</v>
      </c>
      <c r="Q240" s="262"/>
      <c r="R240" s="75"/>
    </row>
    <row r="241" spans="1:18" ht="30" customHeight="1">
      <c r="A241" s="41"/>
      <c r="B241" s="384"/>
      <c r="C241" s="324"/>
      <c r="D241" s="265" t="s">
        <v>25</v>
      </c>
      <c r="E241" s="271"/>
      <c r="F241" s="271"/>
      <c r="G241" s="266" t="s">
        <v>23</v>
      </c>
      <c r="H241" s="267" t="s">
        <v>24</v>
      </c>
      <c r="I241" s="268">
        <v>37</v>
      </c>
      <c r="J241" s="269">
        <f>APU!$H$207*N241</f>
        <v>33490.214999999997</v>
      </c>
      <c r="K241" s="325">
        <f>ROUND(J241*I241,0)</f>
        <v>1239138</v>
      </c>
      <c r="M241" s="42"/>
      <c r="N241" s="2">
        <f t="shared" si="37"/>
        <v>1.4355</v>
      </c>
      <c r="O241" s="263">
        <f t="shared" si="38"/>
        <v>23329.999999999996</v>
      </c>
      <c r="P241" s="74">
        <f t="shared" si="39"/>
        <v>863209.99999999988</v>
      </c>
      <c r="Q241" s="262"/>
      <c r="R241" s="75"/>
    </row>
    <row r="242" spans="1:18" ht="30" customHeight="1">
      <c r="A242" s="41"/>
      <c r="B242" s="384"/>
      <c r="C242" s="324"/>
      <c r="D242" s="265" t="s">
        <v>89</v>
      </c>
      <c r="E242" s="271"/>
      <c r="F242" s="271"/>
      <c r="G242" s="287" t="s">
        <v>88</v>
      </c>
      <c r="H242" s="267" t="s">
        <v>24</v>
      </c>
      <c r="I242" s="268">
        <v>16</v>
      </c>
      <c r="J242" s="269">
        <f>APU!$H$229*N242</f>
        <v>34922.843999999997</v>
      </c>
      <c r="K242" s="325">
        <f>ROUND(J242*I242,0)</f>
        <v>558766</v>
      </c>
      <c r="M242" s="42"/>
      <c r="N242" s="2">
        <f t="shared" si="37"/>
        <v>1.4355</v>
      </c>
      <c r="O242" s="263">
        <f t="shared" si="38"/>
        <v>24327.999999999996</v>
      </c>
      <c r="P242" s="74">
        <f t="shared" si="39"/>
        <v>389247.99999999994</v>
      </c>
      <c r="Q242" s="262"/>
      <c r="R242" s="75"/>
    </row>
    <row r="243" spans="1:18" ht="30" customHeight="1">
      <c r="A243" s="41"/>
      <c r="B243" s="384"/>
      <c r="C243" s="324"/>
      <c r="D243" s="407">
        <v>19014</v>
      </c>
      <c r="E243" s="271"/>
      <c r="F243" s="271"/>
      <c r="G243" s="287" t="s">
        <v>220</v>
      </c>
      <c r="H243" s="267" t="s">
        <v>24</v>
      </c>
      <c r="I243" s="268">
        <v>48</v>
      </c>
      <c r="J243" s="269">
        <f>APU!$H$249*N243</f>
        <v>39100.148999999998</v>
      </c>
      <c r="K243" s="325">
        <f>ROUND(J243*I243,0)</f>
        <v>1876807</v>
      </c>
      <c r="N243" s="2">
        <f t="shared" si="37"/>
        <v>1.4355</v>
      </c>
      <c r="O243" s="263">
        <f t="shared" si="38"/>
        <v>27238</v>
      </c>
      <c r="P243" s="74">
        <f t="shared" si="39"/>
        <v>1307424</v>
      </c>
      <c r="Q243" s="262"/>
      <c r="R243" s="75"/>
    </row>
    <row r="244" spans="1:18">
      <c r="A244" s="41"/>
      <c r="B244" s="384"/>
      <c r="C244" s="326" t="s">
        <v>137</v>
      </c>
      <c r="D244" s="79"/>
      <c r="E244" s="79" t="s">
        <v>22</v>
      </c>
      <c r="F244" s="270"/>
      <c r="G244" s="270" t="s">
        <v>144</v>
      </c>
      <c r="H244" s="270"/>
      <c r="I244" s="270"/>
      <c r="J244" s="270"/>
      <c r="K244" s="323"/>
      <c r="N244" s="2">
        <f t="shared" si="37"/>
        <v>1.4355</v>
      </c>
      <c r="O244" s="263">
        <f t="shared" si="38"/>
        <v>0</v>
      </c>
      <c r="P244" s="74">
        <f t="shared" si="39"/>
        <v>0</v>
      </c>
      <c r="Q244" s="262"/>
      <c r="R244" s="75"/>
    </row>
    <row r="245" spans="1:18" ht="31.5">
      <c r="A245" s="41"/>
      <c r="B245" s="384"/>
      <c r="C245" s="408"/>
      <c r="D245" s="285" t="s">
        <v>166</v>
      </c>
      <c r="E245" s="272"/>
      <c r="F245" s="282"/>
      <c r="G245" s="281" t="s">
        <v>165</v>
      </c>
      <c r="H245" s="264" t="s">
        <v>36</v>
      </c>
      <c r="I245" s="268">
        <v>3</v>
      </c>
      <c r="J245" s="269">
        <f>APU!$H$56*N245</f>
        <v>32445.170999999998</v>
      </c>
      <c r="K245" s="325">
        <f>ROUND(J245*I245,0)</f>
        <v>97336</v>
      </c>
      <c r="N245" s="2">
        <f t="shared" si="37"/>
        <v>1.4355</v>
      </c>
      <c r="O245" s="263">
        <f t="shared" si="38"/>
        <v>22602</v>
      </c>
      <c r="P245" s="74">
        <f t="shared" si="39"/>
        <v>67806</v>
      </c>
      <c r="Q245" s="262"/>
      <c r="R245" s="75"/>
    </row>
    <row r="246" spans="1:18" ht="31.5">
      <c r="A246" s="41"/>
      <c r="B246" s="384"/>
      <c r="C246" s="408"/>
      <c r="D246" s="285" t="s">
        <v>208</v>
      </c>
      <c r="E246" s="272"/>
      <c r="F246" s="282"/>
      <c r="G246" s="281" t="s">
        <v>209</v>
      </c>
      <c r="H246" s="264" t="s">
        <v>36</v>
      </c>
      <c r="I246" s="268">
        <v>3</v>
      </c>
      <c r="J246" s="269">
        <f>APU!$H$48*N246</f>
        <v>83724.101999999999</v>
      </c>
      <c r="K246" s="325">
        <f>ROUND(J246*I246,0)</f>
        <v>251172</v>
      </c>
      <c r="N246" s="2">
        <f t="shared" si="37"/>
        <v>1.4355</v>
      </c>
      <c r="O246" s="263">
        <f t="shared" si="38"/>
        <v>58324</v>
      </c>
      <c r="P246" s="74">
        <f t="shared" si="39"/>
        <v>174972</v>
      </c>
      <c r="Q246" s="262"/>
      <c r="R246" s="75"/>
    </row>
    <row r="247" spans="1:18" ht="30" customHeight="1">
      <c r="A247" s="41"/>
      <c r="B247" s="384"/>
      <c r="C247" s="326" t="s">
        <v>56</v>
      </c>
      <c r="D247" s="79"/>
      <c r="E247" s="79" t="s">
        <v>22</v>
      </c>
      <c r="F247" s="270"/>
      <c r="G247" s="270" t="s">
        <v>55</v>
      </c>
      <c r="H247" s="270"/>
      <c r="I247" s="270"/>
      <c r="J247" s="270"/>
      <c r="K247" s="323"/>
      <c r="N247" s="2">
        <f t="shared" si="37"/>
        <v>1.4355</v>
      </c>
      <c r="O247" s="263">
        <f t="shared" si="38"/>
        <v>0</v>
      </c>
      <c r="P247" s="74">
        <f t="shared" si="39"/>
        <v>0</v>
      </c>
      <c r="Q247" s="262"/>
      <c r="R247" s="75"/>
    </row>
    <row r="248" spans="1:18">
      <c r="A248" s="41"/>
      <c r="B248" s="384"/>
      <c r="C248" s="324"/>
      <c r="D248" s="409" t="s">
        <v>188</v>
      </c>
      <c r="E248" s="271"/>
      <c r="F248" s="271"/>
      <c r="G248" s="287" t="s">
        <v>189</v>
      </c>
      <c r="H248" s="267" t="s">
        <v>36</v>
      </c>
      <c r="I248" s="268">
        <v>2</v>
      </c>
      <c r="J248" s="280">
        <f>APU!$H$302*N248</f>
        <v>73666.989000000001</v>
      </c>
      <c r="K248" s="325">
        <f>ROUND(J248*I248,0)</f>
        <v>147334</v>
      </c>
      <c r="M248" s="42"/>
      <c r="N248" s="2">
        <f t="shared" si="37"/>
        <v>1.4355</v>
      </c>
      <c r="O248" s="263">
        <f t="shared" si="38"/>
        <v>51318</v>
      </c>
      <c r="P248" s="74">
        <f t="shared" si="39"/>
        <v>102636</v>
      </c>
      <c r="Q248" s="262"/>
      <c r="R248" s="75"/>
    </row>
    <row r="249" spans="1:18">
      <c r="A249" s="41"/>
      <c r="B249" s="384"/>
      <c r="C249" s="326" t="s">
        <v>194</v>
      </c>
      <c r="D249" s="79"/>
      <c r="E249" s="79" t="s">
        <v>22</v>
      </c>
      <c r="F249" s="270"/>
      <c r="G249" s="270" t="s">
        <v>195</v>
      </c>
      <c r="H249" s="270"/>
      <c r="I249" s="270"/>
      <c r="J249" s="270"/>
      <c r="K249" s="323"/>
      <c r="M249" s="42"/>
      <c r="N249" s="2">
        <f t="shared" si="37"/>
        <v>1.4355</v>
      </c>
      <c r="O249" s="263">
        <f t="shared" si="38"/>
        <v>0</v>
      </c>
      <c r="P249" s="74">
        <f t="shared" si="39"/>
        <v>0</v>
      </c>
      <c r="Q249" s="262"/>
      <c r="R249" s="75"/>
    </row>
    <row r="250" spans="1:18" ht="63">
      <c r="A250" s="41"/>
      <c r="B250" s="384"/>
      <c r="C250" s="408"/>
      <c r="D250" s="302" t="s">
        <v>196</v>
      </c>
      <c r="E250" s="272"/>
      <c r="F250" s="282"/>
      <c r="G250" s="281" t="s">
        <v>197</v>
      </c>
      <c r="H250" s="264" t="s">
        <v>36</v>
      </c>
      <c r="I250" s="268">
        <v>1</v>
      </c>
      <c r="J250" s="269">
        <f>APU!$H$163*N250</f>
        <v>499765.01850000001</v>
      </c>
      <c r="K250" s="325">
        <f t="shared" ref="K250:K251" si="46">ROUND(J250*I250,0)</f>
        <v>499765</v>
      </c>
      <c r="N250" s="2">
        <f t="shared" si="37"/>
        <v>1.4355</v>
      </c>
      <c r="O250" s="263">
        <f t="shared" si="38"/>
        <v>348147</v>
      </c>
      <c r="P250" s="74">
        <f t="shared" si="39"/>
        <v>348147</v>
      </c>
      <c r="Q250" s="262"/>
      <c r="R250" s="75"/>
    </row>
    <row r="251" spans="1:18" ht="63">
      <c r="A251" s="41"/>
      <c r="B251" s="384"/>
      <c r="C251" s="408"/>
      <c r="D251" s="302" t="s">
        <v>190</v>
      </c>
      <c r="E251" s="272"/>
      <c r="F251" s="282"/>
      <c r="G251" s="281" t="s">
        <v>191</v>
      </c>
      <c r="H251" s="264" t="s">
        <v>36</v>
      </c>
      <c r="I251" s="268">
        <v>1</v>
      </c>
      <c r="J251" s="269">
        <f>APU!$H$156*N251</f>
        <v>1021371.1695</v>
      </c>
      <c r="K251" s="325">
        <f t="shared" si="46"/>
        <v>1021371</v>
      </c>
      <c r="M251" s="42"/>
      <c r="N251" s="2">
        <f t="shared" si="37"/>
        <v>1.4355</v>
      </c>
      <c r="O251" s="263">
        <f t="shared" si="38"/>
        <v>711509</v>
      </c>
      <c r="P251" s="74">
        <f t="shared" si="39"/>
        <v>711509</v>
      </c>
      <c r="Q251" s="262"/>
      <c r="R251" s="75"/>
    </row>
    <row r="252" spans="1:18">
      <c r="A252" s="41"/>
      <c r="B252" s="384"/>
      <c r="C252" s="326" t="s">
        <v>295</v>
      </c>
      <c r="D252" s="79"/>
      <c r="E252" s="79" t="s">
        <v>22</v>
      </c>
      <c r="F252" s="270"/>
      <c r="G252" s="270" t="s">
        <v>296</v>
      </c>
      <c r="H252" s="270"/>
      <c r="I252" s="270"/>
      <c r="J252" s="270"/>
      <c r="K252" s="323"/>
      <c r="M252" s="42"/>
      <c r="N252" s="2">
        <f t="shared" si="37"/>
        <v>1.4355</v>
      </c>
      <c r="O252" s="263">
        <f t="shared" si="38"/>
        <v>0</v>
      </c>
      <c r="P252" s="74">
        <f t="shared" si="39"/>
        <v>0</v>
      </c>
      <c r="Q252" s="262"/>
      <c r="R252" s="75"/>
    </row>
    <row r="253" spans="1:18" ht="30" customHeight="1">
      <c r="A253" s="41"/>
      <c r="B253" s="384"/>
      <c r="C253" s="324"/>
      <c r="D253" s="411" t="s">
        <v>297</v>
      </c>
      <c r="E253" s="271"/>
      <c r="F253" s="271"/>
      <c r="G253" s="287" t="s">
        <v>298</v>
      </c>
      <c r="H253" s="267" t="s">
        <v>24</v>
      </c>
      <c r="I253" s="268">
        <v>13</v>
      </c>
      <c r="J253" s="269">
        <f>APU!$H$18*N253</f>
        <v>83969.572499999995</v>
      </c>
      <c r="K253" s="325">
        <f>ROUND(J253*I253,0)</f>
        <v>1091604</v>
      </c>
      <c r="M253" s="42"/>
      <c r="N253" s="2">
        <f t="shared" si="37"/>
        <v>1.4355</v>
      </c>
      <c r="O253" s="263">
        <f t="shared" si="38"/>
        <v>58495</v>
      </c>
      <c r="P253" s="74">
        <f t="shared" si="39"/>
        <v>760435</v>
      </c>
      <c r="Q253" s="262"/>
      <c r="R253" s="75"/>
    </row>
    <row r="254" spans="1:18" ht="30" customHeight="1">
      <c r="A254" s="41"/>
      <c r="B254" s="384"/>
      <c r="C254" s="326" t="s">
        <v>213</v>
      </c>
      <c r="D254" s="79"/>
      <c r="E254" s="79" t="s">
        <v>22</v>
      </c>
      <c r="F254" s="270"/>
      <c r="G254" s="270" t="s">
        <v>217</v>
      </c>
      <c r="H254" s="270"/>
      <c r="I254" s="270"/>
      <c r="J254" s="270"/>
      <c r="K254" s="323"/>
      <c r="N254" s="2">
        <f t="shared" ref="N254:N306" si="47">$N$12</f>
        <v>1.4355</v>
      </c>
      <c r="O254" s="263">
        <f t="shared" si="38"/>
        <v>0</v>
      </c>
      <c r="P254" s="74">
        <f t="shared" si="39"/>
        <v>0</v>
      </c>
      <c r="Q254" s="262"/>
      <c r="R254" s="75"/>
    </row>
    <row r="255" spans="1:18" ht="86.25" customHeight="1">
      <c r="A255" s="41"/>
      <c r="B255" s="384"/>
      <c r="C255" s="408"/>
      <c r="D255" s="278" t="s">
        <v>311</v>
      </c>
      <c r="E255" s="272"/>
      <c r="F255" s="282"/>
      <c r="G255" s="281" t="s">
        <v>312</v>
      </c>
      <c r="H255" s="264" t="s">
        <v>36</v>
      </c>
      <c r="I255" s="268">
        <v>1</v>
      </c>
      <c r="J255" s="269">
        <f>APU!$H$193*N255</f>
        <v>883558.86300000001</v>
      </c>
      <c r="K255" s="325">
        <f>ROUND(J255*I255,0)</f>
        <v>883559</v>
      </c>
      <c r="M255" s="30">
        <v>14</v>
      </c>
      <c r="N255" s="2">
        <f t="shared" si="47"/>
        <v>1.4355</v>
      </c>
      <c r="O255" s="263">
        <f t="shared" si="38"/>
        <v>615506</v>
      </c>
      <c r="P255" s="74">
        <f t="shared" si="39"/>
        <v>615506</v>
      </c>
      <c r="Q255" s="262"/>
      <c r="R255" s="75"/>
    </row>
    <row r="256" spans="1:18">
      <c r="A256" s="41"/>
      <c r="B256" s="384"/>
      <c r="C256" s="326" t="s">
        <v>180</v>
      </c>
      <c r="D256" s="79"/>
      <c r="E256" s="79" t="s">
        <v>22</v>
      </c>
      <c r="F256" s="270"/>
      <c r="G256" s="270" t="s">
        <v>181</v>
      </c>
      <c r="H256" s="270"/>
      <c r="I256" s="270"/>
      <c r="J256" s="270"/>
      <c r="K256" s="323"/>
      <c r="N256" s="2">
        <f t="shared" si="47"/>
        <v>1.4355</v>
      </c>
      <c r="O256" s="263">
        <f t="shared" si="38"/>
        <v>0</v>
      </c>
      <c r="P256" s="74">
        <f t="shared" si="39"/>
        <v>0</v>
      </c>
      <c r="Q256" s="262"/>
      <c r="R256" s="75"/>
    </row>
    <row r="257" spans="1:19" ht="135.75" customHeight="1">
      <c r="A257" s="41"/>
      <c r="B257" s="384"/>
      <c r="C257" s="324"/>
      <c r="D257" s="286" t="s">
        <v>182</v>
      </c>
      <c r="E257" s="267"/>
      <c r="F257" s="267"/>
      <c r="G257" s="412" t="s">
        <v>179</v>
      </c>
      <c r="H257" s="267" t="s">
        <v>24</v>
      </c>
      <c r="I257" s="268">
        <v>5</v>
      </c>
      <c r="J257" s="280">
        <f>APU!$H$173*N257</f>
        <v>682504.16850000003</v>
      </c>
      <c r="K257" s="325">
        <f>ROUND(J257*I257,0)</f>
        <v>3412521</v>
      </c>
      <c r="N257" s="2">
        <f t="shared" si="47"/>
        <v>1.4355</v>
      </c>
      <c r="O257" s="263">
        <f t="shared" si="38"/>
        <v>475447</v>
      </c>
      <c r="P257" s="74">
        <f t="shared" si="39"/>
        <v>2377235</v>
      </c>
      <c r="Q257" s="262"/>
      <c r="R257" s="75"/>
    </row>
    <row r="258" spans="1:19" ht="30" customHeight="1">
      <c r="A258" s="41"/>
      <c r="B258" s="384"/>
      <c r="C258" s="326" t="s">
        <v>285</v>
      </c>
      <c r="D258" s="79"/>
      <c r="E258" s="79" t="s">
        <v>22</v>
      </c>
      <c r="F258" s="270"/>
      <c r="G258" s="270" t="s">
        <v>286</v>
      </c>
      <c r="H258" s="270"/>
      <c r="I258" s="270"/>
      <c r="J258" s="270"/>
      <c r="K258" s="323"/>
      <c r="N258" s="2">
        <f t="shared" si="47"/>
        <v>1.4355</v>
      </c>
      <c r="O258" s="263">
        <f t="shared" si="38"/>
        <v>0</v>
      </c>
      <c r="P258" s="74">
        <f t="shared" si="39"/>
        <v>0</v>
      </c>
      <c r="Q258" s="262"/>
      <c r="R258" s="75"/>
    </row>
    <row r="259" spans="1:19" ht="30" customHeight="1">
      <c r="A259" s="41"/>
      <c r="B259" s="384"/>
      <c r="C259" s="324"/>
      <c r="D259" s="278" t="s">
        <v>216</v>
      </c>
      <c r="E259" s="271"/>
      <c r="F259" s="271"/>
      <c r="G259" s="287" t="s">
        <v>288</v>
      </c>
      <c r="H259" s="267" t="s">
        <v>121</v>
      </c>
      <c r="I259" s="268">
        <v>2</v>
      </c>
      <c r="J259" s="269">
        <f>APU!$H$9*N259</f>
        <v>747365.80050000001</v>
      </c>
      <c r="K259" s="325">
        <f>ROUND(J259*I259,0)</f>
        <v>1494732</v>
      </c>
      <c r="N259" s="2">
        <f t="shared" si="47"/>
        <v>1.4355</v>
      </c>
      <c r="O259" s="263">
        <f t="shared" si="38"/>
        <v>520631</v>
      </c>
      <c r="P259" s="74">
        <f t="shared" si="39"/>
        <v>1041262</v>
      </c>
      <c r="Q259" s="262"/>
      <c r="R259" s="75"/>
    </row>
    <row r="260" spans="1:19" ht="30" customHeight="1">
      <c r="A260" s="41"/>
      <c r="B260" s="384"/>
      <c r="C260" s="326" t="s">
        <v>303</v>
      </c>
      <c r="D260" s="79"/>
      <c r="E260" s="79" t="s">
        <v>22</v>
      </c>
      <c r="F260" s="270"/>
      <c r="G260" s="270" t="s">
        <v>304</v>
      </c>
      <c r="H260" s="270"/>
      <c r="I260" s="270"/>
      <c r="J260" s="270"/>
      <c r="K260" s="323"/>
      <c r="M260" s="42"/>
      <c r="N260" s="2">
        <f t="shared" si="47"/>
        <v>1.4355</v>
      </c>
      <c r="O260" s="263">
        <f t="shared" si="38"/>
        <v>0</v>
      </c>
      <c r="P260" s="74">
        <f t="shared" si="39"/>
        <v>0</v>
      </c>
      <c r="Q260" s="262"/>
      <c r="R260" s="75"/>
    </row>
    <row r="261" spans="1:19" ht="30" customHeight="1">
      <c r="A261" s="41"/>
      <c r="B261" s="384"/>
      <c r="C261" s="324"/>
      <c r="D261" s="409" t="s">
        <v>188</v>
      </c>
      <c r="E261" s="271"/>
      <c r="F261" s="271"/>
      <c r="G261" s="287" t="s">
        <v>306</v>
      </c>
      <c r="H261" s="267" t="s">
        <v>121</v>
      </c>
      <c r="I261" s="268">
        <v>2</v>
      </c>
      <c r="J261" s="269">
        <f>APU!$H$3*N261</f>
        <v>48310.317000000003</v>
      </c>
      <c r="K261" s="325">
        <f>ROUND(J261*I261,0)</f>
        <v>96621</v>
      </c>
      <c r="M261" s="42"/>
      <c r="N261" s="2">
        <f t="shared" si="47"/>
        <v>1.4355</v>
      </c>
      <c r="O261" s="263">
        <f t="shared" si="38"/>
        <v>33654</v>
      </c>
      <c r="P261" s="74">
        <f t="shared" si="39"/>
        <v>67308</v>
      </c>
      <c r="Q261" s="262"/>
      <c r="R261" s="75"/>
    </row>
    <row r="262" spans="1:19">
      <c r="A262" s="41"/>
      <c r="B262" s="384"/>
      <c r="C262" s="329" t="s">
        <v>398</v>
      </c>
      <c r="D262" s="78"/>
      <c r="E262" s="271"/>
      <c r="F262" s="271"/>
      <c r="G262" s="274" t="s">
        <v>394</v>
      </c>
      <c r="H262" s="275"/>
      <c r="I262" s="276"/>
      <c r="J262" s="277"/>
      <c r="K262" s="330"/>
      <c r="N262" s="2">
        <f t="shared" si="47"/>
        <v>1.4355</v>
      </c>
      <c r="O262" s="263">
        <f t="shared" ref="O262:O318" si="48">J262/$N$12</f>
        <v>0</v>
      </c>
      <c r="P262" s="74">
        <f t="shared" ref="P262:P318" si="49">O262*I262</f>
        <v>0</v>
      </c>
      <c r="Q262" s="262"/>
      <c r="R262" s="75"/>
    </row>
    <row r="263" spans="1:19">
      <c r="A263" s="41"/>
      <c r="B263" s="384"/>
      <c r="C263" s="329" t="s">
        <v>604</v>
      </c>
      <c r="D263" s="78" t="s">
        <v>27</v>
      </c>
      <c r="E263" s="271"/>
      <c r="F263" s="271"/>
      <c r="G263" s="272" t="s">
        <v>605</v>
      </c>
      <c r="H263" s="273" t="s">
        <v>24</v>
      </c>
      <c r="I263" s="268">
        <v>35</v>
      </c>
      <c r="J263" s="269">
        <f>+APU!$H$446*N263</f>
        <v>4319.4195</v>
      </c>
      <c r="K263" s="325">
        <f t="shared" ref="K263:K264" si="50">ROUND(J263*I263,0)</f>
        <v>151180</v>
      </c>
      <c r="N263" s="2">
        <f t="shared" si="47"/>
        <v>1.4355</v>
      </c>
      <c r="O263" s="263">
        <f t="shared" si="48"/>
        <v>3009</v>
      </c>
      <c r="P263" s="74">
        <f t="shared" si="49"/>
        <v>105315</v>
      </c>
      <c r="Q263" s="262"/>
      <c r="R263" s="75"/>
    </row>
    <row r="264" spans="1:19">
      <c r="A264" s="41"/>
      <c r="B264" s="384"/>
      <c r="C264" s="329" t="s">
        <v>606</v>
      </c>
      <c r="D264" s="78"/>
      <c r="E264" s="271"/>
      <c r="F264" s="271"/>
      <c r="G264" s="79" t="s">
        <v>607</v>
      </c>
      <c r="H264" s="273" t="s">
        <v>39</v>
      </c>
      <c r="I264" s="268">
        <v>5</v>
      </c>
      <c r="J264" s="269">
        <f>+APU!$H$450*N264</f>
        <v>105629.83199999999</v>
      </c>
      <c r="K264" s="325">
        <f t="shared" si="50"/>
        <v>528149</v>
      </c>
      <c r="N264" s="2">
        <f t="shared" si="47"/>
        <v>1.4355</v>
      </c>
      <c r="O264" s="263">
        <f t="shared" si="48"/>
        <v>73584</v>
      </c>
      <c r="P264" s="74">
        <f t="shared" si="49"/>
        <v>367920</v>
      </c>
      <c r="Q264" s="262"/>
      <c r="R264" s="75"/>
    </row>
    <row r="265" spans="1:19" ht="30" customHeight="1">
      <c r="A265" s="41"/>
      <c r="B265" s="384"/>
      <c r="C265" s="327" t="s">
        <v>13</v>
      </c>
      <c r="D265" s="267"/>
      <c r="E265" s="267"/>
      <c r="F265" s="267"/>
      <c r="G265" s="279"/>
      <c r="H265" s="267"/>
      <c r="I265" s="283"/>
      <c r="J265" s="284"/>
      <c r="K265" s="328">
        <f>SUM(K241:K264)</f>
        <v>13350055</v>
      </c>
      <c r="N265" s="2">
        <f t="shared" si="47"/>
        <v>1.4355</v>
      </c>
      <c r="O265" s="263">
        <f t="shared" si="48"/>
        <v>0</v>
      </c>
      <c r="P265" s="74">
        <f t="shared" si="49"/>
        <v>0</v>
      </c>
      <c r="Q265" s="290">
        <f>SUM(P241:P264)</f>
        <v>9299933</v>
      </c>
      <c r="R265" s="2">
        <f>+K265*N265</f>
        <v>19164003.952500001</v>
      </c>
      <c r="S265" s="290">
        <f>+Q265-R265</f>
        <v>-9864070.9525000006</v>
      </c>
    </row>
    <row r="266" spans="1:19">
      <c r="A266" s="41"/>
      <c r="B266" s="384"/>
      <c r="C266" s="342" t="s">
        <v>315</v>
      </c>
      <c r="D266" s="343"/>
      <c r="E266" s="343"/>
      <c r="F266" s="343"/>
      <c r="G266" s="343"/>
      <c r="H266" s="343"/>
      <c r="I266" s="343"/>
      <c r="J266" s="335"/>
      <c r="K266" s="336"/>
      <c r="N266" s="2">
        <f t="shared" si="47"/>
        <v>1.4355</v>
      </c>
      <c r="O266" s="263">
        <f t="shared" si="48"/>
        <v>0</v>
      </c>
      <c r="P266" s="74">
        <f t="shared" si="49"/>
        <v>0</v>
      </c>
      <c r="Q266" s="262"/>
      <c r="R266" s="75"/>
    </row>
    <row r="267" spans="1:19">
      <c r="A267" s="41"/>
      <c r="B267" s="384"/>
      <c r="C267" s="322" t="s">
        <v>21</v>
      </c>
      <c r="D267" s="79"/>
      <c r="E267" s="79" t="s">
        <v>22</v>
      </c>
      <c r="F267" s="270"/>
      <c r="G267" s="270" t="s">
        <v>22</v>
      </c>
      <c r="H267" s="270"/>
      <c r="I267" s="270"/>
      <c r="J267" s="270"/>
      <c r="K267" s="323"/>
      <c r="M267" s="42"/>
      <c r="N267" s="2">
        <f t="shared" si="47"/>
        <v>1.4355</v>
      </c>
      <c r="O267" s="263">
        <f t="shared" si="48"/>
        <v>0</v>
      </c>
      <c r="P267" s="74">
        <f t="shared" si="49"/>
        <v>0</v>
      </c>
      <c r="Q267" s="262"/>
      <c r="R267" s="75"/>
    </row>
    <row r="268" spans="1:19" ht="63">
      <c r="A268" s="41"/>
      <c r="B268" s="384"/>
      <c r="C268" s="324"/>
      <c r="D268" s="265" t="s">
        <v>25</v>
      </c>
      <c r="E268" s="271"/>
      <c r="F268" s="271"/>
      <c r="G268" s="266" t="s">
        <v>23</v>
      </c>
      <c r="H268" s="267" t="s">
        <v>24</v>
      </c>
      <c r="I268" s="268">
        <v>152</v>
      </c>
      <c r="J268" s="269">
        <f>APU!$H$207*N268</f>
        <v>33490.214999999997</v>
      </c>
      <c r="K268" s="325">
        <f>ROUND(J268*I268,0)</f>
        <v>5090513</v>
      </c>
      <c r="M268" s="42"/>
      <c r="N268" s="2">
        <f t="shared" si="47"/>
        <v>1.4355</v>
      </c>
      <c r="O268" s="263">
        <f t="shared" si="48"/>
        <v>23329.999999999996</v>
      </c>
      <c r="P268" s="74">
        <f t="shared" si="49"/>
        <v>3546159.9999999995</v>
      </c>
      <c r="Q268" s="262"/>
      <c r="R268" s="75"/>
    </row>
    <row r="269" spans="1:19" ht="63">
      <c r="A269" s="41"/>
      <c r="B269" s="384"/>
      <c r="C269" s="324"/>
      <c r="D269" s="407">
        <v>19014</v>
      </c>
      <c r="E269" s="271"/>
      <c r="F269" s="271"/>
      <c r="G269" s="287" t="s">
        <v>220</v>
      </c>
      <c r="H269" s="267" t="s">
        <v>24</v>
      </c>
      <c r="I269" s="268">
        <v>118</v>
      </c>
      <c r="J269" s="269">
        <f>APU!$H$249*N269</f>
        <v>39100.148999999998</v>
      </c>
      <c r="K269" s="325">
        <f>ROUND(J269*I269,0)</f>
        <v>4613818</v>
      </c>
      <c r="N269" s="2">
        <f t="shared" si="47"/>
        <v>1.4355</v>
      </c>
      <c r="O269" s="263">
        <f t="shared" si="48"/>
        <v>27238</v>
      </c>
      <c r="P269" s="74">
        <f t="shared" si="49"/>
        <v>3214084</v>
      </c>
      <c r="Q269" s="262"/>
      <c r="R269" s="75"/>
    </row>
    <row r="270" spans="1:19">
      <c r="A270" s="41"/>
      <c r="B270" s="384"/>
      <c r="C270" s="326" t="s">
        <v>137</v>
      </c>
      <c r="D270" s="79"/>
      <c r="E270" s="79" t="s">
        <v>22</v>
      </c>
      <c r="F270" s="270"/>
      <c r="G270" s="270" t="s">
        <v>144</v>
      </c>
      <c r="H270" s="270"/>
      <c r="I270" s="270"/>
      <c r="J270" s="270"/>
      <c r="K270" s="323"/>
      <c r="M270" s="42"/>
      <c r="N270" s="2">
        <f t="shared" si="47"/>
        <v>1.4355</v>
      </c>
      <c r="O270" s="263">
        <f t="shared" si="48"/>
        <v>0</v>
      </c>
      <c r="P270" s="74">
        <f t="shared" si="49"/>
        <v>0</v>
      </c>
      <c r="Q270" s="262"/>
      <c r="R270" s="75"/>
    </row>
    <row r="271" spans="1:19" ht="31.5">
      <c r="A271" s="41"/>
      <c r="B271" s="384"/>
      <c r="C271" s="408"/>
      <c r="D271" s="285" t="s">
        <v>166</v>
      </c>
      <c r="E271" s="272"/>
      <c r="F271" s="282"/>
      <c r="G271" s="281" t="s">
        <v>165</v>
      </c>
      <c r="H271" s="264" t="s">
        <v>36</v>
      </c>
      <c r="I271" s="268">
        <v>17</v>
      </c>
      <c r="J271" s="269">
        <f>APU!$H$56*N271</f>
        <v>32445.170999999998</v>
      </c>
      <c r="K271" s="325">
        <f>ROUND(J271*I271,0)</f>
        <v>551568</v>
      </c>
      <c r="N271" s="2">
        <f t="shared" si="47"/>
        <v>1.4355</v>
      </c>
      <c r="O271" s="263">
        <f t="shared" si="48"/>
        <v>22602</v>
      </c>
      <c r="P271" s="74">
        <f t="shared" si="49"/>
        <v>384234</v>
      </c>
      <c r="Q271" s="262"/>
      <c r="R271" s="75"/>
    </row>
    <row r="272" spans="1:19" ht="31.5">
      <c r="A272" s="41"/>
      <c r="B272" s="384"/>
      <c r="C272" s="408"/>
      <c r="D272" s="285" t="s">
        <v>208</v>
      </c>
      <c r="E272" s="272"/>
      <c r="F272" s="282"/>
      <c r="G272" s="281" t="s">
        <v>209</v>
      </c>
      <c r="H272" s="264" t="s">
        <v>36</v>
      </c>
      <c r="I272" s="268">
        <v>17</v>
      </c>
      <c r="J272" s="269">
        <f>APU!$H$48*N272</f>
        <v>83724.101999999999</v>
      </c>
      <c r="K272" s="325">
        <f>ROUND(J272*I272,0)</f>
        <v>1423310</v>
      </c>
      <c r="M272" s="42"/>
      <c r="N272" s="2">
        <f t="shared" si="47"/>
        <v>1.4355</v>
      </c>
      <c r="O272" s="263">
        <f t="shared" si="48"/>
        <v>58324</v>
      </c>
      <c r="P272" s="74">
        <f t="shared" si="49"/>
        <v>991508</v>
      </c>
      <c r="Q272" s="262"/>
      <c r="R272" s="75"/>
    </row>
    <row r="273" spans="1:19">
      <c r="A273" s="41"/>
      <c r="B273" s="384"/>
      <c r="C273" s="326" t="s">
        <v>56</v>
      </c>
      <c r="D273" s="79"/>
      <c r="E273" s="79" t="s">
        <v>22</v>
      </c>
      <c r="F273" s="270"/>
      <c r="G273" s="270" t="s">
        <v>55</v>
      </c>
      <c r="H273" s="270"/>
      <c r="I273" s="270"/>
      <c r="J273" s="270"/>
      <c r="K273" s="323"/>
      <c r="M273" s="42"/>
      <c r="N273" s="2">
        <f t="shared" si="47"/>
        <v>1.4355</v>
      </c>
      <c r="O273" s="263">
        <f t="shared" si="48"/>
        <v>0</v>
      </c>
      <c r="P273" s="74">
        <f t="shared" si="49"/>
        <v>0</v>
      </c>
      <c r="Q273" s="262"/>
      <c r="R273" s="75"/>
    </row>
    <row r="274" spans="1:19" ht="30" customHeight="1">
      <c r="A274" s="41"/>
      <c r="B274" s="384"/>
      <c r="C274" s="324"/>
      <c r="D274" s="409" t="s">
        <v>188</v>
      </c>
      <c r="E274" s="271"/>
      <c r="F274" s="271"/>
      <c r="G274" s="287" t="s">
        <v>189</v>
      </c>
      <c r="H274" s="267" t="s">
        <v>36</v>
      </c>
      <c r="I274" s="268">
        <v>4</v>
      </c>
      <c r="J274" s="280">
        <f>APU!$H$302*N274</f>
        <v>73666.989000000001</v>
      </c>
      <c r="K274" s="325">
        <f>ROUND(J274*I274,0)</f>
        <v>294668</v>
      </c>
      <c r="M274" s="50"/>
      <c r="N274" s="2">
        <f t="shared" si="47"/>
        <v>1.4355</v>
      </c>
      <c r="O274" s="263">
        <f t="shared" si="48"/>
        <v>51318</v>
      </c>
      <c r="P274" s="74">
        <f t="shared" si="49"/>
        <v>205272</v>
      </c>
      <c r="Q274" s="262"/>
      <c r="R274" s="75"/>
    </row>
    <row r="275" spans="1:19" ht="30" customHeight="1">
      <c r="A275" s="41"/>
      <c r="B275" s="384"/>
      <c r="C275" s="324"/>
      <c r="D275" s="278" t="s">
        <v>316</v>
      </c>
      <c r="E275" s="271"/>
      <c r="F275" s="271"/>
      <c r="G275" s="287" t="s">
        <v>317</v>
      </c>
      <c r="H275" s="267" t="s">
        <v>78</v>
      </c>
      <c r="I275" s="268">
        <v>3</v>
      </c>
      <c r="J275" s="269">
        <f>APU!$H$334*N275</f>
        <v>25481.5605</v>
      </c>
      <c r="K275" s="325">
        <f>ROUND(J275*I275,0)</f>
        <v>76445</v>
      </c>
      <c r="M275" s="30">
        <v>15</v>
      </c>
      <c r="N275" s="2">
        <f t="shared" si="47"/>
        <v>1.4355</v>
      </c>
      <c r="O275" s="263">
        <f t="shared" si="48"/>
        <v>17751</v>
      </c>
      <c r="P275" s="74">
        <f t="shared" si="49"/>
        <v>53253</v>
      </c>
      <c r="Q275" s="262"/>
      <c r="R275" s="75"/>
    </row>
    <row r="276" spans="1:19" ht="30" customHeight="1">
      <c r="A276" s="41"/>
      <c r="B276" s="384"/>
      <c r="C276" s="324"/>
      <c r="D276" s="265" t="s">
        <v>103</v>
      </c>
      <c r="E276" s="271"/>
      <c r="F276" s="271"/>
      <c r="G276" s="287" t="s">
        <v>102</v>
      </c>
      <c r="H276" s="267" t="s">
        <v>24</v>
      </c>
      <c r="I276" s="268">
        <v>137</v>
      </c>
      <c r="J276" s="269">
        <f>APU!$H$308*N276</f>
        <v>16305.844499999999</v>
      </c>
      <c r="K276" s="325">
        <f>ROUND(J276*I276,0)</f>
        <v>2233901</v>
      </c>
      <c r="N276" s="2">
        <f t="shared" si="47"/>
        <v>1.4355</v>
      </c>
      <c r="O276" s="263">
        <f t="shared" si="48"/>
        <v>11359</v>
      </c>
      <c r="P276" s="74">
        <f t="shared" si="49"/>
        <v>1556183</v>
      </c>
      <c r="Q276" s="262"/>
      <c r="R276" s="75"/>
    </row>
    <row r="277" spans="1:19" ht="30" customHeight="1">
      <c r="A277" s="41"/>
      <c r="B277" s="384"/>
      <c r="C277" s="326" t="s">
        <v>194</v>
      </c>
      <c r="D277" s="79"/>
      <c r="E277" s="79" t="s">
        <v>22</v>
      </c>
      <c r="F277" s="270"/>
      <c r="G277" s="270" t="s">
        <v>195</v>
      </c>
      <c r="H277" s="270"/>
      <c r="I277" s="270"/>
      <c r="J277" s="270"/>
      <c r="K277" s="323"/>
      <c r="N277" s="2">
        <f t="shared" si="47"/>
        <v>1.4355</v>
      </c>
      <c r="O277" s="263">
        <f t="shared" si="48"/>
        <v>0</v>
      </c>
      <c r="P277" s="74">
        <f t="shared" si="49"/>
        <v>0</v>
      </c>
      <c r="Q277" s="262"/>
      <c r="R277" s="75"/>
    </row>
    <row r="278" spans="1:19" ht="60" customHeight="1">
      <c r="A278" s="41"/>
      <c r="B278" s="384"/>
      <c r="C278" s="408"/>
      <c r="D278" s="302" t="s">
        <v>196</v>
      </c>
      <c r="E278" s="272"/>
      <c r="F278" s="282"/>
      <c r="G278" s="281" t="s">
        <v>197</v>
      </c>
      <c r="H278" s="264" t="s">
        <v>36</v>
      </c>
      <c r="I278" s="268">
        <v>2</v>
      </c>
      <c r="J278" s="269">
        <f>APU!$H$163*N278</f>
        <v>499765.01850000001</v>
      </c>
      <c r="K278" s="325">
        <f t="shared" ref="K278:K279" si="51">ROUND(J278*I278,0)</f>
        <v>999530</v>
      </c>
      <c r="N278" s="2">
        <f t="shared" si="47"/>
        <v>1.4355</v>
      </c>
      <c r="O278" s="263">
        <f t="shared" si="48"/>
        <v>348147</v>
      </c>
      <c r="P278" s="74">
        <f t="shared" si="49"/>
        <v>696294</v>
      </c>
      <c r="Q278" s="262"/>
      <c r="R278" s="75"/>
    </row>
    <row r="279" spans="1:19" ht="58.5" customHeight="1">
      <c r="A279" s="41"/>
      <c r="B279" s="384"/>
      <c r="C279" s="408"/>
      <c r="D279" s="302" t="s">
        <v>190</v>
      </c>
      <c r="E279" s="272"/>
      <c r="F279" s="282"/>
      <c r="G279" s="281" t="s">
        <v>191</v>
      </c>
      <c r="H279" s="264" t="s">
        <v>36</v>
      </c>
      <c r="I279" s="268">
        <v>2</v>
      </c>
      <c r="J279" s="269">
        <f>APU!$H$156*N279</f>
        <v>1021371.1695</v>
      </c>
      <c r="K279" s="325">
        <f t="shared" si="51"/>
        <v>2042742</v>
      </c>
      <c r="N279" s="2">
        <f t="shared" si="47"/>
        <v>1.4355</v>
      </c>
      <c r="O279" s="263">
        <f t="shared" si="48"/>
        <v>711509</v>
      </c>
      <c r="P279" s="74">
        <f t="shared" si="49"/>
        <v>1423018</v>
      </c>
      <c r="Q279" s="262"/>
      <c r="R279" s="75"/>
    </row>
    <row r="280" spans="1:19" ht="32.25" customHeight="1">
      <c r="A280" s="41"/>
      <c r="B280" s="384"/>
      <c r="C280" s="326" t="s">
        <v>180</v>
      </c>
      <c r="D280" s="79"/>
      <c r="E280" s="79" t="s">
        <v>22</v>
      </c>
      <c r="F280" s="270"/>
      <c r="G280" s="270" t="s">
        <v>181</v>
      </c>
      <c r="H280" s="270"/>
      <c r="I280" s="270"/>
      <c r="J280" s="270"/>
      <c r="K280" s="323"/>
      <c r="N280" s="2">
        <f t="shared" si="47"/>
        <v>1.4355</v>
      </c>
      <c r="O280" s="263">
        <f t="shared" si="48"/>
        <v>0</v>
      </c>
      <c r="P280" s="74">
        <f t="shared" si="49"/>
        <v>0</v>
      </c>
      <c r="Q280" s="262"/>
      <c r="R280" s="75"/>
    </row>
    <row r="281" spans="1:19" ht="148.5" customHeight="1">
      <c r="A281" s="41"/>
      <c r="B281" s="384"/>
      <c r="C281" s="324"/>
      <c r="D281" s="286" t="s">
        <v>182</v>
      </c>
      <c r="E281" s="267"/>
      <c r="F281" s="267"/>
      <c r="G281" s="412" t="s">
        <v>179</v>
      </c>
      <c r="H281" s="267" t="s">
        <v>24</v>
      </c>
      <c r="I281" s="268">
        <v>3</v>
      </c>
      <c r="J281" s="280">
        <f>APU!$H$173*N281</f>
        <v>682504.16850000003</v>
      </c>
      <c r="K281" s="325">
        <f>ROUND(J281*I281,0)</f>
        <v>2047513</v>
      </c>
      <c r="M281" s="42"/>
      <c r="N281" s="2">
        <f t="shared" si="47"/>
        <v>1.4355</v>
      </c>
      <c r="O281" s="263">
        <f t="shared" si="48"/>
        <v>475447</v>
      </c>
      <c r="P281" s="74">
        <f t="shared" si="49"/>
        <v>1426341</v>
      </c>
      <c r="Q281" s="262"/>
      <c r="R281" s="75"/>
    </row>
    <row r="282" spans="1:19" ht="63.75" customHeight="1">
      <c r="A282" s="41"/>
      <c r="B282" s="384"/>
      <c r="C282" s="324"/>
      <c r="D282" s="302" t="s">
        <v>281</v>
      </c>
      <c r="E282" s="267"/>
      <c r="F282" s="267"/>
      <c r="G282" s="266" t="s">
        <v>282</v>
      </c>
      <c r="H282" s="267" t="s">
        <v>24</v>
      </c>
      <c r="I282" s="268">
        <v>137</v>
      </c>
      <c r="J282" s="280">
        <f>APU!$H$106*N282</f>
        <v>89322.551999999996</v>
      </c>
      <c r="K282" s="325">
        <f>ROUND(J282*I282,0)</f>
        <v>12237190</v>
      </c>
      <c r="M282" s="42"/>
      <c r="N282" s="2">
        <f t="shared" si="47"/>
        <v>1.4355</v>
      </c>
      <c r="O282" s="263">
        <f t="shared" si="48"/>
        <v>62224</v>
      </c>
      <c r="P282" s="74">
        <f t="shared" si="49"/>
        <v>8524688</v>
      </c>
      <c r="Q282" s="262"/>
      <c r="R282" s="75"/>
    </row>
    <row r="283" spans="1:19" ht="30" customHeight="1">
      <c r="A283" s="41"/>
      <c r="B283" s="384"/>
      <c r="C283" s="329" t="s">
        <v>398</v>
      </c>
      <c r="D283" s="78"/>
      <c r="E283" s="271"/>
      <c r="F283" s="271"/>
      <c r="G283" s="274" t="s">
        <v>394</v>
      </c>
      <c r="H283" s="275"/>
      <c r="I283" s="276"/>
      <c r="J283" s="277"/>
      <c r="K283" s="330"/>
      <c r="N283" s="2">
        <f t="shared" si="47"/>
        <v>1.4355</v>
      </c>
      <c r="O283" s="263">
        <f t="shared" si="48"/>
        <v>0</v>
      </c>
      <c r="P283" s="74">
        <f t="shared" si="49"/>
        <v>0</v>
      </c>
      <c r="Q283" s="262"/>
      <c r="R283" s="75"/>
    </row>
    <row r="284" spans="1:19">
      <c r="A284" s="41"/>
      <c r="B284" s="384"/>
      <c r="C284" s="329" t="s">
        <v>604</v>
      </c>
      <c r="D284" s="78" t="s">
        <v>27</v>
      </c>
      <c r="E284" s="271"/>
      <c r="F284" s="271"/>
      <c r="G284" s="272" t="s">
        <v>605</v>
      </c>
      <c r="H284" s="273" t="s">
        <v>24</v>
      </c>
      <c r="I284" s="268">
        <v>35</v>
      </c>
      <c r="J284" s="269">
        <f>+APU!$H$446*N284</f>
        <v>4319.4195</v>
      </c>
      <c r="K284" s="325">
        <f t="shared" ref="K284:K285" si="52">ROUND(J284*I284,0)</f>
        <v>151180</v>
      </c>
      <c r="N284" s="2">
        <f t="shared" si="47"/>
        <v>1.4355</v>
      </c>
      <c r="O284" s="263">
        <f t="shared" si="48"/>
        <v>3009</v>
      </c>
      <c r="P284" s="74">
        <f t="shared" si="49"/>
        <v>105315</v>
      </c>
      <c r="Q284" s="262"/>
      <c r="R284" s="75"/>
    </row>
    <row r="285" spans="1:19" ht="30" customHeight="1">
      <c r="A285" s="41"/>
      <c r="B285" s="384"/>
      <c r="C285" s="329" t="s">
        <v>606</v>
      </c>
      <c r="D285" s="78"/>
      <c r="E285" s="271"/>
      <c r="F285" s="271"/>
      <c r="G285" s="79" t="s">
        <v>607</v>
      </c>
      <c r="H285" s="273" t="s">
        <v>39</v>
      </c>
      <c r="I285" s="268">
        <v>5</v>
      </c>
      <c r="J285" s="269">
        <f>+APU!$H$450*N285</f>
        <v>105629.83199999999</v>
      </c>
      <c r="K285" s="325">
        <f t="shared" si="52"/>
        <v>528149</v>
      </c>
      <c r="M285" s="42"/>
      <c r="N285" s="2">
        <f t="shared" si="47"/>
        <v>1.4355</v>
      </c>
      <c r="O285" s="263">
        <f t="shared" si="48"/>
        <v>73584</v>
      </c>
      <c r="P285" s="74">
        <f t="shared" si="49"/>
        <v>367920</v>
      </c>
      <c r="Q285" s="262"/>
      <c r="R285" s="75"/>
    </row>
    <row r="286" spans="1:19" ht="18">
      <c r="A286" s="41"/>
      <c r="B286" s="384"/>
      <c r="C286" s="327" t="s">
        <v>13</v>
      </c>
      <c r="D286" s="267"/>
      <c r="E286" s="267"/>
      <c r="F286" s="267"/>
      <c r="G286" s="279"/>
      <c r="H286" s="267"/>
      <c r="I286" s="283"/>
      <c r="J286" s="284"/>
      <c r="K286" s="328">
        <f>SUM(K268:K285)</f>
        <v>32290527</v>
      </c>
      <c r="M286" s="42"/>
      <c r="N286" s="2">
        <f t="shared" si="47"/>
        <v>1.4355</v>
      </c>
      <c r="O286" s="263">
        <f t="shared" si="48"/>
        <v>0</v>
      </c>
      <c r="P286" s="74">
        <f t="shared" si="49"/>
        <v>0</v>
      </c>
      <c r="Q286" s="290">
        <f>SUM(P268:P285)</f>
        <v>22494270</v>
      </c>
      <c r="R286" s="2">
        <f>+K286*N286</f>
        <v>46353051.508500002</v>
      </c>
      <c r="S286" s="290">
        <f>+Q286-R286</f>
        <v>-23858781.508500002</v>
      </c>
    </row>
    <row r="287" spans="1:19">
      <c r="A287" s="41"/>
      <c r="B287" s="384"/>
      <c r="C287" s="342" t="s">
        <v>318</v>
      </c>
      <c r="D287" s="343"/>
      <c r="E287" s="343"/>
      <c r="F287" s="343"/>
      <c r="G287" s="343"/>
      <c r="H287" s="343"/>
      <c r="I287" s="343"/>
      <c r="J287" s="335"/>
      <c r="K287" s="336"/>
      <c r="N287" s="2">
        <f t="shared" si="47"/>
        <v>1.4355</v>
      </c>
      <c r="O287" s="263">
        <f t="shared" si="48"/>
        <v>0</v>
      </c>
      <c r="P287" s="74">
        <f t="shared" si="49"/>
        <v>0</v>
      </c>
      <c r="Q287" s="262"/>
      <c r="R287" s="75"/>
    </row>
    <row r="288" spans="1:19">
      <c r="A288" s="41"/>
      <c r="B288" s="384"/>
      <c r="C288" s="322" t="s">
        <v>21</v>
      </c>
      <c r="D288" s="79"/>
      <c r="E288" s="79" t="s">
        <v>22</v>
      </c>
      <c r="F288" s="270"/>
      <c r="G288" s="270" t="s">
        <v>22</v>
      </c>
      <c r="H288" s="270"/>
      <c r="I288" s="270"/>
      <c r="J288" s="270"/>
      <c r="K288" s="323"/>
      <c r="M288" s="42"/>
      <c r="N288" s="2">
        <f t="shared" si="47"/>
        <v>1.4355</v>
      </c>
      <c r="O288" s="263">
        <f t="shared" si="48"/>
        <v>0</v>
      </c>
      <c r="P288" s="74">
        <f t="shared" si="49"/>
        <v>0</v>
      </c>
      <c r="Q288" s="262"/>
      <c r="R288" s="75"/>
    </row>
    <row r="289" spans="1:18" ht="30" customHeight="1">
      <c r="A289" s="41"/>
      <c r="B289" s="384"/>
      <c r="C289" s="324"/>
      <c r="D289" s="265" t="s">
        <v>331</v>
      </c>
      <c r="E289" s="271"/>
      <c r="F289" s="271"/>
      <c r="G289" s="287" t="s">
        <v>332</v>
      </c>
      <c r="H289" s="267" t="s">
        <v>24</v>
      </c>
      <c r="I289" s="268">
        <v>44</v>
      </c>
      <c r="J289" s="269">
        <f>APU!$H$240*N289</f>
        <v>48191.1705</v>
      </c>
      <c r="K289" s="325">
        <f>ROUND(J289*I289,0)</f>
        <v>2120412</v>
      </c>
      <c r="M289" s="50"/>
      <c r="N289" s="2">
        <f t="shared" si="47"/>
        <v>1.4355</v>
      </c>
      <c r="O289" s="263">
        <f t="shared" si="48"/>
        <v>33571</v>
      </c>
      <c r="P289" s="74">
        <f t="shared" si="49"/>
        <v>1477124</v>
      </c>
      <c r="Q289" s="262"/>
      <c r="R289" s="75"/>
    </row>
    <row r="290" spans="1:18" ht="60" customHeight="1">
      <c r="A290" s="41"/>
      <c r="B290" s="384"/>
      <c r="C290" s="324"/>
      <c r="D290" s="407">
        <v>19014</v>
      </c>
      <c r="E290" s="271"/>
      <c r="F290" s="271"/>
      <c r="G290" s="287" t="s">
        <v>220</v>
      </c>
      <c r="H290" s="267" t="s">
        <v>24</v>
      </c>
      <c r="I290" s="268">
        <v>57.487220000000001</v>
      </c>
      <c r="J290" s="269">
        <f>APU!$H$249*N290</f>
        <v>39100.148999999998</v>
      </c>
      <c r="K290" s="325">
        <f>ROUND(J290*I290,0)</f>
        <v>2247759</v>
      </c>
      <c r="M290" s="30">
        <v>16</v>
      </c>
      <c r="N290" s="2">
        <f t="shared" si="47"/>
        <v>1.4355</v>
      </c>
      <c r="O290" s="263">
        <f t="shared" si="48"/>
        <v>27238</v>
      </c>
      <c r="P290" s="74">
        <f t="shared" si="49"/>
        <v>1565836.89836</v>
      </c>
      <c r="Q290" s="262"/>
      <c r="R290" s="75"/>
    </row>
    <row r="291" spans="1:18" ht="30" customHeight="1">
      <c r="A291" s="41"/>
      <c r="B291" s="384"/>
      <c r="C291" s="326" t="s">
        <v>137</v>
      </c>
      <c r="D291" s="79"/>
      <c r="E291" s="79" t="s">
        <v>22</v>
      </c>
      <c r="F291" s="270"/>
      <c r="G291" s="270" t="s">
        <v>144</v>
      </c>
      <c r="H291" s="270"/>
      <c r="I291" s="270"/>
      <c r="J291" s="270"/>
      <c r="K291" s="323"/>
      <c r="N291" s="2">
        <f t="shared" si="47"/>
        <v>1.4355</v>
      </c>
      <c r="O291" s="263">
        <f t="shared" si="48"/>
        <v>0</v>
      </c>
      <c r="P291" s="74">
        <f t="shared" si="49"/>
        <v>0</v>
      </c>
      <c r="Q291" s="262"/>
      <c r="R291" s="75"/>
    </row>
    <row r="292" spans="1:18" ht="30" customHeight="1">
      <c r="A292" s="41"/>
      <c r="B292" s="384"/>
      <c r="C292" s="408"/>
      <c r="D292" s="285" t="s">
        <v>166</v>
      </c>
      <c r="E292" s="272"/>
      <c r="F292" s="282"/>
      <c r="G292" s="281" t="s">
        <v>165</v>
      </c>
      <c r="H292" s="264" t="s">
        <v>36</v>
      </c>
      <c r="I292" s="268">
        <v>8</v>
      </c>
      <c r="J292" s="269">
        <f>APU!$H$56*N292</f>
        <v>32445.170999999998</v>
      </c>
      <c r="K292" s="325">
        <f>ROUND(J292*I292,0)</f>
        <v>259561</v>
      </c>
      <c r="N292" s="2">
        <f t="shared" si="47"/>
        <v>1.4355</v>
      </c>
      <c r="O292" s="263">
        <f t="shared" si="48"/>
        <v>22602</v>
      </c>
      <c r="P292" s="74">
        <f t="shared" si="49"/>
        <v>180816</v>
      </c>
      <c r="Q292" s="262"/>
      <c r="R292" s="75"/>
    </row>
    <row r="293" spans="1:18" ht="31.5">
      <c r="A293" s="41"/>
      <c r="B293" s="384"/>
      <c r="C293" s="408"/>
      <c r="D293" s="285" t="s">
        <v>208</v>
      </c>
      <c r="E293" s="272"/>
      <c r="F293" s="282"/>
      <c r="G293" s="281" t="s">
        <v>209</v>
      </c>
      <c r="H293" s="264" t="s">
        <v>36</v>
      </c>
      <c r="I293" s="268">
        <v>8</v>
      </c>
      <c r="J293" s="269">
        <f>APU!$H$48*N293</f>
        <v>83724.101999999999</v>
      </c>
      <c r="K293" s="325">
        <f>ROUND(J293*I293,0)</f>
        <v>669793</v>
      </c>
      <c r="N293" s="2">
        <f t="shared" si="47"/>
        <v>1.4355</v>
      </c>
      <c r="O293" s="263">
        <f t="shared" si="48"/>
        <v>58324</v>
      </c>
      <c r="P293" s="74">
        <f t="shared" si="49"/>
        <v>466592</v>
      </c>
      <c r="Q293" s="262"/>
      <c r="R293" s="75"/>
    </row>
    <row r="294" spans="1:18" ht="78.75" customHeight="1">
      <c r="A294" s="41"/>
      <c r="B294" s="384"/>
      <c r="C294" s="408"/>
      <c r="D294" s="302" t="s">
        <v>341</v>
      </c>
      <c r="E294" s="272"/>
      <c r="F294" s="282"/>
      <c r="G294" s="281" t="s">
        <v>342</v>
      </c>
      <c r="H294" s="264" t="s">
        <v>36</v>
      </c>
      <c r="I294" s="268">
        <v>7</v>
      </c>
      <c r="J294" s="269">
        <f>APU!$H$63*N294</f>
        <v>828372.50100000005</v>
      </c>
      <c r="K294" s="325">
        <f>ROUND(J294*I294,0)</f>
        <v>5798608</v>
      </c>
      <c r="N294" s="2">
        <f t="shared" si="47"/>
        <v>1.4355</v>
      </c>
      <c r="O294" s="263">
        <f t="shared" si="48"/>
        <v>577062</v>
      </c>
      <c r="P294" s="74">
        <f t="shared" si="49"/>
        <v>4039434</v>
      </c>
      <c r="Q294" s="262"/>
      <c r="R294" s="75"/>
    </row>
    <row r="295" spans="1:18" ht="32.1" customHeight="1">
      <c r="A295" s="41"/>
      <c r="B295" s="384"/>
      <c r="C295" s="326" t="s">
        <v>56</v>
      </c>
      <c r="D295" s="79"/>
      <c r="E295" s="79" t="s">
        <v>22</v>
      </c>
      <c r="F295" s="270"/>
      <c r="G295" s="270" t="s">
        <v>55</v>
      </c>
      <c r="H295" s="270"/>
      <c r="I295" s="270"/>
      <c r="J295" s="270"/>
      <c r="K295" s="323"/>
      <c r="N295" s="2">
        <f t="shared" si="47"/>
        <v>1.4355</v>
      </c>
      <c r="O295" s="263">
        <f t="shared" si="48"/>
        <v>0</v>
      </c>
      <c r="P295" s="74">
        <f t="shared" si="49"/>
        <v>0</v>
      </c>
      <c r="Q295" s="262"/>
      <c r="R295" s="75"/>
    </row>
    <row r="296" spans="1:18" ht="30" customHeight="1">
      <c r="A296" s="41"/>
      <c r="B296" s="384"/>
      <c r="C296" s="324"/>
      <c r="D296" s="409" t="s">
        <v>188</v>
      </c>
      <c r="E296" s="271"/>
      <c r="F296" s="271"/>
      <c r="G296" s="287" t="s">
        <v>189</v>
      </c>
      <c r="H296" s="267" t="s">
        <v>36</v>
      </c>
      <c r="I296" s="268">
        <v>4</v>
      </c>
      <c r="J296" s="280">
        <f>APU!$H$302*N296</f>
        <v>73666.989000000001</v>
      </c>
      <c r="K296" s="325">
        <f>ROUND(J296*I296,0)</f>
        <v>294668</v>
      </c>
      <c r="M296" s="42"/>
      <c r="N296" s="2">
        <f t="shared" si="47"/>
        <v>1.4355</v>
      </c>
      <c r="O296" s="263">
        <f t="shared" si="48"/>
        <v>51318</v>
      </c>
      <c r="P296" s="74">
        <f t="shared" si="49"/>
        <v>205272</v>
      </c>
      <c r="Q296" s="262"/>
      <c r="R296" s="75"/>
    </row>
    <row r="297" spans="1:18" ht="30" customHeight="1">
      <c r="A297" s="41"/>
      <c r="B297" s="384"/>
      <c r="C297" s="324"/>
      <c r="D297" s="278" t="s">
        <v>316</v>
      </c>
      <c r="E297" s="271"/>
      <c r="F297" s="271"/>
      <c r="G297" s="287" t="s">
        <v>317</v>
      </c>
      <c r="H297" s="267" t="s">
        <v>78</v>
      </c>
      <c r="I297" s="268">
        <v>6</v>
      </c>
      <c r="J297" s="269">
        <f>APU!$H$334*N297</f>
        <v>25481.5605</v>
      </c>
      <c r="K297" s="325">
        <f>ROUND(J297*I297,0)</f>
        <v>152889</v>
      </c>
      <c r="M297" s="42"/>
      <c r="N297" s="2">
        <f t="shared" si="47"/>
        <v>1.4355</v>
      </c>
      <c r="O297" s="263">
        <f t="shared" si="48"/>
        <v>17751</v>
      </c>
      <c r="P297" s="74">
        <f t="shared" si="49"/>
        <v>106506</v>
      </c>
      <c r="Q297" s="262"/>
      <c r="R297" s="75"/>
    </row>
    <row r="298" spans="1:18" ht="30" customHeight="1">
      <c r="A298" s="41"/>
      <c r="B298" s="384"/>
      <c r="C298" s="326" t="s">
        <v>194</v>
      </c>
      <c r="D298" s="79"/>
      <c r="E298" s="79" t="s">
        <v>22</v>
      </c>
      <c r="F298" s="270"/>
      <c r="G298" s="270" t="s">
        <v>195</v>
      </c>
      <c r="H298" s="270"/>
      <c r="I298" s="270"/>
      <c r="J298" s="270"/>
      <c r="K298" s="323"/>
      <c r="N298" s="2">
        <f t="shared" si="47"/>
        <v>1.4355</v>
      </c>
      <c r="O298" s="263">
        <f t="shared" si="48"/>
        <v>0</v>
      </c>
      <c r="P298" s="74">
        <f t="shared" si="49"/>
        <v>0</v>
      </c>
      <c r="Q298" s="262"/>
      <c r="R298" s="75"/>
    </row>
    <row r="299" spans="1:18" ht="51.75" customHeight="1">
      <c r="A299" s="41"/>
      <c r="B299" s="384"/>
      <c r="C299" s="408"/>
      <c r="D299" s="302" t="s">
        <v>196</v>
      </c>
      <c r="E299" s="272"/>
      <c r="F299" s="282"/>
      <c r="G299" s="281" t="s">
        <v>197</v>
      </c>
      <c r="H299" s="264" t="s">
        <v>36</v>
      </c>
      <c r="I299" s="268">
        <v>8</v>
      </c>
      <c r="J299" s="269">
        <f>APU!$H$163*N299</f>
        <v>499765.01850000001</v>
      </c>
      <c r="K299" s="325">
        <f t="shared" ref="K299:K300" si="53">ROUND(J299*I299,0)</f>
        <v>3998120</v>
      </c>
      <c r="N299" s="2">
        <f t="shared" si="47"/>
        <v>1.4355</v>
      </c>
      <c r="O299" s="263">
        <f t="shared" si="48"/>
        <v>348147</v>
      </c>
      <c r="P299" s="74">
        <f t="shared" si="49"/>
        <v>2785176</v>
      </c>
      <c r="Q299" s="262"/>
      <c r="R299" s="75"/>
    </row>
    <row r="300" spans="1:18" ht="57" customHeight="1">
      <c r="A300" s="41"/>
      <c r="B300" s="384"/>
      <c r="C300" s="408"/>
      <c r="D300" s="302" t="s">
        <v>190</v>
      </c>
      <c r="E300" s="272"/>
      <c r="F300" s="282"/>
      <c r="G300" s="281" t="s">
        <v>191</v>
      </c>
      <c r="H300" s="264" t="s">
        <v>36</v>
      </c>
      <c r="I300" s="268">
        <v>8</v>
      </c>
      <c r="J300" s="269">
        <f>APU!$H$156*N300</f>
        <v>1021371.1695</v>
      </c>
      <c r="K300" s="325">
        <f t="shared" si="53"/>
        <v>8170969</v>
      </c>
      <c r="N300" s="2">
        <f t="shared" si="47"/>
        <v>1.4355</v>
      </c>
      <c r="O300" s="263">
        <f t="shared" si="48"/>
        <v>711509</v>
      </c>
      <c r="P300" s="74">
        <f t="shared" si="49"/>
        <v>5692072</v>
      </c>
      <c r="Q300" s="262"/>
      <c r="R300" s="75"/>
    </row>
    <row r="301" spans="1:18">
      <c r="A301" s="41"/>
      <c r="B301" s="384"/>
      <c r="C301" s="326" t="s">
        <v>180</v>
      </c>
      <c r="D301" s="79"/>
      <c r="E301" s="79" t="s">
        <v>22</v>
      </c>
      <c r="F301" s="270"/>
      <c r="G301" s="270" t="s">
        <v>181</v>
      </c>
      <c r="H301" s="270"/>
      <c r="I301" s="270"/>
      <c r="J301" s="270"/>
      <c r="K301" s="323"/>
      <c r="N301" s="2">
        <f t="shared" si="47"/>
        <v>1.4355</v>
      </c>
      <c r="O301" s="263">
        <f t="shared" si="48"/>
        <v>0</v>
      </c>
      <c r="P301" s="74">
        <f t="shared" si="49"/>
        <v>0</v>
      </c>
      <c r="Q301" s="262"/>
      <c r="R301" s="75"/>
    </row>
    <row r="302" spans="1:18" ht="142.5" customHeight="1">
      <c r="A302" s="41"/>
      <c r="B302" s="384"/>
      <c r="C302" s="324"/>
      <c r="D302" s="286" t="s">
        <v>182</v>
      </c>
      <c r="E302" s="267"/>
      <c r="F302" s="267"/>
      <c r="G302" s="412" t="s">
        <v>179</v>
      </c>
      <c r="H302" s="267" t="s">
        <v>24</v>
      </c>
      <c r="I302" s="268">
        <v>6</v>
      </c>
      <c r="J302" s="280">
        <f>APU!$H$173*N302</f>
        <v>682504.16850000003</v>
      </c>
      <c r="K302" s="325">
        <f>ROUND(J302*I302,0)</f>
        <v>4095025</v>
      </c>
      <c r="N302" s="2">
        <f t="shared" si="47"/>
        <v>1.4355</v>
      </c>
      <c r="O302" s="263">
        <f t="shared" si="48"/>
        <v>475447</v>
      </c>
      <c r="P302" s="74">
        <f t="shared" si="49"/>
        <v>2852682</v>
      </c>
      <c r="Q302" s="262"/>
      <c r="R302" s="75"/>
    </row>
    <row r="303" spans="1:18" ht="160.5" customHeight="1">
      <c r="A303" s="41"/>
      <c r="B303" s="384"/>
      <c r="C303" s="324"/>
      <c r="D303" s="302" t="s">
        <v>335</v>
      </c>
      <c r="E303" s="267"/>
      <c r="F303" s="267"/>
      <c r="G303" s="266" t="s">
        <v>336</v>
      </c>
      <c r="H303" s="267" t="s">
        <v>24</v>
      </c>
      <c r="I303" s="268">
        <v>6</v>
      </c>
      <c r="J303" s="280">
        <f>APU!$H$180*N303</f>
        <v>1220714.7479999999</v>
      </c>
      <c r="K303" s="325">
        <f>ROUND(J303*I303,0)</f>
        <v>7324288</v>
      </c>
      <c r="M303" s="42"/>
      <c r="N303" s="2">
        <f t="shared" si="47"/>
        <v>1.4355</v>
      </c>
      <c r="O303" s="263">
        <f t="shared" si="48"/>
        <v>850375.99999999988</v>
      </c>
      <c r="P303" s="74">
        <f t="shared" si="49"/>
        <v>5102255.9999999991</v>
      </c>
      <c r="Q303" s="262"/>
      <c r="R303" s="75"/>
    </row>
    <row r="304" spans="1:18">
      <c r="A304" s="41"/>
      <c r="B304" s="384"/>
      <c r="C304" s="326" t="s">
        <v>319</v>
      </c>
      <c r="D304" s="79"/>
      <c r="E304" s="79" t="s">
        <v>22</v>
      </c>
      <c r="F304" s="270"/>
      <c r="G304" s="270" t="s">
        <v>320</v>
      </c>
      <c r="H304" s="270"/>
      <c r="I304" s="270"/>
      <c r="J304" s="270"/>
      <c r="K304" s="323"/>
      <c r="N304" s="2">
        <f t="shared" si="47"/>
        <v>1.4355</v>
      </c>
      <c r="O304" s="263">
        <f t="shared" si="48"/>
        <v>0</v>
      </c>
      <c r="P304" s="74">
        <f t="shared" si="49"/>
        <v>0</v>
      </c>
      <c r="Q304" s="262"/>
      <c r="R304" s="75"/>
    </row>
    <row r="305" spans="1:19" ht="31.5">
      <c r="A305" s="41"/>
      <c r="B305" s="384"/>
      <c r="C305" s="324"/>
      <c r="D305" s="302" t="s">
        <v>321</v>
      </c>
      <c r="E305" s="267"/>
      <c r="F305" s="267"/>
      <c r="G305" s="266" t="s">
        <v>322</v>
      </c>
      <c r="H305" s="267" t="s">
        <v>36</v>
      </c>
      <c r="I305" s="268">
        <v>1</v>
      </c>
      <c r="J305" s="280">
        <f>APU!$H$27*N305</f>
        <v>78026.602499999994</v>
      </c>
      <c r="K305" s="325">
        <f>ROUND(J305*I305,0)</f>
        <v>78027</v>
      </c>
      <c r="M305" s="42"/>
      <c r="N305" s="2">
        <f t="shared" si="47"/>
        <v>1.4355</v>
      </c>
      <c r="O305" s="263">
        <f t="shared" si="48"/>
        <v>54354.999999999993</v>
      </c>
      <c r="P305" s="74">
        <f t="shared" si="49"/>
        <v>54354.999999999993</v>
      </c>
      <c r="Q305" s="262"/>
      <c r="R305" s="75"/>
    </row>
    <row r="306" spans="1:19">
      <c r="A306" s="41"/>
      <c r="B306" s="384"/>
      <c r="C306" s="326" t="s">
        <v>213</v>
      </c>
      <c r="D306" s="291"/>
      <c r="E306" s="79" t="s">
        <v>22</v>
      </c>
      <c r="F306" s="270"/>
      <c r="G306" s="270" t="s">
        <v>217</v>
      </c>
      <c r="H306" s="270"/>
      <c r="I306" s="270"/>
      <c r="J306" s="270"/>
      <c r="K306" s="323"/>
      <c r="M306" s="42"/>
      <c r="N306" s="2">
        <f t="shared" si="47"/>
        <v>1.4355</v>
      </c>
      <c r="O306" s="263">
        <f t="shared" si="48"/>
        <v>0</v>
      </c>
      <c r="P306" s="74">
        <f t="shared" si="49"/>
        <v>0</v>
      </c>
      <c r="Q306" s="262"/>
      <c r="R306" s="75"/>
    </row>
    <row r="307" spans="1:19">
      <c r="A307" s="41"/>
      <c r="B307" s="384"/>
      <c r="C307" s="329" t="s">
        <v>398</v>
      </c>
      <c r="D307" s="78"/>
      <c r="E307" s="271"/>
      <c r="F307" s="271"/>
      <c r="G307" s="274" t="s">
        <v>394</v>
      </c>
      <c r="H307" s="275"/>
      <c r="I307" s="276"/>
      <c r="J307" s="277"/>
      <c r="K307" s="330"/>
      <c r="M307" s="42"/>
      <c r="N307" s="2">
        <f t="shared" ref="N307:N363" si="54">$N$12</f>
        <v>1.4355</v>
      </c>
      <c r="O307" s="263">
        <f t="shared" si="48"/>
        <v>0</v>
      </c>
      <c r="P307" s="74">
        <f t="shared" si="49"/>
        <v>0</v>
      </c>
      <c r="Q307" s="262"/>
      <c r="R307" s="75"/>
    </row>
    <row r="308" spans="1:19">
      <c r="A308" s="41"/>
      <c r="B308" s="384"/>
      <c r="C308" s="329" t="s">
        <v>606</v>
      </c>
      <c r="D308" s="78"/>
      <c r="E308" s="271"/>
      <c r="F308" s="271"/>
      <c r="G308" s="79" t="s">
        <v>607</v>
      </c>
      <c r="H308" s="273" t="s">
        <v>39</v>
      </c>
      <c r="I308" s="268">
        <v>5</v>
      </c>
      <c r="J308" s="269">
        <f>+APU!$H$450*N308</f>
        <v>105629.83199999999</v>
      </c>
      <c r="K308" s="325">
        <f t="shared" ref="K308" si="55">ROUND(J308*I308,0)</f>
        <v>528149</v>
      </c>
      <c r="M308" s="42"/>
      <c r="N308" s="2">
        <f t="shared" si="54"/>
        <v>1.4355</v>
      </c>
      <c r="O308" s="263">
        <f t="shared" si="48"/>
        <v>73584</v>
      </c>
      <c r="P308" s="74">
        <f t="shared" si="49"/>
        <v>367920</v>
      </c>
      <c r="Q308" s="262"/>
      <c r="R308" s="75"/>
    </row>
    <row r="309" spans="1:19" ht="18">
      <c r="A309" s="41"/>
      <c r="B309" s="384"/>
      <c r="C309" s="327" t="s">
        <v>13</v>
      </c>
      <c r="D309" s="267"/>
      <c r="E309" s="267"/>
      <c r="F309" s="267"/>
      <c r="G309" s="279"/>
      <c r="H309" s="267"/>
      <c r="I309" s="283"/>
      <c r="J309" s="284"/>
      <c r="K309" s="328">
        <f>SUM(K289:K308)</f>
        <v>35738268</v>
      </c>
      <c r="N309" s="2">
        <f t="shared" si="54"/>
        <v>1.4355</v>
      </c>
      <c r="O309" s="263">
        <f t="shared" si="48"/>
        <v>0</v>
      </c>
      <c r="P309" s="74">
        <f t="shared" si="49"/>
        <v>0</v>
      </c>
      <c r="Q309" s="290">
        <f>SUM(P289:P308)</f>
        <v>24896041.898359999</v>
      </c>
      <c r="R309" s="2">
        <f>+K309*N309</f>
        <v>51302283.714000002</v>
      </c>
      <c r="S309" s="290">
        <f>+Q309-R309</f>
        <v>-26406241.815640002</v>
      </c>
    </row>
    <row r="310" spans="1:19">
      <c r="A310" s="41"/>
      <c r="B310" s="384"/>
      <c r="C310" s="342" t="s">
        <v>350</v>
      </c>
      <c r="D310" s="343"/>
      <c r="E310" s="343"/>
      <c r="F310" s="343"/>
      <c r="G310" s="343"/>
      <c r="H310" s="343"/>
      <c r="I310" s="343"/>
      <c r="J310" s="335"/>
      <c r="K310" s="336"/>
      <c r="M310" s="42"/>
      <c r="N310" s="2">
        <f t="shared" si="54"/>
        <v>1.4355</v>
      </c>
      <c r="O310" s="263">
        <f t="shared" si="48"/>
        <v>0</v>
      </c>
      <c r="P310" s="74">
        <f t="shared" si="49"/>
        <v>0</v>
      </c>
      <c r="Q310" s="262"/>
      <c r="R310" s="75"/>
    </row>
    <row r="311" spans="1:19">
      <c r="A311" s="41"/>
      <c r="B311" s="384"/>
      <c r="C311" s="322" t="s">
        <v>21</v>
      </c>
      <c r="D311" s="79"/>
      <c r="E311" s="79" t="s">
        <v>22</v>
      </c>
      <c r="F311" s="270"/>
      <c r="G311" s="270" t="s">
        <v>22</v>
      </c>
      <c r="H311" s="270"/>
      <c r="I311" s="270"/>
      <c r="J311" s="270"/>
      <c r="K311" s="323"/>
      <c r="M311" s="42"/>
      <c r="N311" s="2">
        <f t="shared" si="54"/>
        <v>1.4355</v>
      </c>
      <c r="O311" s="263">
        <f t="shared" si="48"/>
        <v>0</v>
      </c>
      <c r="P311" s="74">
        <f t="shared" si="49"/>
        <v>0</v>
      </c>
      <c r="Q311" s="262"/>
      <c r="R311" s="75"/>
    </row>
    <row r="312" spans="1:19" ht="30" customHeight="1">
      <c r="A312" s="41"/>
      <c r="B312" s="384"/>
      <c r="C312" s="324"/>
      <c r="D312" s="265" t="s">
        <v>25</v>
      </c>
      <c r="E312" s="271"/>
      <c r="F312" s="271"/>
      <c r="G312" s="266" t="s">
        <v>23</v>
      </c>
      <c r="H312" s="267" t="s">
        <v>24</v>
      </c>
      <c r="I312" s="268">
        <v>37</v>
      </c>
      <c r="J312" s="269">
        <f>APU!$H$207*N312</f>
        <v>33490.214999999997</v>
      </c>
      <c r="K312" s="325">
        <f>ROUND(J312*I312,0)</f>
        <v>1239138</v>
      </c>
      <c r="M312" s="50">
        <v>31083895</v>
      </c>
      <c r="N312" s="2">
        <f t="shared" si="54"/>
        <v>1.4355</v>
      </c>
      <c r="O312" s="263">
        <f t="shared" si="48"/>
        <v>23329.999999999996</v>
      </c>
      <c r="P312" s="74">
        <f t="shared" si="49"/>
        <v>863209.99999999988</v>
      </c>
      <c r="Q312" s="262"/>
      <c r="R312" s="75"/>
    </row>
    <row r="313" spans="1:19" ht="30" customHeight="1">
      <c r="A313" s="41"/>
      <c r="B313" s="384"/>
      <c r="C313" s="324"/>
      <c r="D313" s="265" t="s">
        <v>89</v>
      </c>
      <c r="E313" s="271"/>
      <c r="F313" s="271"/>
      <c r="G313" s="287" t="s">
        <v>88</v>
      </c>
      <c r="H313" s="267" t="s">
        <v>24</v>
      </c>
      <c r="I313" s="268">
        <v>30</v>
      </c>
      <c r="J313" s="269">
        <f>APU!$H$229*N313</f>
        <v>34922.843999999997</v>
      </c>
      <c r="K313" s="325">
        <f>ROUND(J313*I313,0)</f>
        <v>1047685</v>
      </c>
      <c r="M313" s="30">
        <v>17</v>
      </c>
      <c r="N313" s="2">
        <f t="shared" si="54"/>
        <v>1.4355</v>
      </c>
      <c r="O313" s="263">
        <f t="shared" si="48"/>
        <v>24327.999999999996</v>
      </c>
      <c r="P313" s="74">
        <f t="shared" si="49"/>
        <v>729839.99999999988</v>
      </c>
      <c r="Q313" s="262"/>
      <c r="R313" s="75"/>
    </row>
    <row r="314" spans="1:19" ht="30" customHeight="1">
      <c r="A314" s="55"/>
      <c r="B314" s="386"/>
      <c r="C314" s="324"/>
      <c r="D314" s="407">
        <v>19014</v>
      </c>
      <c r="E314" s="271"/>
      <c r="F314" s="271"/>
      <c r="G314" s="287" t="s">
        <v>220</v>
      </c>
      <c r="H314" s="267" t="s">
        <v>24</v>
      </c>
      <c r="I314" s="268">
        <v>58</v>
      </c>
      <c r="J314" s="269">
        <f>APU!$H$249*N314</f>
        <v>39100.148999999998</v>
      </c>
      <c r="K314" s="325">
        <f>ROUND(J314*I314,0)</f>
        <v>2267809</v>
      </c>
      <c r="L314" s="47"/>
      <c r="M314" s="48"/>
      <c r="N314" s="2">
        <f t="shared" si="54"/>
        <v>1.4355</v>
      </c>
      <c r="O314" s="263">
        <f t="shared" si="48"/>
        <v>27238</v>
      </c>
      <c r="P314" s="74">
        <f t="shared" si="49"/>
        <v>1579804</v>
      </c>
      <c r="Q314" s="262"/>
      <c r="R314" s="75"/>
    </row>
    <row r="315" spans="1:19" ht="30" customHeight="1">
      <c r="A315" s="55"/>
      <c r="B315" s="386"/>
      <c r="C315" s="326" t="s">
        <v>137</v>
      </c>
      <c r="D315" s="79"/>
      <c r="E315" s="79" t="s">
        <v>22</v>
      </c>
      <c r="F315" s="270"/>
      <c r="G315" s="270" t="s">
        <v>144</v>
      </c>
      <c r="H315" s="270"/>
      <c r="I315" s="270"/>
      <c r="J315" s="270"/>
      <c r="K315" s="323"/>
      <c r="L315" s="48"/>
      <c r="M315" s="48"/>
      <c r="N315" s="2">
        <f t="shared" si="54"/>
        <v>1.4355</v>
      </c>
      <c r="O315" s="263">
        <f t="shared" si="48"/>
        <v>0</v>
      </c>
      <c r="P315" s="74">
        <f t="shared" si="49"/>
        <v>0</v>
      </c>
      <c r="Q315" s="262"/>
      <c r="R315" s="75"/>
    </row>
    <row r="316" spans="1:19" ht="30" customHeight="1">
      <c r="A316" s="55"/>
      <c r="B316" s="386"/>
      <c r="C316" s="408"/>
      <c r="D316" s="285" t="s">
        <v>166</v>
      </c>
      <c r="E316" s="272"/>
      <c r="F316" s="282"/>
      <c r="G316" s="281" t="s">
        <v>165</v>
      </c>
      <c r="H316" s="264" t="s">
        <v>36</v>
      </c>
      <c r="I316" s="268">
        <v>3</v>
      </c>
      <c r="J316" s="269">
        <f>APU!$H$56*N316</f>
        <v>32445.170999999998</v>
      </c>
      <c r="K316" s="325">
        <f>ROUND(J316*I316,0)</f>
        <v>97336</v>
      </c>
      <c r="L316" s="48"/>
      <c r="M316" s="48"/>
      <c r="N316" s="2">
        <f t="shared" si="54"/>
        <v>1.4355</v>
      </c>
      <c r="O316" s="263">
        <f t="shared" si="48"/>
        <v>22602</v>
      </c>
      <c r="P316" s="74">
        <f t="shared" si="49"/>
        <v>67806</v>
      </c>
      <c r="Q316" s="262"/>
      <c r="R316" s="75"/>
    </row>
    <row r="317" spans="1:19" ht="30" customHeight="1">
      <c r="A317" s="55"/>
      <c r="B317" s="386"/>
      <c r="C317" s="408"/>
      <c r="D317" s="285" t="s">
        <v>208</v>
      </c>
      <c r="E317" s="272"/>
      <c r="F317" s="282"/>
      <c r="G317" s="281" t="s">
        <v>209</v>
      </c>
      <c r="H317" s="264" t="s">
        <v>36</v>
      </c>
      <c r="I317" s="268">
        <v>3</v>
      </c>
      <c r="J317" s="269">
        <f>APU!$H$48*N317</f>
        <v>83724.101999999999</v>
      </c>
      <c r="K317" s="325">
        <f>ROUND(J317*I317,0)</f>
        <v>251172</v>
      </c>
      <c r="L317" s="48"/>
      <c r="M317" s="49"/>
      <c r="N317" s="2">
        <f t="shared" si="54"/>
        <v>1.4355</v>
      </c>
      <c r="O317" s="263">
        <f t="shared" si="48"/>
        <v>58324</v>
      </c>
      <c r="P317" s="74">
        <f t="shared" si="49"/>
        <v>174972</v>
      </c>
      <c r="Q317" s="262"/>
      <c r="R317" s="75"/>
    </row>
    <row r="318" spans="1:19" ht="30" customHeight="1">
      <c r="A318" s="55"/>
      <c r="B318" s="386"/>
      <c r="C318" s="326" t="s">
        <v>56</v>
      </c>
      <c r="D318" s="79"/>
      <c r="E318" s="79" t="s">
        <v>22</v>
      </c>
      <c r="F318" s="270"/>
      <c r="G318" s="270" t="s">
        <v>55</v>
      </c>
      <c r="H318" s="270"/>
      <c r="I318" s="270"/>
      <c r="J318" s="270"/>
      <c r="K318" s="323"/>
      <c r="L318" s="47"/>
      <c r="M318" s="49"/>
      <c r="N318" s="2">
        <f t="shared" si="54"/>
        <v>1.4355</v>
      </c>
      <c r="O318" s="263">
        <f t="shared" si="48"/>
        <v>0</v>
      </c>
      <c r="P318" s="74">
        <f t="shared" si="49"/>
        <v>0</v>
      </c>
      <c r="Q318" s="262"/>
      <c r="R318" s="75"/>
    </row>
    <row r="319" spans="1:19" ht="30" customHeight="1">
      <c r="A319" s="55"/>
      <c r="B319" s="386"/>
      <c r="C319" s="324"/>
      <c r="D319" s="409" t="s">
        <v>188</v>
      </c>
      <c r="E319" s="271"/>
      <c r="F319" s="271"/>
      <c r="G319" s="287" t="s">
        <v>189</v>
      </c>
      <c r="H319" s="267" t="s">
        <v>36</v>
      </c>
      <c r="I319" s="268">
        <v>2</v>
      </c>
      <c r="J319" s="280">
        <f>APU!$H$302*N319</f>
        <v>73666.989000000001</v>
      </c>
      <c r="K319" s="325">
        <f>ROUND(J319*I319,0)</f>
        <v>147334</v>
      </c>
      <c r="L319" s="47"/>
      <c r="M319" s="49"/>
      <c r="N319" s="2">
        <f t="shared" si="54"/>
        <v>1.4355</v>
      </c>
      <c r="O319" s="263">
        <f t="shared" ref="O319:O379" si="56">J319/$N$12</f>
        <v>51318</v>
      </c>
      <c r="P319" s="74">
        <f t="shared" ref="P319:P379" si="57">O319*I319</f>
        <v>102636</v>
      </c>
      <c r="Q319" s="262"/>
      <c r="R319" s="75"/>
    </row>
    <row r="320" spans="1:19" ht="30" customHeight="1">
      <c r="A320" s="55"/>
      <c r="B320" s="386"/>
      <c r="C320" s="326" t="s">
        <v>194</v>
      </c>
      <c r="D320" s="79"/>
      <c r="E320" s="79" t="s">
        <v>22</v>
      </c>
      <c r="F320" s="270"/>
      <c r="G320" s="270" t="s">
        <v>195</v>
      </c>
      <c r="H320" s="270"/>
      <c r="I320" s="270"/>
      <c r="J320" s="270"/>
      <c r="K320" s="323"/>
      <c r="L320" s="47"/>
      <c r="M320" s="49"/>
      <c r="N320" s="2">
        <f t="shared" si="54"/>
        <v>1.4355</v>
      </c>
      <c r="O320" s="263">
        <f t="shared" si="56"/>
        <v>0</v>
      </c>
      <c r="P320" s="74">
        <f t="shared" si="57"/>
        <v>0</v>
      </c>
      <c r="Q320" s="262"/>
      <c r="R320" s="75"/>
    </row>
    <row r="321" spans="1:19" ht="30" customHeight="1">
      <c r="A321" s="55"/>
      <c r="B321" s="386"/>
      <c r="C321" s="408"/>
      <c r="D321" s="302" t="s">
        <v>196</v>
      </c>
      <c r="E321" s="272"/>
      <c r="F321" s="282"/>
      <c r="G321" s="281" t="s">
        <v>197</v>
      </c>
      <c r="H321" s="264" t="s">
        <v>36</v>
      </c>
      <c r="I321" s="268">
        <v>1</v>
      </c>
      <c r="J321" s="269">
        <f>APU!$H$163*N321</f>
        <v>499765.01850000001</v>
      </c>
      <c r="K321" s="325">
        <f t="shared" ref="K321:K322" si="58">ROUND(J321*I321,0)</f>
        <v>499765</v>
      </c>
      <c r="L321" s="47"/>
      <c r="M321" s="49"/>
      <c r="N321" s="2">
        <f t="shared" si="54"/>
        <v>1.4355</v>
      </c>
      <c r="O321" s="263">
        <f t="shared" si="56"/>
        <v>348147</v>
      </c>
      <c r="P321" s="74">
        <f t="shared" si="57"/>
        <v>348147</v>
      </c>
      <c r="Q321" s="262"/>
      <c r="R321" s="75"/>
    </row>
    <row r="322" spans="1:19" ht="30" customHeight="1">
      <c r="A322" s="55"/>
      <c r="B322" s="386"/>
      <c r="C322" s="408"/>
      <c r="D322" s="302" t="s">
        <v>190</v>
      </c>
      <c r="E322" s="272"/>
      <c r="F322" s="282"/>
      <c r="G322" s="281" t="s">
        <v>191</v>
      </c>
      <c r="H322" s="264" t="s">
        <v>36</v>
      </c>
      <c r="I322" s="268">
        <v>1</v>
      </c>
      <c r="J322" s="269">
        <f>APU!$H$156*N322</f>
        <v>1021371.1695</v>
      </c>
      <c r="K322" s="325">
        <f t="shared" si="58"/>
        <v>1021371</v>
      </c>
      <c r="L322" s="47"/>
      <c r="M322" s="49"/>
      <c r="N322" s="2">
        <f t="shared" si="54"/>
        <v>1.4355</v>
      </c>
      <c r="O322" s="263">
        <f t="shared" si="56"/>
        <v>711509</v>
      </c>
      <c r="P322" s="74">
        <f t="shared" si="57"/>
        <v>711509</v>
      </c>
      <c r="Q322" s="262"/>
      <c r="R322" s="75"/>
    </row>
    <row r="323" spans="1:19" ht="25.5" customHeight="1">
      <c r="A323" s="55"/>
      <c r="B323" s="386"/>
      <c r="C323" s="326" t="s">
        <v>180</v>
      </c>
      <c r="D323" s="79"/>
      <c r="E323" s="79" t="s">
        <v>22</v>
      </c>
      <c r="F323" s="270"/>
      <c r="G323" s="270" t="s">
        <v>181</v>
      </c>
      <c r="H323" s="270"/>
      <c r="I323" s="270"/>
      <c r="J323" s="270"/>
      <c r="K323" s="323"/>
      <c r="L323" s="47"/>
      <c r="M323" s="49"/>
      <c r="N323" s="2">
        <f t="shared" si="54"/>
        <v>1.4355</v>
      </c>
      <c r="O323" s="263">
        <f t="shared" si="56"/>
        <v>0</v>
      </c>
      <c r="P323" s="74">
        <f t="shared" si="57"/>
        <v>0</v>
      </c>
      <c r="Q323" s="262"/>
      <c r="R323" s="75"/>
    </row>
    <row r="324" spans="1:19" ht="148.5" customHeight="1">
      <c r="A324" s="55"/>
      <c r="B324" s="386"/>
      <c r="C324" s="324"/>
      <c r="D324" s="286" t="s">
        <v>182</v>
      </c>
      <c r="E324" s="267"/>
      <c r="F324" s="267"/>
      <c r="G324" s="412" t="s">
        <v>179</v>
      </c>
      <c r="H324" s="267" t="s">
        <v>24</v>
      </c>
      <c r="I324" s="268">
        <v>3</v>
      </c>
      <c r="J324" s="280">
        <f>APU!$H$173*N324</f>
        <v>682504.16850000003</v>
      </c>
      <c r="K324" s="325">
        <f>ROUND(J324*I324,0)</f>
        <v>2047513</v>
      </c>
      <c r="L324" s="47"/>
      <c r="M324" s="49"/>
      <c r="N324" s="2">
        <f t="shared" si="54"/>
        <v>1.4355</v>
      </c>
      <c r="O324" s="263">
        <f t="shared" si="56"/>
        <v>475447</v>
      </c>
      <c r="P324" s="74">
        <f t="shared" si="57"/>
        <v>1426341</v>
      </c>
      <c r="Q324" s="262"/>
      <c r="R324" s="75"/>
    </row>
    <row r="325" spans="1:19" ht="30" customHeight="1">
      <c r="A325" s="55"/>
      <c r="B325" s="386"/>
      <c r="C325" s="329" t="s">
        <v>398</v>
      </c>
      <c r="D325" s="78"/>
      <c r="E325" s="271"/>
      <c r="F325" s="271"/>
      <c r="G325" s="274" t="s">
        <v>394</v>
      </c>
      <c r="H325" s="275"/>
      <c r="I325" s="276"/>
      <c r="J325" s="277"/>
      <c r="K325" s="330"/>
      <c r="L325" s="47"/>
      <c r="M325" s="49"/>
      <c r="N325" s="2">
        <f t="shared" si="54"/>
        <v>1.4355</v>
      </c>
      <c r="O325" s="263">
        <f t="shared" si="56"/>
        <v>0</v>
      </c>
      <c r="P325" s="74">
        <f t="shared" si="57"/>
        <v>0</v>
      </c>
      <c r="Q325" s="262"/>
      <c r="R325" s="75"/>
    </row>
    <row r="326" spans="1:19" ht="30" customHeight="1">
      <c r="A326" s="55"/>
      <c r="B326" s="386"/>
      <c r="C326" s="329" t="s">
        <v>604</v>
      </c>
      <c r="D326" s="78" t="s">
        <v>27</v>
      </c>
      <c r="E326" s="271"/>
      <c r="F326" s="271"/>
      <c r="G326" s="272" t="s">
        <v>605</v>
      </c>
      <c r="H326" s="273" t="s">
        <v>24</v>
      </c>
      <c r="I326" s="268">
        <v>35</v>
      </c>
      <c r="J326" s="269">
        <f>+APU!$H$446*N326</f>
        <v>4319.4195</v>
      </c>
      <c r="K326" s="325">
        <f t="shared" ref="K326:K327" si="59">ROUND(J326*I326,0)</f>
        <v>151180</v>
      </c>
      <c r="L326" s="47"/>
      <c r="M326" s="49"/>
      <c r="N326" s="2">
        <f t="shared" si="54"/>
        <v>1.4355</v>
      </c>
      <c r="O326" s="263">
        <f t="shared" si="56"/>
        <v>3009</v>
      </c>
      <c r="P326" s="74">
        <f t="shared" si="57"/>
        <v>105315</v>
      </c>
      <c r="Q326" s="262"/>
      <c r="R326" s="75"/>
    </row>
    <row r="327" spans="1:19" ht="30" customHeight="1">
      <c r="A327" s="55"/>
      <c r="B327" s="386"/>
      <c r="C327" s="329" t="s">
        <v>606</v>
      </c>
      <c r="D327" s="78"/>
      <c r="E327" s="271"/>
      <c r="F327" s="271"/>
      <c r="G327" s="79" t="s">
        <v>607</v>
      </c>
      <c r="H327" s="273" t="s">
        <v>39</v>
      </c>
      <c r="I327" s="268">
        <v>5</v>
      </c>
      <c r="J327" s="269">
        <f>+APU!$H$450*N327</f>
        <v>105629.83199999999</v>
      </c>
      <c r="K327" s="325">
        <f t="shared" si="59"/>
        <v>528149</v>
      </c>
      <c r="L327" s="47"/>
      <c r="M327" s="49"/>
      <c r="N327" s="2">
        <f t="shared" si="54"/>
        <v>1.4355</v>
      </c>
      <c r="O327" s="263">
        <f t="shared" si="56"/>
        <v>73584</v>
      </c>
      <c r="P327" s="74">
        <f t="shared" si="57"/>
        <v>367920</v>
      </c>
      <c r="Q327" s="262"/>
      <c r="R327" s="75"/>
    </row>
    <row r="328" spans="1:19" ht="30" customHeight="1">
      <c r="A328" s="55"/>
      <c r="B328" s="386"/>
      <c r="C328" s="327" t="s">
        <v>13</v>
      </c>
      <c r="D328" s="267"/>
      <c r="E328" s="267"/>
      <c r="F328" s="267"/>
      <c r="G328" s="279"/>
      <c r="H328" s="267"/>
      <c r="I328" s="283"/>
      <c r="J328" s="284"/>
      <c r="K328" s="328">
        <f>SUM(K312:K327)</f>
        <v>9298452</v>
      </c>
      <c r="L328" s="47"/>
      <c r="M328" s="49"/>
      <c r="N328" s="2">
        <f t="shared" si="54"/>
        <v>1.4355</v>
      </c>
      <c r="O328" s="263">
        <f t="shared" si="56"/>
        <v>0</v>
      </c>
      <c r="P328" s="74">
        <f t="shared" si="57"/>
        <v>0</v>
      </c>
      <c r="Q328" s="290">
        <f>SUM(P312:P327)</f>
        <v>6477500</v>
      </c>
      <c r="R328" s="2">
        <f>+K328*N328</f>
        <v>13347927.846000001</v>
      </c>
      <c r="S328" s="290">
        <f>+Q328-R328</f>
        <v>-6870427.8460000008</v>
      </c>
    </row>
    <row r="329" spans="1:19" ht="30" customHeight="1">
      <c r="A329" s="55"/>
      <c r="B329" s="386"/>
      <c r="C329" s="342" t="s">
        <v>351</v>
      </c>
      <c r="D329" s="343"/>
      <c r="E329" s="343"/>
      <c r="F329" s="343"/>
      <c r="G329" s="343"/>
      <c r="H329" s="343"/>
      <c r="I329" s="343"/>
      <c r="J329" s="335"/>
      <c r="K329" s="336"/>
      <c r="L329" s="47"/>
      <c r="M329" s="49"/>
      <c r="N329" s="2">
        <f t="shared" si="54"/>
        <v>1.4355</v>
      </c>
      <c r="O329" s="263">
        <f t="shared" si="56"/>
        <v>0</v>
      </c>
      <c r="P329" s="74">
        <f t="shared" si="57"/>
        <v>0</v>
      </c>
      <c r="Q329" s="262"/>
      <c r="R329" s="75"/>
    </row>
    <row r="330" spans="1:19" ht="30" customHeight="1">
      <c r="A330" s="55"/>
      <c r="B330" s="386"/>
      <c r="C330" s="322" t="s">
        <v>21</v>
      </c>
      <c r="D330" s="79"/>
      <c r="E330" s="79" t="s">
        <v>22</v>
      </c>
      <c r="F330" s="270"/>
      <c r="G330" s="270" t="s">
        <v>22</v>
      </c>
      <c r="H330" s="270"/>
      <c r="I330" s="270"/>
      <c r="J330" s="270"/>
      <c r="K330" s="323"/>
      <c r="L330" s="47"/>
      <c r="M330" s="49"/>
      <c r="N330" s="2">
        <f t="shared" si="54"/>
        <v>1.4355</v>
      </c>
      <c r="O330" s="263">
        <f t="shared" si="56"/>
        <v>0</v>
      </c>
      <c r="P330" s="74">
        <f t="shared" si="57"/>
        <v>0</v>
      </c>
      <c r="Q330" s="262"/>
      <c r="R330" s="75"/>
    </row>
    <row r="331" spans="1:19" ht="30" customHeight="1">
      <c r="A331" s="55"/>
      <c r="B331" s="386"/>
      <c r="C331" s="324"/>
      <c r="D331" s="265" t="s">
        <v>25</v>
      </c>
      <c r="E331" s="271"/>
      <c r="F331" s="271"/>
      <c r="G331" s="266" t="s">
        <v>23</v>
      </c>
      <c r="H331" s="267" t="s">
        <v>24</v>
      </c>
      <c r="I331" s="268">
        <v>168</v>
      </c>
      <c r="J331" s="269">
        <f>APU!$H$207*N331</f>
        <v>33490.214999999997</v>
      </c>
      <c r="K331" s="325">
        <f>ROUND(J331*I331,0)</f>
        <v>5626356</v>
      </c>
      <c r="L331" s="47"/>
      <c r="M331" s="49"/>
      <c r="N331" s="2">
        <f t="shared" si="54"/>
        <v>1.4355</v>
      </c>
      <c r="O331" s="263">
        <f t="shared" si="56"/>
        <v>23329.999999999996</v>
      </c>
      <c r="P331" s="74">
        <f t="shared" si="57"/>
        <v>3919439.9999999995</v>
      </c>
      <c r="Q331" s="262"/>
      <c r="R331" s="75"/>
    </row>
    <row r="332" spans="1:19" ht="30" customHeight="1">
      <c r="A332" s="55"/>
      <c r="B332" s="386"/>
      <c r="C332" s="324"/>
      <c r="D332" s="265" t="s">
        <v>331</v>
      </c>
      <c r="E332" s="271"/>
      <c r="F332" s="271"/>
      <c r="G332" s="287" t="s">
        <v>332</v>
      </c>
      <c r="H332" s="267" t="s">
        <v>24</v>
      </c>
      <c r="I332" s="268">
        <v>140</v>
      </c>
      <c r="J332" s="269">
        <f>APU!$H$240*N332</f>
        <v>48191.1705</v>
      </c>
      <c r="K332" s="325">
        <f>ROUND(J332*I332,0)</f>
        <v>6746764</v>
      </c>
      <c r="L332" s="47"/>
      <c r="M332" s="49"/>
      <c r="N332" s="2">
        <f t="shared" si="54"/>
        <v>1.4355</v>
      </c>
      <c r="O332" s="263">
        <f t="shared" si="56"/>
        <v>33571</v>
      </c>
      <c r="P332" s="74">
        <f t="shared" si="57"/>
        <v>4699940</v>
      </c>
      <c r="Q332" s="262"/>
      <c r="R332" s="75"/>
    </row>
    <row r="333" spans="1:19" ht="30" customHeight="1">
      <c r="A333" s="55"/>
      <c r="B333" s="386"/>
      <c r="C333" s="324"/>
      <c r="D333" s="407">
        <v>19014</v>
      </c>
      <c r="E333" s="271"/>
      <c r="F333" s="271"/>
      <c r="G333" s="287" t="s">
        <v>220</v>
      </c>
      <c r="H333" s="267" t="s">
        <v>24</v>
      </c>
      <c r="I333" s="268">
        <v>150</v>
      </c>
      <c r="J333" s="269">
        <f>APU!$H$249*N333</f>
        <v>39100.148999999998</v>
      </c>
      <c r="K333" s="325">
        <f>ROUND(J333*I333,0)</f>
        <v>5865022</v>
      </c>
      <c r="L333" s="47"/>
      <c r="M333" s="49"/>
      <c r="N333" s="2">
        <f t="shared" si="54"/>
        <v>1.4355</v>
      </c>
      <c r="O333" s="263">
        <f t="shared" si="56"/>
        <v>27238</v>
      </c>
      <c r="P333" s="74">
        <f t="shared" si="57"/>
        <v>4085700</v>
      </c>
      <c r="Q333" s="262"/>
      <c r="R333" s="75"/>
    </row>
    <row r="334" spans="1:19" ht="30" customHeight="1">
      <c r="A334" s="55"/>
      <c r="B334" s="386"/>
      <c r="C334" s="326" t="s">
        <v>137</v>
      </c>
      <c r="D334" s="79"/>
      <c r="E334" s="79" t="s">
        <v>22</v>
      </c>
      <c r="F334" s="270"/>
      <c r="G334" s="270" t="s">
        <v>144</v>
      </c>
      <c r="H334" s="270"/>
      <c r="I334" s="270"/>
      <c r="J334" s="270"/>
      <c r="K334" s="323"/>
      <c r="L334" s="47"/>
      <c r="M334" s="49"/>
      <c r="N334" s="2">
        <f t="shared" si="54"/>
        <v>1.4355</v>
      </c>
      <c r="O334" s="263">
        <f t="shared" si="56"/>
        <v>0</v>
      </c>
      <c r="P334" s="74">
        <f t="shared" si="57"/>
        <v>0</v>
      </c>
      <c r="Q334" s="262"/>
      <c r="R334" s="75"/>
    </row>
    <row r="335" spans="1:19" ht="30" customHeight="1">
      <c r="A335" s="55"/>
      <c r="B335" s="386"/>
      <c r="C335" s="408"/>
      <c r="D335" s="285" t="s">
        <v>166</v>
      </c>
      <c r="E335" s="272"/>
      <c r="F335" s="282"/>
      <c r="G335" s="281" t="s">
        <v>165</v>
      </c>
      <c r="H335" s="264" t="s">
        <v>36</v>
      </c>
      <c r="I335" s="268">
        <v>8</v>
      </c>
      <c r="J335" s="269">
        <f>APU!$H$56*N335</f>
        <v>32445.170999999998</v>
      </c>
      <c r="K335" s="325">
        <f>ROUND(J335*I335,0)</f>
        <v>259561</v>
      </c>
      <c r="L335" s="47"/>
      <c r="M335" s="49"/>
      <c r="N335" s="2">
        <f t="shared" si="54"/>
        <v>1.4355</v>
      </c>
      <c r="O335" s="263">
        <f t="shared" si="56"/>
        <v>22602</v>
      </c>
      <c r="P335" s="74">
        <f t="shared" si="57"/>
        <v>180816</v>
      </c>
      <c r="Q335" s="262"/>
      <c r="R335" s="75"/>
    </row>
    <row r="336" spans="1:19" ht="30" customHeight="1">
      <c r="A336" s="55"/>
      <c r="B336" s="386"/>
      <c r="C336" s="408"/>
      <c r="D336" s="285" t="s">
        <v>208</v>
      </c>
      <c r="E336" s="272"/>
      <c r="F336" s="282"/>
      <c r="G336" s="281" t="s">
        <v>209</v>
      </c>
      <c r="H336" s="264" t="s">
        <v>36</v>
      </c>
      <c r="I336" s="268">
        <v>8</v>
      </c>
      <c r="J336" s="269">
        <f>APU!$H$48*N336</f>
        <v>83724.101999999999</v>
      </c>
      <c r="K336" s="325">
        <f>ROUND(J336*I336,0)</f>
        <v>669793</v>
      </c>
      <c r="L336" s="47"/>
      <c r="M336" s="49"/>
      <c r="N336" s="2">
        <f t="shared" si="54"/>
        <v>1.4355</v>
      </c>
      <c r="O336" s="263">
        <f t="shared" si="56"/>
        <v>58324</v>
      </c>
      <c r="P336" s="74">
        <f t="shared" si="57"/>
        <v>466592</v>
      </c>
      <c r="Q336" s="262"/>
      <c r="R336" s="75"/>
    </row>
    <row r="337" spans="1:18" ht="30" customHeight="1">
      <c r="A337" s="55"/>
      <c r="B337" s="386"/>
      <c r="C337" s="326" t="s">
        <v>56</v>
      </c>
      <c r="D337" s="79"/>
      <c r="E337" s="79" t="s">
        <v>22</v>
      </c>
      <c r="F337" s="270"/>
      <c r="G337" s="270" t="s">
        <v>55</v>
      </c>
      <c r="H337" s="270"/>
      <c r="I337" s="270"/>
      <c r="J337" s="270"/>
      <c r="K337" s="323"/>
      <c r="L337" s="6"/>
      <c r="M337" s="30">
        <v>18</v>
      </c>
      <c r="N337" s="2">
        <f t="shared" si="54"/>
        <v>1.4355</v>
      </c>
      <c r="O337" s="263">
        <f t="shared" si="56"/>
        <v>0</v>
      </c>
      <c r="P337" s="74">
        <f t="shared" si="57"/>
        <v>0</v>
      </c>
      <c r="Q337" s="262"/>
      <c r="R337" s="75"/>
    </row>
    <row r="338" spans="1:18" ht="30" customHeight="1">
      <c r="A338" s="55"/>
      <c r="B338" s="386"/>
      <c r="C338" s="324"/>
      <c r="D338" s="409" t="s">
        <v>188</v>
      </c>
      <c r="E338" s="271"/>
      <c r="F338" s="271"/>
      <c r="G338" s="287" t="s">
        <v>189</v>
      </c>
      <c r="H338" s="267" t="s">
        <v>36</v>
      </c>
      <c r="I338" s="268">
        <v>4</v>
      </c>
      <c r="J338" s="280">
        <f>APU!$H$302*N338</f>
        <v>73666.989000000001</v>
      </c>
      <c r="K338" s="325">
        <f>ROUND(J338*I338,0)</f>
        <v>294668</v>
      </c>
      <c r="L338" s="6"/>
      <c r="M338" s="49"/>
      <c r="N338" s="2">
        <f t="shared" si="54"/>
        <v>1.4355</v>
      </c>
      <c r="O338" s="263">
        <f t="shared" si="56"/>
        <v>51318</v>
      </c>
      <c r="P338" s="74">
        <f t="shared" si="57"/>
        <v>205272</v>
      </c>
      <c r="Q338" s="262"/>
      <c r="R338" s="75"/>
    </row>
    <row r="339" spans="1:18" ht="30" customHeight="1">
      <c r="A339" s="55"/>
      <c r="B339" s="386"/>
      <c r="C339" s="324"/>
      <c r="D339" s="409" t="s">
        <v>369</v>
      </c>
      <c r="E339" s="271"/>
      <c r="F339" s="271"/>
      <c r="G339" s="287" t="s">
        <v>370</v>
      </c>
      <c r="H339" s="267" t="s">
        <v>36</v>
      </c>
      <c r="I339" s="268">
        <v>8</v>
      </c>
      <c r="J339" s="269">
        <f>APU!$H$321*N339</f>
        <v>50572.665000000001</v>
      </c>
      <c r="K339" s="325">
        <f>ROUND(J339*I339,0)</f>
        <v>404581</v>
      </c>
      <c r="L339" s="6"/>
      <c r="M339" s="49"/>
      <c r="N339" s="2">
        <f t="shared" si="54"/>
        <v>1.4355</v>
      </c>
      <c r="O339" s="263">
        <f t="shared" si="56"/>
        <v>35230</v>
      </c>
      <c r="P339" s="74">
        <f t="shared" si="57"/>
        <v>281840</v>
      </c>
      <c r="Q339" s="262"/>
      <c r="R339" s="75"/>
    </row>
    <row r="340" spans="1:18" ht="30" customHeight="1">
      <c r="A340" s="55"/>
      <c r="B340" s="386"/>
      <c r="C340" s="324"/>
      <c r="D340" s="265" t="s">
        <v>58</v>
      </c>
      <c r="E340" s="271"/>
      <c r="F340" s="271"/>
      <c r="G340" s="287" t="s">
        <v>57</v>
      </c>
      <c r="H340" s="267" t="s">
        <v>24</v>
      </c>
      <c r="I340" s="268">
        <v>6</v>
      </c>
      <c r="J340" s="269">
        <f>APU!$H$341*N340</f>
        <v>6527.2184999999999</v>
      </c>
      <c r="K340" s="325">
        <f>ROUND(J340*I340,0)</f>
        <v>39163</v>
      </c>
      <c r="L340" s="6"/>
      <c r="M340" s="49"/>
      <c r="N340" s="2">
        <f t="shared" si="54"/>
        <v>1.4355</v>
      </c>
      <c r="O340" s="263">
        <f t="shared" si="56"/>
        <v>4547</v>
      </c>
      <c r="P340" s="74">
        <f t="shared" si="57"/>
        <v>27282</v>
      </c>
      <c r="Q340" s="262"/>
      <c r="R340" s="75"/>
    </row>
    <row r="341" spans="1:18" ht="30" customHeight="1">
      <c r="A341" s="55"/>
      <c r="B341" s="386"/>
      <c r="C341" s="326" t="s">
        <v>194</v>
      </c>
      <c r="D341" s="79"/>
      <c r="E341" s="79" t="s">
        <v>22</v>
      </c>
      <c r="F341" s="270"/>
      <c r="G341" s="270" t="s">
        <v>195</v>
      </c>
      <c r="H341" s="270"/>
      <c r="I341" s="270"/>
      <c r="J341" s="270"/>
      <c r="K341" s="323"/>
      <c r="L341" s="6"/>
      <c r="M341" s="49"/>
      <c r="N341" s="2">
        <f t="shared" si="54"/>
        <v>1.4355</v>
      </c>
      <c r="O341" s="263">
        <f t="shared" si="56"/>
        <v>0</v>
      </c>
      <c r="P341" s="74">
        <f t="shared" si="57"/>
        <v>0</v>
      </c>
      <c r="Q341" s="262"/>
      <c r="R341" s="75"/>
    </row>
    <row r="342" spans="1:18" ht="30" customHeight="1">
      <c r="A342" s="55"/>
      <c r="B342" s="386"/>
      <c r="C342" s="408"/>
      <c r="D342" s="302" t="s">
        <v>196</v>
      </c>
      <c r="E342" s="272"/>
      <c r="F342" s="282"/>
      <c r="G342" s="281" t="s">
        <v>197</v>
      </c>
      <c r="H342" s="264" t="s">
        <v>36</v>
      </c>
      <c r="I342" s="268">
        <v>2</v>
      </c>
      <c r="J342" s="269">
        <f>APU!$H$163*N342</f>
        <v>499765.01850000001</v>
      </c>
      <c r="K342" s="325">
        <f t="shared" ref="K342:K343" si="60">ROUND(J342*I342,0)</f>
        <v>999530</v>
      </c>
      <c r="L342" s="6"/>
      <c r="M342" s="49"/>
      <c r="N342" s="2">
        <f t="shared" si="54"/>
        <v>1.4355</v>
      </c>
      <c r="O342" s="263">
        <f t="shared" si="56"/>
        <v>348147</v>
      </c>
      <c r="P342" s="74">
        <f t="shared" si="57"/>
        <v>696294</v>
      </c>
      <c r="Q342" s="262"/>
      <c r="R342" s="75"/>
    </row>
    <row r="343" spans="1:18" ht="75.75" customHeight="1">
      <c r="A343" s="55"/>
      <c r="B343" s="386"/>
      <c r="C343" s="408"/>
      <c r="D343" s="302" t="s">
        <v>190</v>
      </c>
      <c r="E343" s="272"/>
      <c r="F343" s="282"/>
      <c r="G343" s="281" t="s">
        <v>191</v>
      </c>
      <c r="H343" s="264" t="s">
        <v>36</v>
      </c>
      <c r="I343" s="268">
        <v>2</v>
      </c>
      <c r="J343" s="269">
        <f>APU!$H$156*N343</f>
        <v>1021371.1695</v>
      </c>
      <c r="K343" s="325">
        <f t="shared" si="60"/>
        <v>2042742</v>
      </c>
      <c r="L343" s="6"/>
      <c r="M343" s="49"/>
      <c r="N343" s="2">
        <f t="shared" si="54"/>
        <v>1.4355</v>
      </c>
      <c r="O343" s="263">
        <f t="shared" si="56"/>
        <v>711509</v>
      </c>
      <c r="P343" s="74">
        <f t="shared" si="57"/>
        <v>1423018</v>
      </c>
      <c r="Q343" s="262"/>
      <c r="R343" s="75"/>
    </row>
    <row r="344" spans="1:18" ht="30" customHeight="1">
      <c r="A344" s="55"/>
      <c r="B344" s="386"/>
      <c r="C344" s="326" t="s">
        <v>66</v>
      </c>
      <c r="D344" s="272"/>
      <c r="E344" s="79" t="s">
        <v>22</v>
      </c>
      <c r="F344" s="270"/>
      <c r="G344" s="270" t="s">
        <v>352</v>
      </c>
      <c r="H344" s="270"/>
      <c r="I344" s="270"/>
      <c r="J344" s="270"/>
      <c r="K344" s="323"/>
      <c r="L344" s="6"/>
      <c r="M344" s="49"/>
      <c r="N344" s="2">
        <f t="shared" si="54"/>
        <v>1.4355</v>
      </c>
      <c r="O344" s="263">
        <f t="shared" si="56"/>
        <v>0</v>
      </c>
      <c r="P344" s="74">
        <f t="shared" si="57"/>
        <v>0</v>
      </c>
      <c r="Q344" s="262"/>
      <c r="R344" s="75"/>
    </row>
    <row r="345" spans="1:18" ht="30" customHeight="1">
      <c r="A345" s="55"/>
      <c r="B345" s="386"/>
      <c r="C345" s="324"/>
      <c r="D345" s="278" t="s">
        <v>65</v>
      </c>
      <c r="E345" s="267"/>
      <c r="F345" s="267"/>
      <c r="G345" s="266" t="s">
        <v>64</v>
      </c>
      <c r="H345" s="267" t="s">
        <v>36</v>
      </c>
      <c r="I345" s="268">
        <v>6</v>
      </c>
      <c r="J345" s="280">
        <f>APU!$H$397*N345</f>
        <v>91208.798999999999</v>
      </c>
      <c r="K345" s="325">
        <f>ROUND(J345*I345,0)</f>
        <v>547253</v>
      </c>
      <c r="L345" s="6"/>
      <c r="M345" s="49"/>
      <c r="N345" s="2">
        <f t="shared" si="54"/>
        <v>1.4355</v>
      </c>
      <c r="O345" s="263">
        <f t="shared" si="56"/>
        <v>63538</v>
      </c>
      <c r="P345" s="74">
        <f t="shared" si="57"/>
        <v>381228</v>
      </c>
      <c r="Q345" s="262"/>
      <c r="R345" s="75"/>
    </row>
    <row r="346" spans="1:18" ht="24" customHeight="1">
      <c r="A346" s="55"/>
      <c r="B346" s="386"/>
      <c r="C346" s="326" t="s">
        <v>368</v>
      </c>
      <c r="D346" s="291"/>
      <c r="E346" s="79" t="s">
        <v>22</v>
      </c>
      <c r="F346" s="270"/>
      <c r="G346" s="270" t="s">
        <v>353</v>
      </c>
      <c r="H346" s="270"/>
      <c r="I346" s="270"/>
      <c r="J346" s="270"/>
      <c r="K346" s="323"/>
      <c r="L346" s="6"/>
      <c r="M346" s="49"/>
      <c r="N346" s="2">
        <f t="shared" si="54"/>
        <v>1.4355</v>
      </c>
      <c r="O346" s="263">
        <f t="shared" si="56"/>
        <v>0</v>
      </c>
      <c r="P346" s="74">
        <f t="shared" si="57"/>
        <v>0</v>
      </c>
      <c r="Q346" s="262"/>
      <c r="R346" s="75"/>
    </row>
    <row r="347" spans="1:18" ht="93.75" customHeight="1">
      <c r="A347" s="55"/>
      <c r="B347" s="386"/>
      <c r="C347" s="324"/>
      <c r="D347" s="302" t="s">
        <v>354</v>
      </c>
      <c r="E347" s="267"/>
      <c r="F347" s="267"/>
      <c r="G347" s="266" t="s">
        <v>355</v>
      </c>
      <c r="H347" s="267" t="s">
        <v>78</v>
      </c>
      <c r="I347" s="268">
        <v>23</v>
      </c>
      <c r="J347" s="280">
        <f>APU!$H$280*N347</f>
        <v>621150.89850000001</v>
      </c>
      <c r="K347" s="325">
        <f>ROUND(J347*I347,0)</f>
        <v>14286471</v>
      </c>
      <c r="L347" s="6"/>
      <c r="M347" s="49"/>
      <c r="N347" s="2">
        <f t="shared" si="54"/>
        <v>1.4355</v>
      </c>
      <c r="O347" s="263">
        <f t="shared" si="56"/>
        <v>432707</v>
      </c>
      <c r="P347" s="74">
        <f t="shared" si="57"/>
        <v>9952261</v>
      </c>
      <c r="Q347" s="262"/>
      <c r="R347" s="75"/>
    </row>
    <row r="348" spans="1:18" ht="23.25" customHeight="1">
      <c r="A348" s="55"/>
      <c r="B348" s="386"/>
      <c r="C348" s="326" t="s">
        <v>213</v>
      </c>
      <c r="D348" s="79"/>
      <c r="E348" s="79" t="s">
        <v>22</v>
      </c>
      <c r="F348" s="270"/>
      <c r="G348" s="270" t="s">
        <v>217</v>
      </c>
      <c r="H348" s="270"/>
      <c r="I348" s="270"/>
      <c r="J348" s="270"/>
      <c r="K348" s="323"/>
      <c r="L348" s="6"/>
      <c r="M348" s="51"/>
      <c r="N348" s="2">
        <f t="shared" si="54"/>
        <v>1.4355</v>
      </c>
      <c r="O348" s="263">
        <f t="shared" si="56"/>
        <v>0</v>
      </c>
      <c r="P348" s="74">
        <f t="shared" si="57"/>
        <v>0</v>
      </c>
      <c r="Q348" s="262"/>
      <c r="R348" s="75"/>
    </row>
    <row r="349" spans="1:18" ht="78.75" customHeight="1">
      <c r="A349" s="55"/>
      <c r="B349" s="386"/>
      <c r="C349" s="408"/>
      <c r="D349" s="278" t="s">
        <v>311</v>
      </c>
      <c r="E349" s="272"/>
      <c r="F349" s="282"/>
      <c r="G349" s="281" t="s">
        <v>312</v>
      </c>
      <c r="H349" s="264" t="s">
        <v>36</v>
      </c>
      <c r="I349" s="268">
        <v>8</v>
      </c>
      <c r="J349" s="269">
        <f>APU!$H$193*N349</f>
        <v>883558.86300000001</v>
      </c>
      <c r="K349" s="325">
        <f>ROUND(J349*I349,0)</f>
        <v>7068471</v>
      </c>
      <c r="L349" s="6"/>
      <c r="M349" s="30">
        <v>19</v>
      </c>
      <c r="N349" s="2">
        <f t="shared" si="54"/>
        <v>1.4355</v>
      </c>
      <c r="O349" s="263">
        <f t="shared" si="56"/>
        <v>615506</v>
      </c>
      <c r="P349" s="74">
        <f t="shared" si="57"/>
        <v>4924048</v>
      </c>
      <c r="Q349" s="262"/>
      <c r="R349" s="75"/>
    </row>
    <row r="350" spans="1:18" s="6" customFormat="1" ht="23.25" customHeight="1">
      <c r="A350" s="56"/>
      <c r="B350" s="58"/>
      <c r="C350" s="329" t="s">
        <v>398</v>
      </c>
      <c r="D350" s="78"/>
      <c r="E350" s="271"/>
      <c r="F350" s="271"/>
      <c r="G350" s="274" t="s">
        <v>394</v>
      </c>
      <c r="H350" s="275"/>
      <c r="I350" s="276"/>
      <c r="J350" s="277"/>
      <c r="K350" s="330"/>
      <c r="M350" s="29"/>
      <c r="N350" s="2">
        <f t="shared" si="54"/>
        <v>1.4355</v>
      </c>
      <c r="O350" s="263">
        <f t="shared" si="56"/>
        <v>0</v>
      </c>
      <c r="P350" s="74">
        <f t="shared" si="57"/>
        <v>0</v>
      </c>
      <c r="Q350" s="262"/>
      <c r="R350" s="75"/>
    </row>
    <row r="351" spans="1:18" s="6" customFormat="1">
      <c r="A351" s="56"/>
      <c r="B351" s="58"/>
      <c r="C351" s="329" t="s">
        <v>604</v>
      </c>
      <c r="D351" s="78" t="s">
        <v>27</v>
      </c>
      <c r="E351" s="271"/>
      <c r="F351" s="271"/>
      <c r="G351" s="272" t="s">
        <v>605</v>
      </c>
      <c r="H351" s="273" t="s">
        <v>24</v>
      </c>
      <c r="I351" s="268">
        <v>35</v>
      </c>
      <c r="J351" s="269">
        <f>+APU!$H$446*N351</f>
        <v>4319.4195</v>
      </c>
      <c r="K351" s="325">
        <f t="shared" ref="K351:K352" si="61">ROUND(J351*I351,0)</f>
        <v>151180</v>
      </c>
      <c r="M351" s="29"/>
      <c r="N351" s="2">
        <f t="shared" si="54"/>
        <v>1.4355</v>
      </c>
      <c r="O351" s="263">
        <f t="shared" si="56"/>
        <v>3009</v>
      </c>
      <c r="P351" s="74">
        <f t="shared" si="57"/>
        <v>105315</v>
      </c>
      <c r="Q351" s="262"/>
      <c r="R351" s="75"/>
    </row>
    <row r="352" spans="1:18" s="6" customFormat="1">
      <c r="A352" s="56"/>
      <c r="B352" s="58"/>
      <c r="C352" s="329" t="s">
        <v>606</v>
      </c>
      <c r="D352" s="78"/>
      <c r="E352" s="271"/>
      <c r="F352" s="271"/>
      <c r="G352" s="79" t="s">
        <v>607</v>
      </c>
      <c r="H352" s="273" t="s">
        <v>39</v>
      </c>
      <c r="I352" s="268">
        <v>5</v>
      </c>
      <c r="J352" s="269">
        <f>+APU!$H$450*N352</f>
        <v>105629.83199999999</v>
      </c>
      <c r="K352" s="325">
        <f t="shared" si="61"/>
        <v>528149</v>
      </c>
      <c r="M352" s="29"/>
      <c r="N352" s="2">
        <f t="shared" si="54"/>
        <v>1.4355</v>
      </c>
      <c r="O352" s="263">
        <f t="shared" si="56"/>
        <v>73584</v>
      </c>
      <c r="P352" s="74">
        <f t="shared" si="57"/>
        <v>367920</v>
      </c>
      <c r="Q352" s="262"/>
      <c r="R352" s="75"/>
    </row>
    <row r="353" spans="1:19" s="6" customFormat="1" ht="18">
      <c r="A353" s="56"/>
      <c r="B353" s="58"/>
      <c r="C353" s="327" t="s">
        <v>13</v>
      </c>
      <c r="D353" s="267"/>
      <c r="E353" s="267"/>
      <c r="F353" s="267"/>
      <c r="G353" s="279"/>
      <c r="H353" s="267"/>
      <c r="I353" s="283"/>
      <c r="J353" s="284"/>
      <c r="K353" s="328">
        <f>SUM(K331:K352)</f>
        <v>45529704</v>
      </c>
      <c r="M353" s="29"/>
      <c r="N353" s="2">
        <f t="shared" si="54"/>
        <v>1.4355</v>
      </c>
      <c r="O353" s="263">
        <f t="shared" si="56"/>
        <v>0</v>
      </c>
      <c r="P353" s="74">
        <f t="shared" si="57"/>
        <v>0</v>
      </c>
      <c r="Q353" s="290">
        <f>SUM(P331:P352)</f>
        <v>31716966</v>
      </c>
      <c r="R353" s="2">
        <f>+K353*N353</f>
        <v>65357890.092</v>
      </c>
      <c r="S353" s="290">
        <f>+Q353-R353</f>
        <v>-33640924.092</v>
      </c>
    </row>
    <row r="354" spans="1:19" s="6" customFormat="1">
      <c r="A354" s="56"/>
      <c r="B354" s="58"/>
      <c r="C354" s="342" t="s">
        <v>386</v>
      </c>
      <c r="D354" s="343"/>
      <c r="E354" s="343"/>
      <c r="F354" s="343"/>
      <c r="G354" s="343"/>
      <c r="H354" s="343"/>
      <c r="I354" s="343"/>
      <c r="J354" s="343"/>
      <c r="K354" s="345"/>
      <c r="M354" s="29"/>
      <c r="N354" s="2">
        <f t="shared" si="54"/>
        <v>1.4355</v>
      </c>
      <c r="O354" s="263">
        <f t="shared" si="56"/>
        <v>0</v>
      </c>
      <c r="P354" s="74">
        <f t="shared" si="57"/>
        <v>0</v>
      </c>
      <c r="Q354" s="262"/>
      <c r="R354" s="75"/>
    </row>
    <row r="355" spans="1:19" s="6" customFormat="1">
      <c r="A355" s="56"/>
      <c r="B355" s="58"/>
      <c r="C355" s="413" t="s">
        <v>21</v>
      </c>
      <c r="D355" s="414"/>
      <c r="E355" s="414" t="s">
        <v>22</v>
      </c>
      <c r="F355" s="270"/>
      <c r="G355" s="270" t="s">
        <v>22</v>
      </c>
      <c r="H355" s="270"/>
      <c r="I355" s="270"/>
      <c r="J355" s="270"/>
      <c r="K355" s="323"/>
      <c r="M355" s="29"/>
      <c r="N355" s="2">
        <f t="shared" si="54"/>
        <v>1.4355</v>
      </c>
      <c r="O355" s="263">
        <f t="shared" si="56"/>
        <v>0</v>
      </c>
      <c r="P355" s="74">
        <f t="shared" si="57"/>
        <v>0</v>
      </c>
      <c r="Q355" s="262"/>
      <c r="R355" s="75"/>
    </row>
    <row r="356" spans="1:19" s="6" customFormat="1" ht="63">
      <c r="A356" s="56"/>
      <c r="B356" s="58"/>
      <c r="C356" s="324"/>
      <c r="D356" s="415" t="s">
        <v>25</v>
      </c>
      <c r="E356" s="271"/>
      <c r="F356" s="271"/>
      <c r="G356" s="288" t="s">
        <v>23</v>
      </c>
      <c r="H356" s="267" t="s">
        <v>24</v>
      </c>
      <c r="I356" s="268">
        <v>99.5</v>
      </c>
      <c r="J356" s="269">
        <f>APU!$H$207*N356</f>
        <v>33490.214999999997</v>
      </c>
      <c r="K356" s="325">
        <f>J356*I356</f>
        <v>3332276.3924999996</v>
      </c>
      <c r="M356" s="29"/>
      <c r="N356" s="2">
        <f t="shared" si="54"/>
        <v>1.4355</v>
      </c>
      <c r="O356" s="263">
        <f t="shared" si="56"/>
        <v>23329.999999999996</v>
      </c>
      <c r="P356" s="74">
        <f t="shared" si="57"/>
        <v>2321334.9999999995</v>
      </c>
      <c r="Q356" s="262"/>
      <c r="R356" s="75"/>
    </row>
    <row r="357" spans="1:19" s="6" customFormat="1" ht="63">
      <c r="A357" s="56"/>
      <c r="B357" s="58"/>
      <c r="C357" s="324"/>
      <c r="D357" s="415" t="s">
        <v>204</v>
      </c>
      <c r="E357" s="271"/>
      <c r="F357" s="271"/>
      <c r="G357" s="281" t="s">
        <v>205</v>
      </c>
      <c r="H357" s="267" t="s">
        <v>24</v>
      </c>
      <c r="I357" s="268">
        <v>86.65</v>
      </c>
      <c r="J357" s="269">
        <f>APU!H218*N357</f>
        <v>33712.717499999999</v>
      </c>
      <c r="K357" s="325">
        <f>J357*I357</f>
        <v>2921206.9713750002</v>
      </c>
      <c r="M357" s="29"/>
      <c r="N357" s="2">
        <f t="shared" si="54"/>
        <v>1.4355</v>
      </c>
      <c r="O357" s="263">
        <f t="shared" si="56"/>
        <v>23485</v>
      </c>
      <c r="P357" s="74">
        <f t="shared" si="57"/>
        <v>2034975.2500000002</v>
      </c>
      <c r="Q357" s="262"/>
      <c r="R357" s="75"/>
    </row>
    <row r="358" spans="1:19" s="6" customFormat="1" ht="63">
      <c r="A358" s="56"/>
      <c r="B358" s="58"/>
      <c r="C358" s="327"/>
      <c r="D358" s="415" t="s">
        <v>89</v>
      </c>
      <c r="E358" s="271"/>
      <c r="F358" s="271"/>
      <c r="G358" s="281" t="s">
        <v>88</v>
      </c>
      <c r="H358" s="267" t="s">
        <v>24</v>
      </c>
      <c r="I358" s="268">
        <v>36.5</v>
      </c>
      <c r="J358" s="269">
        <f>APU!$H$229*N358</f>
        <v>34922.843999999997</v>
      </c>
      <c r="K358" s="325">
        <f>J358*I358</f>
        <v>1274683.8059999999</v>
      </c>
      <c r="M358" s="29"/>
      <c r="N358" s="2">
        <f t="shared" si="54"/>
        <v>1.4355</v>
      </c>
      <c r="O358" s="263">
        <f t="shared" si="56"/>
        <v>24327.999999999996</v>
      </c>
      <c r="P358" s="74">
        <f t="shared" si="57"/>
        <v>887971.99999999988</v>
      </c>
      <c r="Q358" s="262"/>
      <c r="R358" s="75"/>
    </row>
    <row r="359" spans="1:19" s="6" customFormat="1">
      <c r="A359" s="56"/>
      <c r="B359" s="58"/>
      <c r="C359" s="416" t="s">
        <v>137</v>
      </c>
      <c r="D359" s="414"/>
      <c r="E359" s="414" t="s">
        <v>22</v>
      </c>
      <c r="F359" s="270"/>
      <c r="G359" s="270" t="s">
        <v>144</v>
      </c>
      <c r="H359" s="270"/>
      <c r="I359" s="270"/>
      <c r="J359" s="270"/>
      <c r="K359" s="323"/>
      <c r="M359" s="29"/>
      <c r="N359" s="2">
        <f t="shared" si="54"/>
        <v>1.4355</v>
      </c>
      <c r="O359" s="263">
        <f t="shared" si="56"/>
        <v>0</v>
      </c>
      <c r="P359" s="74">
        <f t="shared" si="57"/>
        <v>0</v>
      </c>
      <c r="Q359" s="262"/>
      <c r="R359" s="75"/>
    </row>
    <row r="360" spans="1:19" s="6" customFormat="1" ht="31.5">
      <c r="A360" s="56"/>
      <c r="B360" s="58"/>
      <c r="C360" s="417"/>
      <c r="D360" s="418" t="s">
        <v>166</v>
      </c>
      <c r="E360" s="419"/>
      <c r="F360" s="282"/>
      <c r="G360" s="281" t="s">
        <v>165</v>
      </c>
      <c r="H360" s="264" t="s">
        <v>36</v>
      </c>
      <c r="I360" s="420">
        <v>5</v>
      </c>
      <c r="J360" s="269">
        <f>APU!$H$56*N360</f>
        <v>32445.170999999998</v>
      </c>
      <c r="K360" s="325">
        <f>J360*I360</f>
        <v>162225.85499999998</v>
      </c>
      <c r="M360" s="29"/>
      <c r="N360" s="2">
        <f t="shared" si="54"/>
        <v>1.4355</v>
      </c>
      <c r="O360" s="263">
        <f t="shared" si="56"/>
        <v>22602</v>
      </c>
      <c r="P360" s="74">
        <f t="shared" si="57"/>
        <v>113010</v>
      </c>
      <c r="Q360" s="262"/>
      <c r="R360" s="75"/>
    </row>
    <row r="361" spans="1:19" s="6" customFormat="1" ht="31.5">
      <c r="A361" s="56"/>
      <c r="B361" s="58"/>
      <c r="C361" s="417"/>
      <c r="D361" s="418" t="s">
        <v>208</v>
      </c>
      <c r="E361" s="419"/>
      <c r="F361" s="282"/>
      <c r="G361" s="281" t="s">
        <v>209</v>
      </c>
      <c r="H361" s="264" t="s">
        <v>36</v>
      </c>
      <c r="I361" s="420">
        <v>5</v>
      </c>
      <c r="J361" s="269">
        <f>APU!H48*N361</f>
        <v>83724.101999999999</v>
      </c>
      <c r="K361" s="325">
        <f>J361*I361</f>
        <v>418620.51</v>
      </c>
      <c r="M361" s="52"/>
      <c r="N361" s="2">
        <f t="shared" si="54"/>
        <v>1.4355</v>
      </c>
      <c r="O361" s="263">
        <f t="shared" si="56"/>
        <v>58324</v>
      </c>
      <c r="P361" s="74">
        <f t="shared" si="57"/>
        <v>291620</v>
      </c>
      <c r="Q361" s="262"/>
      <c r="R361" s="75"/>
    </row>
    <row r="362" spans="1:19" s="6" customFormat="1" ht="23.25" customHeight="1">
      <c r="A362" s="56"/>
      <c r="B362" s="58"/>
      <c r="C362" s="416" t="s">
        <v>56</v>
      </c>
      <c r="D362" s="414"/>
      <c r="E362" s="414" t="s">
        <v>22</v>
      </c>
      <c r="F362" s="270"/>
      <c r="G362" s="270" t="s">
        <v>55</v>
      </c>
      <c r="H362" s="270"/>
      <c r="I362" s="270"/>
      <c r="J362" s="270"/>
      <c r="K362" s="323"/>
      <c r="M362" s="30">
        <v>20</v>
      </c>
      <c r="N362" s="2">
        <f t="shared" si="54"/>
        <v>1.4355</v>
      </c>
      <c r="O362" s="263">
        <f t="shared" si="56"/>
        <v>0</v>
      </c>
      <c r="P362" s="74">
        <f t="shared" si="57"/>
        <v>0</v>
      </c>
      <c r="Q362" s="262"/>
      <c r="R362" s="75"/>
    </row>
    <row r="363" spans="1:19" s="6" customFormat="1" ht="24" customHeight="1">
      <c r="A363" s="56"/>
      <c r="B363" s="58"/>
      <c r="C363" s="327"/>
      <c r="D363" s="421" t="s">
        <v>369</v>
      </c>
      <c r="E363" s="267"/>
      <c r="F363" s="267"/>
      <c r="G363" s="279" t="s">
        <v>370</v>
      </c>
      <c r="H363" s="267" t="s">
        <v>36</v>
      </c>
      <c r="I363" s="283">
        <v>4</v>
      </c>
      <c r="J363" s="269">
        <f>APU!$H$321*N363</f>
        <v>50572.665000000001</v>
      </c>
      <c r="K363" s="325">
        <f>J363*I363</f>
        <v>202290.66</v>
      </c>
      <c r="M363" s="29"/>
      <c r="N363" s="2">
        <f t="shared" si="54"/>
        <v>1.4355</v>
      </c>
      <c r="O363" s="263">
        <f t="shared" si="56"/>
        <v>35230</v>
      </c>
      <c r="P363" s="74">
        <f t="shared" si="57"/>
        <v>140920</v>
      </c>
      <c r="Q363" s="262"/>
      <c r="R363" s="75"/>
    </row>
    <row r="364" spans="1:19" s="6" customFormat="1">
      <c r="A364" s="56"/>
      <c r="B364" s="58"/>
      <c r="C364" s="327"/>
      <c r="D364" s="422" t="s">
        <v>188</v>
      </c>
      <c r="E364" s="271"/>
      <c r="F364" s="271"/>
      <c r="G364" s="281" t="s">
        <v>189</v>
      </c>
      <c r="H364" s="267" t="s">
        <v>36</v>
      </c>
      <c r="I364" s="268">
        <v>5</v>
      </c>
      <c r="J364" s="269">
        <f>APU!H302*N364</f>
        <v>73666.989000000001</v>
      </c>
      <c r="K364" s="325">
        <f>J364*I364</f>
        <v>368334.94500000001</v>
      </c>
      <c r="M364" s="29"/>
      <c r="N364" s="2">
        <f t="shared" ref="N364:N419" si="62">$N$12</f>
        <v>1.4355</v>
      </c>
      <c r="O364" s="263">
        <f t="shared" si="56"/>
        <v>51318</v>
      </c>
      <c r="P364" s="74">
        <f t="shared" si="57"/>
        <v>256590</v>
      </c>
      <c r="Q364" s="262"/>
      <c r="R364" s="75"/>
    </row>
    <row r="365" spans="1:19" s="6" customFormat="1">
      <c r="A365" s="56"/>
      <c r="B365" s="58"/>
      <c r="C365" s="416" t="s">
        <v>110</v>
      </c>
      <c r="D365" s="414"/>
      <c r="E365" s="414" t="s">
        <v>22</v>
      </c>
      <c r="F365" s="270"/>
      <c r="G365" s="270" t="s">
        <v>111</v>
      </c>
      <c r="H365" s="270"/>
      <c r="I365" s="270"/>
      <c r="J365" s="270"/>
      <c r="K365" s="323"/>
      <c r="M365" s="29"/>
      <c r="N365" s="2">
        <f t="shared" si="62"/>
        <v>1.4355</v>
      </c>
      <c r="O365" s="263">
        <f t="shared" si="56"/>
        <v>0</v>
      </c>
      <c r="P365" s="74">
        <f t="shared" si="57"/>
        <v>0</v>
      </c>
      <c r="Q365" s="262"/>
      <c r="R365" s="75"/>
    </row>
    <row r="366" spans="1:19" s="6" customFormat="1">
      <c r="A366" s="56"/>
      <c r="B366" s="58"/>
      <c r="C366" s="327"/>
      <c r="D366" s="418" t="s">
        <v>253</v>
      </c>
      <c r="E366" s="271"/>
      <c r="F366" s="271"/>
      <c r="G366" s="281" t="s">
        <v>254</v>
      </c>
      <c r="H366" s="267" t="s">
        <v>24</v>
      </c>
      <c r="I366" s="268">
        <v>15.3</v>
      </c>
      <c r="J366" s="269">
        <f>APU!H354*N366</f>
        <v>12329.5095</v>
      </c>
      <c r="K366" s="325">
        <f>J366*I366</f>
        <v>188641.49535000001</v>
      </c>
      <c r="M366" s="29"/>
      <c r="N366" s="2">
        <f t="shared" si="62"/>
        <v>1.4355</v>
      </c>
      <c r="O366" s="263">
        <f t="shared" si="56"/>
        <v>8589</v>
      </c>
      <c r="P366" s="74">
        <f t="shared" si="57"/>
        <v>131411.70000000001</v>
      </c>
      <c r="Q366" s="262"/>
      <c r="R366" s="75"/>
    </row>
    <row r="367" spans="1:19" s="6" customFormat="1">
      <c r="A367" s="56"/>
      <c r="B367" s="58"/>
      <c r="C367" s="327"/>
      <c r="D367" s="423">
        <v>29004</v>
      </c>
      <c r="E367" s="271"/>
      <c r="F367" s="271"/>
      <c r="G367" s="281" t="s">
        <v>259</v>
      </c>
      <c r="H367" s="267" t="s">
        <v>24</v>
      </c>
      <c r="I367" s="268">
        <v>15.3</v>
      </c>
      <c r="J367" s="269">
        <f>APU!H360*N367</f>
        <v>12389.800499999999</v>
      </c>
      <c r="K367" s="325">
        <f>J367*I367</f>
        <v>189563.94764999999</v>
      </c>
      <c r="M367" s="29"/>
      <c r="N367" s="2">
        <f t="shared" si="62"/>
        <v>1.4355</v>
      </c>
      <c r="O367" s="263">
        <f t="shared" si="56"/>
        <v>8631</v>
      </c>
      <c r="P367" s="74">
        <f t="shared" si="57"/>
        <v>132054.30000000002</v>
      </c>
      <c r="Q367" s="262"/>
      <c r="R367" s="75"/>
    </row>
    <row r="368" spans="1:19" s="6" customFormat="1">
      <c r="A368" s="56"/>
      <c r="B368" s="58"/>
      <c r="C368" s="416" t="s">
        <v>368</v>
      </c>
      <c r="D368" s="414"/>
      <c r="E368" s="414" t="s">
        <v>22</v>
      </c>
      <c r="F368" s="270"/>
      <c r="G368" s="270" t="s">
        <v>353</v>
      </c>
      <c r="H368" s="270"/>
      <c r="I368" s="270"/>
      <c r="J368" s="270"/>
      <c r="K368" s="323"/>
      <c r="M368" s="29"/>
      <c r="N368" s="2">
        <f t="shared" si="62"/>
        <v>1.4355</v>
      </c>
      <c r="O368" s="263">
        <f t="shared" si="56"/>
        <v>0</v>
      </c>
      <c r="P368" s="74">
        <f t="shared" si="57"/>
        <v>0</v>
      </c>
      <c r="Q368" s="262"/>
      <c r="R368" s="75"/>
    </row>
    <row r="369" spans="1:19" s="6" customFormat="1" ht="94.5">
      <c r="A369" s="56"/>
      <c r="B369" s="58"/>
      <c r="C369" s="327"/>
      <c r="D369" s="421" t="s">
        <v>354</v>
      </c>
      <c r="E369" s="267"/>
      <c r="F369" s="267"/>
      <c r="G369" s="279" t="s">
        <v>355</v>
      </c>
      <c r="H369" s="267" t="s">
        <v>78</v>
      </c>
      <c r="I369" s="283">
        <v>22.5</v>
      </c>
      <c r="J369" s="280">
        <f>APU!$H$280*N369</f>
        <v>621150.89850000001</v>
      </c>
      <c r="K369" s="325">
        <f>J369*I369</f>
        <v>13975895.216250001</v>
      </c>
      <c r="M369" s="29"/>
      <c r="N369" s="2">
        <f t="shared" si="62"/>
        <v>1.4355</v>
      </c>
      <c r="O369" s="263">
        <f t="shared" si="56"/>
        <v>432707</v>
      </c>
      <c r="P369" s="74">
        <f t="shared" si="57"/>
        <v>9735907.5</v>
      </c>
      <c r="Q369" s="262"/>
      <c r="R369" s="75"/>
    </row>
    <row r="370" spans="1:19" s="6" customFormat="1">
      <c r="A370" s="56"/>
      <c r="B370" s="58"/>
      <c r="C370" s="416" t="s">
        <v>180</v>
      </c>
      <c r="D370" s="414"/>
      <c r="E370" s="414" t="s">
        <v>22</v>
      </c>
      <c r="F370" s="270"/>
      <c r="G370" s="270" t="s">
        <v>181</v>
      </c>
      <c r="H370" s="270"/>
      <c r="I370" s="270"/>
      <c r="J370" s="270"/>
      <c r="K370" s="323"/>
      <c r="M370" s="29"/>
      <c r="N370" s="2">
        <f t="shared" si="62"/>
        <v>1.4355</v>
      </c>
      <c r="O370" s="263">
        <f t="shared" si="56"/>
        <v>0</v>
      </c>
      <c r="P370" s="74">
        <f t="shared" si="57"/>
        <v>0</v>
      </c>
      <c r="Q370" s="262"/>
      <c r="R370" s="75"/>
    </row>
    <row r="371" spans="1:19" s="6" customFormat="1" ht="31.5">
      <c r="A371" s="56"/>
      <c r="B371" s="58"/>
      <c r="C371" s="416"/>
      <c r="D371" s="421" t="s">
        <v>387</v>
      </c>
      <c r="E371" s="267"/>
      <c r="F371" s="267"/>
      <c r="G371" s="279" t="s">
        <v>388</v>
      </c>
      <c r="H371" s="267" t="s">
        <v>24</v>
      </c>
      <c r="I371" s="283">
        <v>5</v>
      </c>
      <c r="J371" s="284">
        <f>APU!H415*N371</f>
        <v>641280.91500000004</v>
      </c>
      <c r="K371" s="325">
        <f>J371*I371</f>
        <v>3206404.5750000002</v>
      </c>
      <c r="M371" s="29"/>
      <c r="N371" s="2">
        <f t="shared" si="62"/>
        <v>1.4355</v>
      </c>
      <c r="O371" s="263">
        <f t="shared" si="56"/>
        <v>446730</v>
      </c>
      <c r="P371" s="74">
        <f t="shared" si="57"/>
        <v>2233650</v>
      </c>
      <c r="Q371" s="262"/>
      <c r="R371" s="75"/>
    </row>
    <row r="372" spans="1:19" s="6" customFormat="1">
      <c r="A372" s="56"/>
      <c r="B372" s="58"/>
      <c r="C372" s="416" t="s">
        <v>66</v>
      </c>
      <c r="D372" s="421"/>
      <c r="E372" s="267"/>
      <c r="F372" s="267"/>
      <c r="G372" s="270" t="s">
        <v>71</v>
      </c>
      <c r="H372" s="270"/>
      <c r="I372" s="270"/>
      <c r="J372" s="270"/>
      <c r="K372" s="323"/>
      <c r="M372" s="29"/>
      <c r="N372" s="2">
        <f t="shared" si="62"/>
        <v>1.4355</v>
      </c>
      <c r="O372" s="263">
        <f t="shared" si="56"/>
        <v>0</v>
      </c>
      <c r="P372" s="74">
        <f t="shared" si="57"/>
        <v>0</v>
      </c>
      <c r="Q372" s="262"/>
      <c r="R372" s="75"/>
    </row>
    <row r="373" spans="1:19" s="6" customFormat="1">
      <c r="A373" s="56"/>
      <c r="B373" s="58"/>
      <c r="C373" s="416"/>
      <c r="D373" s="421" t="s">
        <v>389</v>
      </c>
      <c r="E373" s="267"/>
      <c r="F373" s="267"/>
      <c r="G373" s="279" t="s">
        <v>390</v>
      </c>
      <c r="H373" s="267" t="s">
        <v>36</v>
      </c>
      <c r="I373" s="283">
        <v>1</v>
      </c>
      <c r="J373" s="284">
        <f>APU!H430*N373</f>
        <v>84522.240000000005</v>
      </c>
      <c r="K373" s="325">
        <f>J373*I373</f>
        <v>84522.240000000005</v>
      </c>
      <c r="M373" s="29"/>
      <c r="N373" s="2">
        <f t="shared" si="62"/>
        <v>1.4355</v>
      </c>
      <c r="O373" s="263">
        <f t="shared" si="56"/>
        <v>58880.000000000007</v>
      </c>
      <c r="P373" s="74">
        <f t="shared" si="57"/>
        <v>58880.000000000007</v>
      </c>
      <c r="Q373" s="262"/>
      <c r="R373" s="75"/>
    </row>
    <row r="374" spans="1:19" s="6" customFormat="1">
      <c r="A374" s="56"/>
      <c r="B374" s="58"/>
      <c r="C374" s="416" t="s">
        <v>268</v>
      </c>
      <c r="D374" s="414"/>
      <c r="E374" s="414" t="s">
        <v>22</v>
      </c>
      <c r="F374" s="270"/>
      <c r="G374" s="270" t="s">
        <v>269</v>
      </c>
      <c r="H374" s="270"/>
      <c r="I374" s="270"/>
      <c r="J374" s="270"/>
      <c r="K374" s="323"/>
      <c r="M374" s="29"/>
      <c r="N374" s="2">
        <f t="shared" si="62"/>
        <v>1.4355</v>
      </c>
      <c r="O374" s="263">
        <f t="shared" si="56"/>
        <v>0</v>
      </c>
      <c r="P374" s="74">
        <f t="shared" si="57"/>
        <v>0</v>
      </c>
      <c r="Q374" s="262"/>
      <c r="R374" s="75"/>
    </row>
    <row r="375" spans="1:19" s="6" customFormat="1" ht="47.25">
      <c r="A375" s="56"/>
      <c r="B375" s="58"/>
      <c r="C375" s="324"/>
      <c r="D375" s="424" t="s">
        <v>276</v>
      </c>
      <c r="E375" s="271"/>
      <c r="F375" s="271"/>
      <c r="G375" s="281" t="s">
        <v>261</v>
      </c>
      <c r="H375" s="267" t="s">
        <v>24</v>
      </c>
      <c r="I375" s="268">
        <v>15.3</v>
      </c>
      <c r="J375" s="269">
        <f>APU!H142*N375</f>
        <v>124654.5135</v>
      </c>
      <c r="K375" s="325">
        <f>J375*I375</f>
        <v>1907214.0565500001</v>
      </c>
      <c r="M375" s="29"/>
      <c r="N375" s="2">
        <f t="shared" si="62"/>
        <v>1.4355</v>
      </c>
      <c r="O375" s="263">
        <f t="shared" si="56"/>
        <v>86837</v>
      </c>
      <c r="P375" s="74">
        <f t="shared" si="57"/>
        <v>1328606.1000000001</v>
      </c>
      <c r="Q375" s="262"/>
      <c r="R375" s="75"/>
    </row>
    <row r="376" spans="1:19" s="6" customFormat="1" ht="21" customHeight="1">
      <c r="A376" s="56"/>
      <c r="B376" s="58"/>
      <c r="C376" s="416" t="s">
        <v>228</v>
      </c>
      <c r="D376" s="414"/>
      <c r="E376" s="414" t="s">
        <v>22</v>
      </c>
      <c r="F376" s="270"/>
      <c r="G376" s="270" t="s">
        <v>229</v>
      </c>
      <c r="H376" s="270"/>
      <c r="I376" s="270"/>
      <c r="J376" s="270"/>
      <c r="K376" s="323"/>
      <c r="M376" s="30">
        <v>21</v>
      </c>
      <c r="N376" s="2">
        <f t="shared" si="62"/>
        <v>1.4355</v>
      </c>
      <c r="O376" s="263">
        <f t="shared" si="56"/>
        <v>0</v>
      </c>
      <c r="P376" s="74">
        <f t="shared" si="57"/>
        <v>0</v>
      </c>
      <c r="Q376" s="262"/>
      <c r="R376" s="75"/>
    </row>
    <row r="377" spans="1:19" s="6" customFormat="1" ht="54" customHeight="1">
      <c r="A377" s="56"/>
      <c r="B377" s="58"/>
      <c r="C377" s="417"/>
      <c r="D377" s="424" t="s">
        <v>270</v>
      </c>
      <c r="E377" s="419"/>
      <c r="F377" s="282"/>
      <c r="G377" s="281" t="s">
        <v>271</v>
      </c>
      <c r="H377" s="267" t="s">
        <v>24</v>
      </c>
      <c r="I377" s="268">
        <v>15.3</v>
      </c>
      <c r="J377" s="269">
        <f>APU!H110*N377</f>
        <v>123945.3765</v>
      </c>
      <c r="K377" s="325">
        <f>J377*I377</f>
        <v>1896364.2604500002</v>
      </c>
      <c r="M377" s="29"/>
      <c r="N377" s="2">
        <f t="shared" si="62"/>
        <v>1.4355</v>
      </c>
      <c r="O377" s="263">
        <f t="shared" si="56"/>
        <v>86343</v>
      </c>
      <c r="P377" s="74">
        <f t="shared" si="57"/>
        <v>1321047.9000000001</v>
      </c>
      <c r="Q377" s="262"/>
      <c r="R377" s="75"/>
    </row>
    <row r="378" spans="1:19" s="6" customFormat="1">
      <c r="A378" s="56"/>
      <c r="B378" s="58"/>
      <c r="C378" s="329" t="s">
        <v>398</v>
      </c>
      <c r="D378" s="78"/>
      <c r="E378" s="271"/>
      <c r="F378" s="271"/>
      <c r="G378" s="274" t="s">
        <v>394</v>
      </c>
      <c r="H378" s="275"/>
      <c r="I378" s="276"/>
      <c r="J378" s="277"/>
      <c r="K378" s="330"/>
      <c r="M378" s="29"/>
      <c r="N378" s="2">
        <f t="shared" si="62"/>
        <v>1.4355</v>
      </c>
      <c r="O378" s="263">
        <f t="shared" si="56"/>
        <v>0</v>
      </c>
      <c r="P378" s="74">
        <f t="shared" si="57"/>
        <v>0</v>
      </c>
      <c r="Q378" s="262"/>
      <c r="R378" s="75"/>
    </row>
    <row r="379" spans="1:19" s="6" customFormat="1">
      <c r="A379" s="56"/>
      <c r="B379" s="58"/>
      <c r="C379" s="329" t="s">
        <v>604</v>
      </c>
      <c r="D379" s="78" t="s">
        <v>27</v>
      </c>
      <c r="E379" s="271"/>
      <c r="F379" s="271"/>
      <c r="G379" s="272" t="s">
        <v>605</v>
      </c>
      <c r="H379" s="273" t="s">
        <v>24</v>
      </c>
      <c r="I379" s="268">
        <v>35</v>
      </c>
      <c r="J379" s="269">
        <f>+APU!$H$446*N379</f>
        <v>4319.4195</v>
      </c>
      <c r="K379" s="325">
        <f t="shared" ref="K379:K380" si="63">ROUND(J379*I379,0)</f>
        <v>151180</v>
      </c>
      <c r="M379" s="29"/>
      <c r="N379" s="2">
        <f t="shared" si="62"/>
        <v>1.4355</v>
      </c>
      <c r="O379" s="263">
        <f t="shared" si="56"/>
        <v>3009</v>
      </c>
      <c r="P379" s="74">
        <f t="shared" si="57"/>
        <v>105315</v>
      </c>
      <c r="Q379" s="262"/>
      <c r="R379" s="75"/>
    </row>
    <row r="380" spans="1:19" s="6" customFormat="1">
      <c r="A380" s="56"/>
      <c r="B380" s="58"/>
      <c r="C380" s="329" t="s">
        <v>606</v>
      </c>
      <c r="D380" s="78"/>
      <c r="E380" s="271"/>
      <c r="F380" s="271"/>
      <c r="G380" s="79" t="s">
        <v>607</v>
      </c>
      <c r="H380" s="273" t="s">
        <v>39</v>
      </c>
      <c r="I380" s="268">
        <v>5</v>
      </c>
      <c r="J380" s="269">
        <f>+APU!$H$450*N380</f>
        <v>105629.83199999999</v>
      </c>
      <c r="K380" s="325">
        <f t="shared" si="63"/>
        <v>528149</v>
      </c>
      <c r="M380" s="29"/>
      <c r="N380" s="2">
        <f t="shared" si="62"/>
        <v>1.4355</v>
      </c>
      <c r="O380" s="263">
        <f t="shared" ref="O380:O437" si="64">J380/$N$12</f>
        <v>73584</v>
      </c>
      <c r="P380" s="74">
        <f t="shared" ref="P380:P437" si="65">O380*I380</f>
        <v>367920</v>
      </c>
      <c r="Q380" s="262"/>
      <c r="R380" s="75"/>
    </row>
    <row r="381" spans="1:19" s="6" customFormat="1" ht="18">
      <c r="A381" s="56"/>
      <c r="B381" s="58"/>
      <c r="C381" s="327" t="s">
        <v>13</v>
      </c>
      <c r="D381" s="267"/>
      <c r="E381" s="267"/>
      <c r="F381" s="267"/>
      <c r="G381" s="279"/>
      <c r="H381" s="267"/>
      <c r="I381" s="283"/>
      <c r="J381" s="284"/>
      <c r="K381" s="328">
        <f>SUM(K356:K380)</f>
        <v>30807573.931125</v>
      </c>
      <c r="M381" s="29"/>
      <c r="N381" s="2">
        <f t="shared" si="62"/>
        <v>1.4355</v>
      </c>
      <c r="O381" s="263">
        <f t="shared" si="64"/>
        <v>0</v>
      </c>
      <c r="P381" s="74">
        <f t="shared" si="65"/>
        <v>0</v>
      </c>
      <c r="Q381" s="290">
        <f>SUM(P356:P380)</f>
        <v>21461214.75</v>
      </c>
      <c r="R381" s="2">
        <f>+K381*N381</f>
        <v>44224272.378129937</v>
      </c>
      <c r="S381" s="290">
        <f>+Q381-R381</f>
        <v>-22763057.628129937</v>
      </c>
    </row>
    <row r="382" spans="1:19" s="6" customFormat="1">
      <c r="A382" s="56"/>
      <c r="B382" s="58"/>
      <c r="C382" s="342" t="s">
        <v>391</v>
      </c>
      <c r="D382" s="343"/>
      <c r="E382" s="343"/>
      <c r="F382" s="343"/>
      <c r="G382" s="343"/>
      <c r="H382" s="343"/>
      <c r="I382" s="343"/>
      <c r="J382" s="343"/>
      <c r="K382" s="345"/>
      <c r="M382" s="29"/>
      <c r="N382" s="2">
        <f t="shared" si="62"/>
        <v>1.4355</v>
      </c>
      <c r="O382" s="263">
        <f t="shared" si="64"/>
        <v>0</v>
      </c>
      <c r="P382" s="74">
        <f t="shared" si="65"/>
        <v>0</v>
      </c>
      <c r="Q382" s="262"/>
      <c r="R382" s="75"/>
    </row>
    <row r="383" spans="1:19" s="6" customFormat="1">
      <c r="A383" s="56"/>
      <c r="B383" s="58"/>
      <c r="C383" s="413" t="s">
        <v>21</v>
      </c>
      <c r="D383" s="414"/>
      <c r="E383" s="414" t="s">
        <v>22</v>
      </c>
      <c r="F383" s="270"/>
      <c r="G383" s="270" t="s">
        <v>22</v>
      </c>
      <c r="H383" s="270"/>
      <c r="I383" s="270"/>
      <c r="J383" s="270"/>
      <c r="K383" s="323"/>
      <c r="M383" s="29"/>
      <c r="N383" s="2">
        <f t="shared" si="62"/>
        <v>1.4355</v>
      </c>
      <c r="O383" s="263">
        <f t="shared" si="64"/>
        <v>0</v>
      </c>
      <c r="P383" s="74">
        <f t="shared" si="65"/>
        <v>0</v>
      </c>
      <c r="Q383" s="262"/>
      <c r="R383" s="75"/>
    </row>
    <row r="384" spans="1:19" s="6" customFormat="1" ht="63">
      <c r="A384" s="56"/>
      <c r="B384" s="58"/>
      <c r="C384" s="324"/>
      <c r="D384" s="415" t="s">
        <v>25</v>
      </c>
      <c r="E384" s="271"/>
      <c r="F384" s="271"/>
      <c r="G384" s="288" t="s">
        <v>23</v>
      </c>
      <c r="H384" s="267" t="s">
        <v>24</v>
      </c>
      <c r="I384" s="268">
        <v>36.5</v>
      </c>
      <c r="J384" s="269">
        <f>APU!$H$207*N384</f>
        <v>33490.214999999997</v>
      </c>
      <c r="K384" s="325">
        <f>J384*I384</f>
        <v>1222392.8474999999</v>
      </c>
      <c r="M384" s="29"/>
      <c r="N384" s="2">
        <f t="shared" si="62"/>
        <v>1.4355</v>
      </c>
      <c r="O384" s="263">
        <f t="shared" si="64"/>
        <v>23329.999999999996</v>
      </c>
      <c r="P384" s="74">
        <f t="shared" si="65"/>
        <v>851544.99999999988</v>
      </c>
      <c r="Q384" s="262"/>
      <c r="R384" s="75"/>
    </row>
    <row r="385" spans="1:19" s="6" customFormat="1" ht="63">
      <c r="A385" s="56"/>
      <c r="B385" s="58"/>
      <c r="C385" s="324"/>
      <c r="D385" s="415" t="s">
        <v>204</v>
      </c>
      <c r="E385" s="271"/>
      <c r="F385" s="271"/>
      <c r="G385" s="281" t="s">
        <v>205</v>
      </c>
      <c r="H385" s="267" t="s">
        <v>24</v>
      </c>
      <c r="I385" s="268">
        <v>38.5</v>
      </c>
      <c r="J385" s="425">
        <f>APU!H218*N385</f>
        <v>33712.717499999999</v>
      </c>
      <c r="K385" s="325">
        <f>J385*I385</f>
        <v>1297939.62375</v>
      </c>
      <c r="M385" s="29"/>
      <c r="N385" s="2">
        <f t="shared" si="62"/>
        <v>1.4355</v>
      </c>
      <c r="O385" s="263">
        <f t="shared" si="64"/>
        <v>23485</v>
      </c>
      <c r="P385" s="74">
        <f t="shared" si="65"/>
        <v>904172.5</v>
      </c>
      <c r="Q385" s="262"/>
      <c r="R385" s="75"/>
    </row>
    <row r="386" spans="1:19" s="6" customFormat="1" ht="63">
      <c r="A386" s="56"/>
      <c r="B386" s="58"/>
      <c r="C386" s="327"/>
      <c r="D386" s="415" t="s">
        <v>89</v>
      </c>
      <c r="E386" s="271"/>
      <c r="F386" s="271"/>
      <c r="G386" s="281" t="s">
        <v>88</v>
      </c>
      <c r="H386" s="267" t="s">
        <v>24</v>
      </c>
      <c r="I386" s="268">
        <v>29.7</v>
      </c>
      <c r="J386" s="269">
        <f>APU!$H$229*N386</f>
        <v>34922.843999999997</v>
      </c>
      <c r="K386" s="325">
        <f>J386*I386</f>
        <v>1037208.4667999999</v>
      </c>
      <c r="M386" s="29"/>
      <c r="N386" s="2">
        <f t="shared" si="62"/>
        <v>1.4355</v>
      </c>
      <c r="O386" s="263">
        <f t="shared" si="64"/>
        <v>24327.999999999996</v>
      </c>
      <c r="P386" s="74">
        <f t="shared" si="65"/>
        <v>722541.59999999986</v>
      </c>
      <c r="Q386" s="262"/>
      <c r="R386" s="75"/>
    </row>
    <row r="387" spans="1:19" s="6" customFormat="1">
      <c r="A387" s="56"/>
      <c r="B387" s="58"/>
      <c r="C387" s="416" t="s">
        <v>137</v>
      </c>
      <c r="D387" s="414"/>
      <c r="E387" s="414" t="s">
        <v>22</v>
      </c>
      <c r="F387" s="270"/>
      <c r="G387" s="270" t="s">
        <v>144</v>
      </c>
      <c r="H387" s="270"/>
      <c r="I387" s="270"/>
      <c r="J387" s="270"/>
      <c r="K387" s="323"/>
      <c r="M387" s="29"/>
      <c r="N387" s="2">
        <f t="shared" si="62"/>
        <v>1.4355</v>
      </c>
      <c r="O387" s="263">
        <f t="shared" si="64"/>
        <v>0</v>
      </c>
      <c r="P387" s="74">
        <f t="shared" si="65"/>
        <v>0</v>
      </c>
      <c r="Q387" s="262"/>
      <c r="R387" s="75"/>
    </row>
    <row r="388" spans="1:19" s="6" customFormat="1" ht="31.5">
      <c r="A388" s="56"/>
      <c r="B388" s="58"/>
      <c r="C388" s="417"/>
      <c r="D388" s="418" t="s">
        <v>166</v>
      </c>
      <c r="E388" s="419"/>
      <c r="F388" s="282"/>
      <c r="G388" s="281" t="s">
        <v>165</v>
      </c>
      <c r="H388" s="264" t="s">
        <v>36</v>
      </c>
      <c r="I388" s="420">
        <v>3</v>
      </c>
      <c r="J388" s="269">
        <f>APU!$H$56*N388</f>
        <v>32445.170999999998</v>
      </c>
      <c r="K388" s="325">
        <f>J388*I388</f>
        <v>97335.512999999992</v>
      </c>
      <c r="M388" s="29"/>
      <c r="N388" s="2">
        <f t="shared" si="62"/>
        <v>1.4355</v>
      </c>
      <c r="O388" s="263">
        <f t="shared" si="64"/>
        <v>22602</v>
      </c>
      <c r="P388" s="74">
        <f t="shared" si="65"/>
        <v>67806</v>
      </c>
      <c r="Q388" s="262"/>
      <c r="R388" s="75"/>
    </row>
    <row r="389" spans="1:19" s="6" customFormat="1" ht="31.5">
      <c r="A389" s="56"/>
      <c r="B389" s="58"/>
      <c r="C389" s="417"/>
      <c r="D389" s="418" t="s">
        <v>208</v>
      </c>
      <c r="E389" s="419"/>
      <c r="F389" s="282"/>
      <c r="G389" s="281" t="s">
        <v>209</v>
      </c>
      <c r="H389" s="264" t="s">
        <v>36</v>
      </c>
      <c r="I389" s="420">
        <v>3</v>
      </c>
      <c r="J389" s="269">
        <f>APU!H48*N389</f>
        <v>83724.101999999999</v>
      </c>
      <c r="K389" s="325">
        <f>J389*I389</f>
        <v>251172.30599999998</v>
      </c>
      <c r="M389" s="29"/>
      <c r="N389" s="2">
        <f t="shared" si="62"/>
        <v>1.4355</v>
      </c>
      <c r="O389" s="263">
        <f t="shared" si="64"/>
        <v>58324</v>
      </c>
      <c r="P389" s="74">
        <f t="shared" si="65"/>
        <v>174972</v>
      </c>
      <c r="Q389" s="262"/>
      <c r="R389" s="75"/>
    </row>
    <row r="390" spans="1:19" s="6" customFormat="1">
      <c r="A390" s="56"/>
      <c r="B390" s="58"/>
      <c r="C390" s="416" t="s">
        <v>180</v>
      </c>
      <c r="D390" s="414"/>
      <c r="E390" s="414" t="s">
        <v>22</v>
      </c>
      <c r="F390" s="270"/>
      <c r="G390" s="270" t="s">
        <v>181</v>
      </c>
      <c r="H390" s="270"/>
      <c r="I390" s="270"/>
      <c r="J390" s="270"/>
      <c r="K390" s="323"/>
      <c r="M390" s="29"/>
      <c r="N390" s="2">
        <f t="shared" si="62"/>
        <v>1.4355</v>
      </c>
      <c r="O390" s="263">
        <f t="shared" si="64"/>
        <v>0</v>
      </c>
      <c r="P390" s="74">
        <f t="shared" si="65"/>
        <v>0</v>
      </c>
      <c r="Q390" s="262"/>
      <c r="R390" s="75"/>
    </row>
    <row r="391" spans="1:19" s="6" customFormat="1" ht="126">
      <c r="A391" s="56"/>
      <c r="B391" s="58"/>
      <c r="C391" s="324"/>
      <c r="D391" s="415" t="s">
        <v>392</v>
      </c>
      <c r="E391" s="271"/>
      <c r="F391" s="271"/>
      <c r="G391" s="281" t="s">
        <v>393</v>
      </c>
      <c r="H391" s="267" t="s">
        <v>24</v>
      </c>
      <c r="I391" s="268">
        <v>5.6</v>
      </c>
      <c r="J391" s="269">
        <f>APU!H438*N391</f>
        <v>682504.16850000003</v>
      </c>
      <c r="K391" s="325">
        <f>J391*I391</f>
        <v>3822023.3435999998</v>
      </c>
      <c r="M391" s="52"/>
      <c r="N391" s="2">
        <f t="shared" si="62"/>
        <v>1.4355</v>
      </c>
      <c r="O391" s="263">
        <f t="shared" si="64"/>
        <v>475447</v>
      </c>
      <c r="P391" s="74">
        <f t="shared" si="65"/>
        <v>2662503.1999999997</v>
      </c>
      <c r="Q391" s="262"/>
      <c r="R391" s="75"/>
    </row>
    <row r="392" spans="1:19" s="6" customFormat="1">
      <c r="A392" s="56"/>
      <c r="B392" s="58"/>
      <c r="C392" s="416" t="s">
        <v>213</v>
      </c>
      <c r="D392" s="414"/>
      <c r="E392" s="414" t="s">
        <v>22</v>
      </c>
      <c r="F392" s="270"/>
      <c r="G392" s="270" t="s">
        <v>181</v>
      </c>
      <c r="H392" s="270"/>
      <c r="I392" s="270"/>
      <c r="J392" s="270"/>
      <c r="K392" s="323"/>
      <c r="M392" s="59">
        <v>22</v>
      </c>
      <c r="N392" s="2">
        <f t="shared" si="62"/>
        <v>1.4355</v>
      </c>
      <c r="O392" s="263">
        <f t="shared" si="64"/>
        <v>0</v>
      </c>
      <c r="P392" s="74">
        <f t="shared" si="65"/>
        <v>0</v>
      </c>
      <c r="Q392" s="262"/>
      <c r="R392" s="75"/>
    </row>
    <row r="393" spans="1:19" ht="148.5" customHeight="1">
      <c r="A393" s="55"/>
      <c r="B393" s="386"/>
      <c r="C393" s="324"/>
      <c r="D393" s="286" t="s">
        <v>182</v>
      </c>
      <c r="E393" s="267"/>
      <c r="F393" s="267"/>
      <c r="G393" s="412" t="s">
        <v>179</v>
      </c>
      <c r="H393" s="267" t="s">
        <v>24</v>
      </c>
      <c r="I393" s="268">
        <v>4</v>
      </c>
      <c r="J393" s="280">
        <f>APU!$H$173*N393</f>
        <v>682504.16850000003</v>
      </c>
      <c r="K393" s="325">
        <f>ROUND(J393*I393,0)</f>
        <v>2730017</v>
      </c>
      <c r="L393" s="47"/>
      <c r="M393" s="49"/>
      <c r="N393" s="2">
        <f t="shared" si="62"/>
        <v>1.4355</v>
      </c>
      <c r="O393" s="263">
        <f t="shared" si="64"/>
        <v>475447</v>
      </c>
      <c r="P393" s="74">
        <f t="shared" si="65"/>
        <v>1901788</v>
      </c>
      <c r="Q393" s="262"/>
      <c r="R393" s="75"/>
    </row>
    <row r="394" spans="1:19" s="6" customFormat="1">
      <c r="A394" s="56"/>
      <c r="B394" s="58"/>
      <c r="C394" s="329" t="s">
        <v>398</v>
      </c>
      <c r="D394" s="78"/>
      <c r="E394" s="271"/>
      <c r="F394" s="271"/>
      <c r="G394" s="274" t="s">
        <v>394</v>
      </c>
      <c r="H394" s="275"/>
      <c r="I394" s="276"/>
      <c r="J394" s="277"/>
      <c r="K394" s="330"/>
      <c r="M394" s="52"/>
      <c r="N394" s="2">
        <f t="shared" si="62"/>
        <v>1.4355</v>
      </c>
      <c r="O394" s="263">
        <f t="shared" si="64"/>
        <v>0</v>
      </c>
      <c r="P394" s="74">
        <f t="shared" si="65"/>
        <v>0</v>
      </c>
      <c r="Q394" s="262"/>
      <c r="R394" s="75"/>
    </row>
    <row r="395" spans="1:19" s="6" customFormat="1" ht="22.5" customHeight="1">
      <c r="A395" s="56"/>
      <c r="B395" s="58"/>
      <c r="C395" s="329" t="s">
        <v>604</v>
      </c>
      <c r="D395" s="78" t="s">
        <v>27</v>
      </c>
      <c r="E395" s="271"/>
      <c r="F395" s="271"/>
      <c r="G395" s="272" t="s">
        <v>605</v>
      </c>
      <c r="H395" s="273" t="s">
        <v>24</v>
      </c>
      <c r="I395" s="268">
        <v>35</v>
      </c>
      <c r="J395" s="269">
        <f>+APU!$H$446*N395</f>
        <v>4319.4195</v>
      </c>
      <c r="K395" s="325">
        <f t="shared" ref="K395:K396" si="66">ROUND(J395*I395,0)</f>
        <v>151180</v>
      </c>
      <c r="M395" s="52"/>
      <c r="N395" s="2">
        <f t="shared" si="62"/>
        <v>1.4355</v>
      </c>
      <c r="O395" s="263">
        <f t="shared" si="64"/>
        <v>3009</v>
      </c>
      <c r="P395" s="74">
        <f t="shared" si="65"/>
        <v>105315</v>
      </c>
      <c r="Q395" s="262"/>
      <c r="R395" s="75"/>
    </row>
    <row r="396" spans="1:19" s="6" customFormat="1">
      <c r="A396" s="56"/>
      <c r="B396" s="58"/>
      <c r="C396" s="329" t="s">
        <v>606</v>
      </c>
      <c r="D396" s="78"/>
      <c r="E396" s="271"/>
      <c r="F396" s="271"/>
      <c r="G396" s="79" t="s">
        <v>607</v>
      </c>
      <c r="H396" s="273" t="s">
        <v>39</v>
      </c>
      <c r="I396" s="268">
        <v>5</v>
      </c>
      <c r="J396" s="269">
        <f>+APU!$H$450*N396</f>
        <v>105629.83199999999</v>
      </c>
      <c r="K396" s="325">
        <f t="shared" si="66"/>
        <v>528149</v>
      </c>
      <c r="M396" s="52"/>
      <c r="N396" s="2">
        <f t="shared" si="62"/>
        <v>1.4355</v>
      </c>
      <c r="O396" s="263">
        <f t="shared" si="64"/>
        <v>73584</v>
      </c>
      <c r="P396" s="74">
        <f t="shared" si="65"/>
        <v>367920</v>
      </c>
      <c r="Q396" s="262"/>
      <c r="R396" s="75"/>
    </row>
    <row r="397" spans="1:19" s="6" customFormat="1" ht="18">
      <c r="A397" s="56"/>
      <c r="B397" s="58"/>
      <c r="C397" s="327" t="s">
        <v>13</v>
      </c>
      <c r="D397" s="267"/>
      <c r="E397" s="267"/>
      <c r="F397" s="267"/>
      <c r="G397" s="279"/>
      <c r="H397" s="267"/>
      <c r="I397" s="283"/>
      <c r="J397" s="284"/>
      <c r="K397" s="328">
        <f>SUM(K384:K396)</f>
        <v>11137418.100649999</v>
      </c>
      <c r="M397" s="52"/>
      <c r="N397" s="2">
        <f t="shared" si="62"/>
        <v>1.4355</v>
      </c>
      <c r="O397" s="263">
        <f t="shared" si="64"/>
        <v>0</v>
      </c>
      <c r="P397" s="74">
        <f t="shared" si="65"/>
        <v>0</v>
      </c>
      <c r="Q397" s="290">
        <f>SUM(P384:P396)</f>
        <v>7758563.2999999989</v>
      </c>
      <c r="R397" s="2">
        <f>+K397*N397</f>
        <v>15987763.683483073</v>
      </c>
      <c r="S397" s="290">
        <f>+Q397-R397</f>
        <v>-8229200.3834830746</v>
      </c>
    </row>
    <row r="398" spans="1:19" s="6" customFormat="1">
      <c r="A398" s="56"/>
      <c r="B398" s="58"/>
      <c r="C398" s="342" t="s">
        <v>400</v>
      </c>
      <c r="D398" s="343"/>
      <c r="E398" s="343"/>
      <c r="F398" s="343"/>
      <c r="G398" s="343"/>
      <c r="H398" s="343"/>
      <c r="I398" s="343"/>
      <c r="J398" s="343"/>
      <c r="K398" s="345"/>
      <c r="M398" s="52"/>
      <c r="N398" s="2">
        <f t="shared" si="62"/>
        <v>1.4355</v>
      </c>
      <c r="O398" s="263">
        <f t="shared" si="64"/>
        <v>0</v>
      </c>
      <c r="P398" s="74">
        <f t="shared" si="65"/>
        <v>0</v>
      </c>
      <c r="Q398" s="262"/>
      <c r="R398" s="75"/>
    </row>
    <row r="399" spans="1:19" s="6" customFormat="1">
      <c r="A399" s="56"/>
      <c r="B399" s="58"/>
      <c r="C399" s="413" t="s">
        <v>21</v>
      </c>
      <c r="D399" s="414"/>
      <c r="E399" s="414" t="s">
        <v>22</v>
      </c>
      <c r="F399" s="270"/>
      <c r="G399" s="270" t="s">
        <v>22</v>
      </c>
      <c r="H399" s="270"/>
      <c r="I399" s="270"/>
      <c r="J399" s="270"/>
      <c r="K399" s="323"/>
      <c r="M399" s="52"/>
      <c r="N399" s="2">
        <f t="shared" si="62"/>
        <v>1.4355</v>
      </c>
      <c r="O399" s="263">
        <f t="shared" si="64"/>
        <v>0</v>
      </c>
      <c r="P399" s="74">
        <f t="shared" si="65"/>
        <v>0</v>
      </c>
      <c r="Q399" s="262"/>
      <c r="R399" s="75"/>
    </row>
    <row r="400" spans="1:19" s="6" customFormat="1" ht="63">
      <c r="A400" s="56"/>
      <c r="B400" s="58"/>
      <c r="C400" s="324"/>
      <c r="D400" s="415" t="s">
        <v>25</v>
      </c>
      <c r="E400" s="271"/>
      <c r="F400" s="271"/>
      <c r="G400" s="288" t="s">
        <v>23</v>
      </c>
      <c r="H400" s="267" t="s">
        <v>24</v>
      </c>
      <c r="I400" s="268">
        <v>36.5</v>
      </c>
      <c r="J400" s="269">
        <f>APU!$H$207*N400</f>
        <v>33490.214999999997</v>
      </c>
      <c r="K400" s="325">
        <f>J400*I400</f>
        <v>1222392.8474999999</v>
      </c>
      <c r="M400" s="52"/>
      <c r="N400" s="2">
        <f t="shared" si="62"/>
        <v>1.4355</v>
      </c>
      <c r="O400" s="263">
        <f t="shared" si="64"/>
        <v>23329.999999999996</v>
      </c>
      <c r="P400" s="74">
        <f t="shared" si="65"/>
        <v>851544.99999999988</v>
      </c>
      <c r="Q400" s="262"/>
      <c r="R400" s="75"/>
    </row>
    <row r="401" spans="1:19" s="6" customFormat="1" ht="63">
      <c r="A401" s="56"/>
      <c r="B401" s="58"/>
      <c r="C401" s="324"/>
      <c r="D401" s="415" t="s">
        <v>204</v>
      </c>
      <c r="E401" s="271"/>
      <c r="F401" s="271"/>
      <c r="G401" s="281" t="s">
        <v>205</v>
      </c>
      <c r="H401" s="267" t="s">
        <v>24</v>
      </c>
      <c r="I401" s="268">
        <v>38.5</v>
      </c>
      <c r="J401" s="425">
        <f>APU!H218*N401</f>
        <v>33712.717499999999</v>
      </c>
      <c r="K401" s="325">
        <f>J401*I401</f>
        <v>1297939.62375</v>
      </c>
      <c r="M401" s="52"/>
      <c r="N401" s="2">
        <f t="shared" si="62"/>
        <v>1.4355</v>
      </c>
      <c r="O401" s="263">
        <f t="shared" si="64"/>
        <v>23485</v>
      </c>
      <c r="P401" s="74">
        <f t="shared" si="65"/>
        <v>904172.5</v>
      </c>
      <c r="Q401" s="262"/>
      <c r="R401" s="75"/>
    </row>
    <row r="402" spans="1:19" s="6" customFormat="1" ht="63">
      <c r="A402" s="56"/>
      <c r="B402" s="58"/>
      <c r="C402" s="327"/>
      <c r="D402" s="415" t="s">
        <v>89</v>
      </c>
      <c r="E402" s="271"/>
      <c r="F402" s="271"/>
      <c r="G402" s="281" t="s">
        <v>88</v>
      </c>
      <c r="H402" s="267" t="s">
        <v>24</v>
      </c>
      <c r="I402" s="268">
        <v>29.7</v>
      </c>
      <c r="J402" s="269">
        <f>APU!$H$229*N402</f>
        <v>34922.843999999997</v>
      </c>
      <c r="K402" s="325">
        <f>J402*I402</f>
        <v>1037208.4667999999</v>
      </c>
      <c r="M402" s="29"/>
      <c r="N402" s="2">
        <f t="shared" si="62"/>
        <v>1.4355</v>
      </c>
      <c r="O402" s="263">
        <f t="shared" si="64"/>
        <v>24327.999999999996</v>
      </c>
      <c r="P402" s="74">
        <f t="shared" si="65"/>
        <v>722541.59999999986</v>
      </c>
      <c r="Q402" s="262"/>
      <c r="R402" s="75"/>
    </row>
    <row r="403" spans="1:19" s="6" customFormat="1">
      <c r="A403" s="56"/>
      <c r="B403" s="58"/>
      <c r="C403" s="416" t="s">
        <v>137</v>
      </c>
      <c r="D403" s="414"/>
      <c r="E403" s="414" t="s">
        <v>22</v>
      </c>
      <c r="F403" s="270"/>
      <c r="G403" s="270" t="s">
        <v>144</v>
      </c>
      <c r="H403" s="270"/>
      <c r="I403" s="270"/>
      <c r="J403" s="270"/>
      <c r="K403" s="323"/>
      <c r="M403" s="29"/>
      <c r="N403" s="2">
        <f t="shared" si="62"/>
        <v>1.4355</v>
      </c>
      <c r="O403" s="263">
        <f t="shared" si="64"/>
        <v>0</v>
      </c>
      <c r="P403" s="74">
        <f t="shared" si="65"/>
        <v>0</v>
      </c>
      <c r="Q403" s="262"/>
      <c r="R403" s="75"/>
    </row>
    <row r="404" spans="1:19" s="6" customFormat="1" ht="31.5">
      <c r="A404" s="56"/>
      <c r="B404" s="58"/>
      <c r="C404" s="417"/>
      <c r="D404" s="418" t="s">
        <v>166</v>
      </c>
      <c r="E404" s="419"/>
      <c r="F404" s="282"/>
      <c r="G404" s="281" t="s">
        <v>165</v>
      </c>
      <c r="H404" s="264" t="s">
        <v>36</v>
      </c>
      <c r="I404" s="420">
        <v>3</v>
      </c>
      <c r="J404" s="269">
        <f>APU!$H$56*N404</f>
        <v>32445.170999999998</v>
      </c>
      <c r="K404" s="325">
        <f>J404*I404</f>
        <v>97335.512999999992</v>
      </c>
      <c r="M404" s="29"/>
      <c r="N404" s="2">
        <f t="shared" si="62"/>
        <v>1.4355</v>
      </c>
      <c r="O404" s="263">
        <f t="shared" si="64"/>
        <v>22602</v>
      </c>
      <c r="P404" s="74">
        <f t="shared" si="65"/>
        <v>67806</v>
      </c>
      <c r="Q404" s="262"/>
      <c r="R404" s="75"/>
    </row>
    <row r="405" spans="1:19" s="6" customFormat="1" ht="48.75" customHeight="1">
      <c r="A405" s="56"/>
      <c r="B405" s="58"/>
      <c r="C405" s="417"/>
      <c r="D405" s="418" t="s">
        <v>208</v>
      </c>
      <c r="E405" s="419"/>
      <c r="F405" s="282"/>
      <c r="G405" s="281" t="s">
        <v>209</v>
      </c>
      <c r="H405" s="264" t="s">
        <v>36</v>
      </c>
      <c r="I405" s="420">
        <v>3</v>
      </c>
      <c r="J405" s="269">
        <f>APU!H48*N405</f>
        <v>83724.101999999999</v>
      </c>
      <c r="K405" s="325">
        <f>J405*I405</f>
        <v>251172.30599999998</v>
      </c>
      <c r="M405" s="29"/>
      <c r="N405" s="2">
        <f t="shared" si="62"/>
        <v>1.4355</v>
      </c>
      <c r="O405" s="263">
        <f t="shared" si="64"/>
        <v>58324</v>
      </c>
      <c r="P405" s="74">
        <f t="shared" si="65"/>
        <v>174972</v>
      </c>
      <c r="Q405" s="262"/>
      <c r="R405" s="75"/>
    </row>
    <row r="406" spans="1:19" s="6" customFormat="1">
      <c r="A406" s="56"/>
      <c r="B406" s="58"/>
      <c r="C406" s="329" t="s">
        <v>398</v>
      </c>
      <c r="D406" s="78"/>
      <c r="E406" s="271"/>
      <c r="F406" s="271"/>
      <c r="G406" s="274" t="s">
        <v>394</v>
      </c>
      <c r="H406" s="275"/>
      <c r="I406" s="276"/>
      <c r="J406" s="277"/>
      <c r="K406" s="330"/>
      <c r="M406" s="29"/>
      <c r="N406" s="2">
        <f t="shared" si="62"/>
        <v>1.4355</v>
      </c>
      <c r="O406" s="263">
        <f t="shared" si="64"/>
        <v>0</v>
      </c>
      <c r="P406" s="74">
        <f t="shared" si="65"/>
        <v>0</v>
      </c>
      <c r="Q406" s="262"/>
      <c r="R406" s="75"/>
    </row>
    <row r="407" spans="1:19" s="6" customFormat="1" ht="18.95" customHeight="1">
      <c r="A407" s="57"/>
      <c r="B407" s="387"/>
      <c r="C407" s="329" t="s">
        <v>604</v>
      </c>
      <c r="D407" s="78" t="s">
        <v>27</v>
      </c>
      <c r="E407" s="271"/>
      <c r="F407" s="271"/>
      <c r="G407" s="272" t="s">
        <v>605</v>
      </c>
      <c r="H407" s="273" t="s">
        <v>24</v>
      </c>
      <c r="I407" s="268">
        <v>35</v>
      </c>
      <c r="J407" s="269">
        <f>+APU!$H$446*N407</f>
        <v>4319.4195</v>
      </c>
      <c r="K407" s="325">
        <f t="shared" ref="K407:K408" si="67">ROUND(J407*I407,0)</f>
        <v>151180</v>
      </c>
      <c r="M407" s="29"/>
      <c r="N407" s="2">
        <f t="shared" si="62"/>
        <v>1.4355</v>
      </c>
      <c r="O407" s="263">
        <f t="shared" si="64"/>
        <v>3009</v>
      </c>
      <c r="P407" s="74">
        <f t="shared" si="65"/>
        <v>105315</v>
      </c>
      <c r="Q407" s="262"/>
      <c r="R407" s="75"/>
    </row>
    <row r="408" spans="1:19" s="6" customFormat="1" ht="54.95" customHeight="1">
      <c r="A408" s="56"/>
      <c r="B408" s="58"/>
      <c r="C408" s="329" t="s">
        <v>606</v>
      </c>
      <c r="D408" s="78"/>
      <c r="E408" s="271"/>
      <c r="F408" s="271"/>
      <c r="G408" s="79" t="s">
        <v>607</v>
      </c>
      <c r="H408" s="273" t="s">
        <v>39</v>
      </c>
      <c r="I408" s="268">
        <v>5</v>
      </c>
      <c r="J408" s="269">
        <f>+APU!$H$450*N408</f>
        <v>105629.83199999999</v>
      </c>
      <c r="K408" s="325">
        <f t="shared" si="67"/>
        <v>528149</v>
      </c>
      <c r="M408" s="29"/>
      <c r="N408" s="2">
        <f t="shared" si="62"/>
        <v>1.4355</v>
      </c>
      <c r="O408" s="263">
        <f t="shared" si="64"/>
        <v>73584</v>
      </c>
      <c r="P408" s="74">
        <f t="shared" si="65"/>
        <v>367920</v>
      </c>
      <c r="Q408" s="262"/>
      <c r="R408" s="75"/>
    </row>
    <row r="409" spans="1:19" s="6" customFormat="1" ht="24.75" customHeight="1">
      <c r="A409" s="56"/>
      <c r="B409" s="58"/>
      <c r="C409" s="327" t="s">
        <v>13</v>
      </c>
      <c r="D409" s="267"/>
      <c r="E409" s="267"/>
      <c r="F409" s="267"/>
      <c r="G409" s="279"/>
      <c r="H409" s="267"/>
      <c r="I409" s="283"/>
      <c r="J409" s="284"/>
      <c r="K409" s="328">
        <f>SUM(K399:K408)</f>
        <v>4585377.7570500001</v>
      </c>
      <c r="M409" s="29"/>
      <c r="N409" s="2">
        <f t="shared" si="62"/>
        <v>1.4355</v>
      </c>
      <c r="O409" s="263">
        <f t="shared" si="64"/>
        <v>0</v>
      </c>
      <c r="P409" s="74">
        <f t="shared" si="65"/>
        <v>0</v>
      </c>
      <c r="Q409" s="290">
        <f>SUM(P399:P408)</f>
        <v>3194272.0999999996</v>
      </c>
      <c r="R409" s="2">
        <f>+K409*N409</f>
        <v>6582309.7702452755</v>
      </c>
      <c r="S409" s="290">
        <f>+Q409-R409</f>
        <v>-3388037.6702452758</v>
      </c>
    </row>
    <row r="410" spans="1:19" s="6" customFormat="1">
      <c r="A410" s="56"/>
      <c r="B410" s="58"/>
      <c r="C410" s="342" t="s">
        <v>401</v>
      </c>
      <c r="D410" s="343"/>
      <c r="E410" s="343"/>
      <c r="F410" s="343"/>
      <c r="G410" s="343"/>
      <c r="H410" s="343"/>
      <c r="I410" s="343"/>
      <c r="J410" s="343"/>
      <c r="K410" s="345"/>
      <c r="M410" s="29"/>
      <c r="N410" s="2">
        <f t="shared" si="62"/>
        <v>1.4355</v>
      </c>
      <c r="O410" s="263">
        <f t="shared" si="64"/>
        <v>0</v>
      </c>
      <c r="P410" s="74">
        <f t="shared" si="65"/>
        <v>0</v>
      </c>
      <c r="Q410" s="262"/>
      <c r="R410" s="75"/>
    </row>
    <row r="411" spans="1:19" s="6" customFormat="1" ht="24" customHeight="1">
      <c r="A411" s="56"/>
      <c r="B411" s="58"/>
      <c r="C411" s="413" t="s">
        <v>21</v>
      </c>
      <c r="D411" s="414"/>
      <c r="E411" s="414" t="s">
        <v>22</v>
      </c>
      <c r="F411" s="270"/>
      <c r="G411" s="270" t="s">
        <v>22</v>
      </c>
      <c r="H411" s="270"/>
      <c r="I411" s="270"/>
      <c r="J411" s="270"/>
      <c r="K411" s="323"/>
      <c r="M411" s="29"/>
      <c r="N411" s="2">
        <f t="shared" si="62"/>
        <v>1.4355</v>
      </c>
      <c r="O411" s="263">
        <f t="shared" si="64"/>
        <v>0</v>
      </c>
      <c r="P411" s="74">
        <f t="shared" si="65"/>
        <v>0</v>
      </c>
      <c r="Q411" s="262"/>
      <c r="R411" s="75"/>
    </row>
    <row r="412" spans="1:19" s="6" customFormat="1" ht="65.25" customHeight="1">
      <c r="A412" s="56"/>
      <c r="B412" s="58"/>
      <c r="C412" s="324"/>
      <c r="D412" s="415" t="s">
        <v>25</v>
      </c>
      <c r="E412" s="271"/>
      <c r="F412" s="271"/>
      <c r="G412" s="288" t="s">
        <v>23</v>
      </c>
      <c r="H412" s="267" t="s">
        <v>24</v>
      </c>
      <c r="I412" s="268">
        <v>36.5</v>
      </c>
      <c r="J412" s="269">
        <f>APU!$H$207*N412</f>
        <v>33490.214999999997</v>
      </c>
      <c r="K412" s="325">
        <f>J412*I412</f>
        <v>1222392.8474999999</v>
      </c>
      <c r="M412" s="59">
        <v>23</v>
      </c>
      <c r="N412" s="2">
        <f t="shared" si="62"/>
        <v>1.4355</v>
      </c>
      <c r="O412" s="263">
        <f t="shared" si="64"/>
        <v>23329.999999999996</v>
      </c>
      <c r="P412" s="74">
        <f t="shared" si="65"/>
        <v>851544.99999999988</v>
      </c>
      <c r="Q412" s="262"/>
      <c r="R412" s="75"/>
    </row>
    <row r="413" spans="1:19" s="6" customFormat="1" ht="59.25" customHeight="1">
      <c r="A413" s="56"/>
      <c r="B413" s="58"/>
      <c r="C413" s="324"/>
      <c r="D413" s="415" t="s">
        <v>204</v>
      </c>
      <c r="E413" s="271"/>
      <c r="F413" s="271"/>
      <c r="G413" s="287" t="s">
        <v>205</v>
      </c>
      <c r="H413" s="267" t="s">
        <v>24</v>
      </c>
      <c r="I413" s="268">
        <v>38.5</v>
      </c>
      <c r="J413" s="425">
        <f>APU!H218*N413</f>
        <v>33712.717499999999</v>
      </c>
      <c r="K413" s="325">
        <f t="shared" ref="K413:K419" si="68">J413*I413</f>
        <v>1297939.62375</v>
      </c>
      <c r="M413" s="29"/>
      <c r="N413" s="2">
        <f t="shared" si="62"/>
        <v>1.4355</v>
      </c>
      <c r="O413" s="263">
        <f t="shared" si="64"/>
        <v>23485</v>
      </c>
      <c r="P413" s="74">
        <f t="shared" si="65"/>
        <v>904172.5</v>
      </c>
      <c r="Q413" s="262"/>
      <c r="R413" s="75"/>
    </row>
    <row r="414" spans="1:19" s="6" customFormat="1" ht="66.75" customHeight="1">
      <c r="A414" s="56"/>
      <c r="B414" s="58"/>
      <c r="C414" s="327"/>
      <c r="D414" s="415" t="s">
        <v>89</v>
      </c>
      <c r="E414" s="271"/>
      <c r="F414" s="271"/>
      <c r="G414" s="281" t="s">
        <v>88</v>
      </c>
      <c r="H414" s="267" t="s">
        <v>24</v>
      </c>
      <c r="I414" s="268">
        <v>29.7</v>
      </c>
      <c r="J414" s="269">
        <f>APU!$H$229*N414</f>
        <v>34922.843999999997</v>
      </c>
      <c r="K414" s="325">
        <f t="shared" si="68"/>
        <v>1037208.4667999999</v>
      </c>
      <c r="M414" s="29"/>
      <c r="N414" s="2">
        <f t="shared" si="62"/>
        <v>1.4355</v>
      </c>
      <c r="O414" s="263">
        <f t="shared" si="64"/>
        <v>24327.999999999996</v>
      </c>
      <c r="P414" s="74">
        <f t="shared" si="65"/>
        <v>722541.59999999986</v>
      </c>
      <c r="Q414" s="262"/>
      <c r="R414" s="75"/>
    </row>
    <row r="415" spans="1:19" s="6" customFormat="1" ht="21.75" customHeight="1">
      <c r="A415" s="56"/>
      <c r="B415" s="58"/>
      <c r="C415" s="416" t="s">
        <v>137</v>
      </c>
      <c r="D415" s="414"/>
      <c r="E415" s="414" t="s">
        <v>22</v>
      </c>
      <c r="F415" s="270"/>
      <c r="G415" s="270" t="s">
        <v>144</v>
      </c>
      <c r="H415" s="270"/>
      <c r="I415" s="270"/>
      <c r="J415" s="270"/>
      <c r="K415" s="323"/>
      <c r="M415" s="29"/>
      <c r="N415" s="2">
        <f t="shared" si="62"/>
        <v>1.4355</v>
      </c>
      <c r="O415" s="263">
        <f t="shared" si="64"/>
        <v>0</v>
      </c>
      <c r="P415" s="74">
        <f t="shared" si="65"/>
        <v>0</v>
      </c>
      <c r="Q415" s="262"/>
      <c r="R415" s="75"/>
    </row>
    <row r="416" spans="1:19" s="6" customFormat="1" ht="40.5" customHeight="1">
      <c r="A416" s="56"/>
      <c r="B416" s="58"/>
      <c r="C416" s="417"/>
      <c r="D416" s="418" t="s">
        <v>166</v>
      </c>
      <c r="E416" s="419"/>
      <c r="F416" s="282"/>
      <c r="G416" s="281" t="s">
        <v>165</v>
      </c>
      <c r="H416" s="264" t="s">
        <v>36</v>
      </c>
      <c r="I416" s="420">
        <v>3</v>
      </c>
      <c r="J416" s="269">
        <f>APU!$H$56*N416</f>
        <v>32445.170999999998</v>
      </c>
      <c r="K416" s="325">
        <f t="shared" si="68"/>
        <v>97335.512999999992</v>
      </c>
      <c r="M416" s="29"/>
      <c r="N416" s="2">
        <f t="shared" si="62"/>
        <v>1.4355</v>
      </c>
      <c r="O416" s="263">
        <f t="shared" si="64"/>
        <v>22602</v>
      </c>
      <c r="P416" s="74">
        <f t="shared" si="65"/>
        <v>67806</v>
      </c>
      <c r="Q416" s="262"/>
      <c r="R416" s="75"/>
    </row>
    <row r="417" spans="1:19" s="6" customFormat="1" ht="50.25" customHeight="1">
      <c r="A417" s="56"/>
      <c r="B417" s="58"/>
      <c r="C417" s="417"/>
      <c r="D417" s="418" t="s">
        <v>208</v>
      </c>
      <c r="E417" s="419"/>
      <c r="F417" s="282"/>
      <c r="G417" s="281" t="s">
        <v>209</v>
      </c>
      <c r="H417" s="264" t="s">
        <v>36</v>
      </c>
      <c r="I417" s="420">
        <v>3</v>
      </c>
      <c r="J417" s="269">
        <f>+APU!$H$590*N417</f>
        <v>83724.101999999999</v>
      </c>
      <c r="K417" s="325">
        <f t="shared" si="68"/>
        <v>251172.30599999998</v>
      </c>
      <c r="M417" s="29"/>
      <c r="N417" s="2">
        <f t="shared" si="62"/>
        <v>1.4355</v>
      </c>
      <c r="O417" s="263">
        <f t="shared" si="64"/>
        <v>58324</v>
      </c>
      <c r="P417" s="74">
        <f t="shared" si="65"/>
        <v>174972</v>
      </c>
      <c r="Q417" s="262"/>
      <c r="R417" s="75"/>
    </row>
    <row r="418" spans="1:19" s="6" customFormat="1" ht="23.25" customHeight="1">
      <c r="A418" s="56"/>
      <c r="B418" s="58"/>
      <c r="C418" s="416" t="s">
        <v>180</v>
      </c>
      <c r="D418" s="414"/>
      <c r="E418" s="414" t="s">
        <v>22</v>
      </c>
      <c r="F418" s="270"/>
      <c r="G418" s="270" t="s">
        <v>181</v>
      </c>
      <c r="H418" s="270"/>
      <c r="I418" s="270"/>
      <c r="J418" s="270"/>
      <c r="K418" s="323"/>
      <c r="M418" s="29"/>
      <c r="N418" s="2">
        <f t="shared" si="62"/>
        <v>1.4355</v>
      </c>
      <c r="O418" s="263">
        <f t="shared" si="64"/>
        <v>0</v>
      </c>
      <c r="P418" s="74">
        <f t="shared" si="65"/>
        <v>0</v>
      </c>
      <c r="Q418" s="262"/>
      <c r="R418" s="75"/>
    </row>
    <row r="419" spans="1:19" s="6" customFormat="1" ht="130.5" customHeight="1">
      <c r="A419" s="56"/>
      <c r="B419" s="58"/>
      <c r="C419" s="324"/>
      <c r="D419" s="415" t="s">
        <v>392</v>
      </c>
      <c r="E419" s="271"/>
      <c r="F419" s="271"/>
      <c r="G419" s="281" t="s">
        <v>393</v>
      </c>
      <c r="H419" s="267" t="s">
        <v>24</v>
      </c>
      <c r="I419" s="268">
        <v>4.3</v>
      </c>
      <c r="J419" s="269">
        <f>APU!H438*N419</f>
        <v>682504.16850000003</v>
      </c>
      <c r="K419" s="325">
        <f t="shared" si="68"/>
        <v>2934767.9245500001</v>
      </c>
      <c r="M419" s="29"/>
      <c r="N419" s="2">
        <f t="shared" si="62"/>
        <v>1.4355</v>
      </c>
      <c r="O419" s="263">
        <f t="shared" si="64"/>
        <v>475447</v>
      </c>
      <c r="P419" s="74">
        <f t="shared" si="65"/>
        <v>2044422.0999999999</v>
      </c>
      <c r="Q419" s="262"/>
      <c r="R419" s="75"/>
    </row>
    <row r="420" spans="1:19" s="6" customFormat="1" ht="21.75" customHeight="1">
      <c r="A420" s="56"/>
      <c r="B420" s="58"/>
      <c r="C420" s="329" t="s">
        <v>398</v>
      </c>
      <c r="D420" s="78"/>
      <c r="E420" s="271"/>
      <c r="F420" s="271"/>
      <c r="G420" s="274" t="s">
        <v>394</v>
      </c>
      <c r="H420" s="275"/>
      <c r="I420" s="276"/>
      <c r="J420" s="277"/>
      <c r="K420" s="330"/>
      <c r="M420" s="29"/>
      <c r="N420" s="2">
        <f t="shared" ref="N420:N480" si="69">$N$12</f>
        <v>1.4355</v>
      </c>
      <c r="O420" s="263">
        <f t="shared" si="64"/>
        <v>0</v>
      </c>
      <c r="P420" s="74">
        <f t="shared" si="65"/>
        <v>0</v>
      </c>
      <c r="Q420" s="262"/>
      <c r="R420" s="75"/>
    </row>
    <row r="421" spans="1:19" s="6" customFormat="1" ht="21.75" customHeight="1">
      <c r="A421" s="56"/>
      <c r="B421" s="58"/>
      <c r="C421" s="329" t="s">
        <v>604</v>
      </c>
      <c r="D421" s="78" t="s">
        <v>27</v>
      </c>
      <c r="E421" s="271"/>
      <c r="F421" s="271"/>
      <c r="G421" s="272" t="s">
        <v>605</v>
      </c>
      <c r="H421" s="273" t="s">
        <v>24</v>
      </c>
      <c r="I421" s="268">
        <v>35</v>
      </c>
      <c r="J421" s="269">
        <f>+APU!$H$446*N421</f>
        <v>4319.4195</v>
      </c>
      <c r="K421" s="325">
        <f t="shared" ref="K421:K422" si="70">ROUND(J421*I421,0)</f>
        <v>151180</v>
      </c>
      <c r="M421" s="29"/>
      <c r="N421" s="2">
        <f t="shared" si="69"/>
        <v>1.4355</v>
      </c>
      <c r="O421" s="263">
        <f t="shared" si="64"/>
        <v>3009</v>
      </c>
      <c r="P421" s="74">
        <f t="shared" si="65"/>
        <v>105315</v>
      </c>
      <c r="Q421" s="262"/>
      <c r="R421" s="75"/>
    </row>
    <row r="422" spans="1:19" s="6" customFormat="1" ht="21.75" customHeight="1">
      <c r="A422" s="56"/>
      <c r="B422" s="58"/>
      <c r="C422" s="329" t="s">
        <v>606</v>
      </c>
      <c r="D422" s="78"/>
      <c r="E422" s="271"/>
      <c r="F422" s="271"/>
      <c r="G422" s="79" t="s">
        <v>607</v>
      </c>
      <c r="H422" s="273" t="s">
        <v>39</v>
      </c>
      <c r="I422" s="268">
        <v>5</v>
      </c>
      <c r="J422" s="269">
        <f>+APU!$H$450*N422</f>
        <v>105629.83199999999</v>
      </c>
      <c r="K422" s="325">
        <f t="shared" si="70"/>
        <v>528149</v>
      </c>
      <c r="M422" s="29"/>
      <c r="N422" s="2">
        <f t="shared" si="69"/>
        <v>1.4355</v>
      </c>
      <c r="O422" s="263">
        <f t="shared" si="64"/>
        <v>73584</v>
      </c>
      <c r="P422" s="74">
        <f t="shared" si="65"/>
        <v>367920</v>
      </c>
      <c r="Q422" s="262"/>
      <c r="R422" s="75"/>
    </row>
    <row r="423" spans="1:19" s="6" customFormat="1" ht="21.75" customHeight="1">
      <c r="A423" s="56"/>
      <c r="B423" s="58"/>
      <c r="C423" s="327" t="s">
        <v>13</v>
      </c>
      <c r="D423" s="267"/>
      <c r="E423" s="267"/>
      <c r="F423" s="267"/>
      <c r="G423" s="279"/>
      <c r="H423" s="267"/>
      <c r="I423" s="283"/>
      <c r="J423" s="284"/>
      <c r="K423" s="328">
        <f>SUM(K412:K422)</f>
        <v>7520145.6815999998</v>
      </c>
      <c r="M423" s="29"/>
      <c r="N423" s="2">
        <f t="shared" si="69"/>
        <v>1.4355</v>
      </c>
      <c r="O423" s="263">
        <f t="shared" si="64"/>
        <v>0</v>
      </c>
      <c r="P423" s="74">
        <f t="shared" si="65"/>
        <v>0</v>
      </c>
      <c r="Q423" s="290">
        <f>SUM(P412:P422)</f>
        <v>5238694.1999999993</v>
      </c>
      <c r="R423" s="2">
        <f>+K423*N423</f>
        <v>10795169.125936799</v>
      </c>
      <c r="S423" s="297">
        <f>+Q423-R423</f>
        <v>-5556474.9259367995</v>
      </c>
    </row>
    <row r="424" spans="1:19" s="6" customFormat="1" ht="29.1" customHeight="1">
      <c r="A424" s="56"/>
      <c r="B424" s="58"/>
      <c r="C424" s="342" t="s">
        <v>402</v>
      </c>
      <c r="D424" s="343"/>
      <c r="E424" s="343"/>
      <c r="F424" s="343"/>
      <c r="G424" s="343"/>
      <c r="H424" s="343"/>
      <c r="I424" s="343"/>
      <c r="J424" s="335"/>
      <c r="K424" s="336"/>
      <c r="M424" s="29"/>
      <c r="N424" s="2">
        <f t="shared" si="69"/>
        <v>1.4355</v>
      </c>
      <c r="O424" s="263">
        <f t="shared" si="64"/>
        <v>0</v>
      </c>
      <c r="P424" s="74">
        <f t="shared" si="65"/>
        <v>0</v>
      </c>
      <c r="Q424" s="262"/>
      <c r="R424" s="75"/>
    </row>
    <row r="425" spans="1:19" s="6" customFormat="1" ht="21.75" customHeight="1">
      <c r="A425" s="56"/>
      <c r="B425" s="58"/>
      <c r="C425" s="322" t="s">
        <v>21</v>
      </c>
      <c r="D425" s="79"/>
      <c r="E425" s="79" t="s">
        <v>22</v>
      </c>
      <c r="F425" s="270"/>
      <c r="G425" s="270" t="s">
        <v>22</v>
      </c>
      <c r="H425" s="270"/>
      <c r="I425" s="270"/>
      <c r="J425" s="270"/>
      <c r="K425" s="323"/>
      <c r="M425" s="29"/>
      <c r="N425" s="2">
        <f t="shared" si="69"/>
        <v>1.4355</v>
      </c>
      <c r="O425" s="263">
        <f t="shared" si="64"/>
        <v>0</v>
      </c>
      <c r="P425" s="74">
        <f t="shared" si="65"/>
        <v>0</v>
      </c>
      <c r="Q425" s="262"/>
      <c r="R425" s="75"/>
    </row>
    <row r="426" spans="1:19" s="6" customFormat="1" ht="66.75" customHeight="1">
      <c r="A426" s="56"/>
      <c r="B426" s="58"/>
      <c r="C426" s="324"/>
      <c r="D426" s="265" t="s">
        <v>25</v>
      </c>
      <c r="E426" s="271"/>
      <c r="F426" s="271"/>
      <c r="G426" s="266" t="s">
        <v>23</v>
      </c>
      <c r="H426" s="267" t="s">
        <v>24</v>
      </c>
      <c r="I426" s="268">
        <v>37</v>
      </c>
      <c r="J426" s="269">
        <f>APU!$H$207*N426</f>
        <v>33490.214999999997</v>
      </c>
      <c r="K426" s="325">
        <f>ROUND(J426*I426,0)</f>
        <v>1239138</v>
      </c>
      <c r="M426" s="29"/>
      <c r="N426" s="2">
        <f t="shared" si="69"/>
        <v>1.4355</v>
      </c>
      <c r="O426" s="263">
        <f t="shared" si="64"/>
        <v>23329.999999999996</v>
      </c>
      <c r="P426" s="74">
        <f t="shared" si="65"/>
        <v>863209.99999999988</v>
      </c>
      <c r="Q426" s="262"/>
      <c r="R426" s="75"/>
    </row>
    <row r="427" spans="1:19" s="6" customFormat="1" ht="50.25" customHeight="1">
      <c r="A427" s="56"/>
      <c r="B427" s="58"/>
      <c r="C427" s="324"/>
      <c r="D427" s="265" t="s">
        <v>89</v>
      </c>
      <c r="E427" s="271"/>
      <c r="F427" s="271"/>
      <c r="G427" s="287" t="s">
        <v>88</v>
      </c>
      <c r="H427" s="267" t="s">
        <v>24</v>
      </c>
      <c r="I427" s="268">
        <v>30</v>
      </c>
      <c r="J427" s="269">
        <f>APU!$H$229*N427</f>
        <v>34922.843999999997</v>
      </c>
      <c r="K427" s="325">
        <f>ROUND(J427*I427,0)</f>
        <v>1047685</v>
      </c>
      <c r="M427" s="29"/>
      <c r="N427" s="2">
        <f t="shared" si="69"/>
        <v>1.4355</v>
      </c>
      <c r="O427" s="263">
        <f t="shared" si="64"/>
        <v>24327.999999999996</v>
      </c>
      <c r="P427" s="74">
        <f t="shared" si="65"/>
        <v>729839.99999999988</v>
      </c>
      <c r="Q427" s="262"/>
      <c r="R427" s="75"/>
    </row>
    <row r="428" spans="1:19" s="6" customFormat="1" ht="46.5" customHeight="1">
      <c r="A428" s="56"/>
      <c r="B428" s="58"/>
      <c r="C428" s="324"/>
      <c r="D428" s="407">
        <v>19014</v>
      </c>
      <c r="E428" s="271"/>
      <c r="F428" s="271"/>
      <c r="G428" s="287" t="s">
        <v>220</v>
      </c>
      <c r="H428" s="267" t="s">
        <v>24</v>
      </c>
      <c r="I428" s="268">
        <v>58</v>
      </c>
      <c r="J428" s="269">
        <f>APU!$H$249*N428</f>
        <v>39100.148999999998</v>
      </c>
      <c r="K428" s="325">
        <f>ROUND(J428*I428,0)</f>
        <v>2267809</v>
      </c>
      <c r="M428" s="29"/>
      <c r="N428" s="2">
        <f t="shared" si="69"/>
        <v>1.4355</v>
      </c>
      <c r="O428" s="263">
        <f t="shared" si="64"/>
        <v>27238</v>
      </c>
      <c r="P428" s="74">
        <f t="shared" si="65"/>
        <v>1579804</v>
      </c>
      <c r="Q428" s="262"/>
      <c r="R428" s="75"/>
    </row>
    <row r="429" spans="1:19" s="6" customFormat="1" ht="30.95" customHeight="1">
      <c r="A429" s="56"/>
      <c r="B429" s="58"/>
      <c r="C429" s="326" t="s">
        <v>137</v>
      </c>
      <c r="D429" s="79"/>
      <c r="E429" s="79" t="s">
        <v>22</v>
      </c>
      <c r="F429" s="270"/>
      <c r="G429" s="270" t="s">
        <v>144</v>
      </c>
      <c r="H429" s="270"/>
      <c r="I429" s="270"/>
      <c r="J429" s="270"/>
      <c r="K429" s="323"/>
      <c r="M429" s="29"/>
      <c r="N429" s="2">
        <f t="shared" si="69"/>
        <v>1.4355</v>
      </c>
      <c r="O429" s="263">
        <f t="shared" si="64"/>
        <v>0</v>
      </c>
      <c r="P429" s="74">
        <f t="shared" si="65"/>
        <v>0</v>
      </c>
      <c r="Q429" s="262"/>
      <c r="R429" s="75"/>
    </row>
    <row r="430" spans="1:19" s="6" customFormat="1" ht="39" customHeight="1">
      <c r="A430" s="56"/>
      <c r="B430" s="58"/>
      <c r="C430" s="408"/>
      <c r="D430" s="285" t="s">
        <v>166</v>
      </c>
      <c r="E430" s="272"/>
      <c r="F430" s="282"/>
      <c r="G430" s="281" t="s">
        <v>165</v>
      </c>
      <c r="H430" s="264" t="s">
        <v>36</v>
      </c>
      <c r="I430" s="268">
        <v>3</v>
      </c>
      <c r="J430" s="269">
        <f>APU!$H$56*N430</f>
        <v>32445.170999999998</v>
      </c>
      <c r="K430" s="325">
        <f>ROUND(J430*I430,0)</f>
        <v>97336</v>
      </c>
      <c r="L430" s="9"/>
      <c r="M430" s="29"/>
      <c r="N430" s="2">
        <f t="shared" si="69"/>
        <v>1.4355</v>
      </c>
      <c r="O430" s="263">
        <f t="shared" si="64"/>
        <v>22602</v>
      </c>
      <c r="P430" s="74">
        <f t="shared" si="65"/>
        <v>67806</v>
      </c>
      <c r="Q430" s="262"/>
      <c r="R430" s="75"/>
    </row>
    <row r="431" spans="1:19" s="6" customFormat="1" ht="30.95" customHeight="1">
      <c r="A431" s="4"/>
      <c r="B431" s="4"/>
      <c r="C431" s="408"/>
      <c r="D431" s="285" t="s">
        <v>208</v>
      </c>
      <c r="E431" s="272"/>
      <c r="F431" s="282"/>
      <c r="G431" s="281" t="s">
        <v>209</v>
      </c>
      <c r="H431" s="264" t="s">
        <v>36</v>
      </c>
      <c r="I431" s="268">
        <v>3</v>
      </c>
      <c r="J431" s="269">
        <f>APU!$H$48*N431</f>
        <v>83724.101999999999</v>
      </c>
      <c r="K431" s="325">
        <f>ROUND(J431*I431,0)</f>
        <v>251172</v>
      </c>
      <c r="L431" s="9"/>
      <c r="M431" s="29"/>
      <c r="N431" s="2">
        <f t="shared" si="69"/>
        <v>1.4355</v>
      </c>
      <c r="O431" s="263">
        <f t="shared" si="64"/>
        <v>58324</v>
      </c>
      <c r="P431" s="74">
        <f t="shared" si="65"/>
        <v>174972</v>
      </c>
      <c r="Q431" s="262"/>
      <c r="R431" s="75"/>
    </row>
    <row r="432" spans="1:19" s="6" customFormat="1" ht="27.95" customHeight="1">
      <c r="A432" s="4"/>
      <c r="B432" s="4"/>
      <c r="C432" s="326" t="s">
        <v>56</v>
      </c>
      <c r="D432" s="79"/>
      <c r="E432" s="79" t="s">
        <v>22</v>
      </c>
      <c r="F432" s="270"/>
      <c r="G432" s="270" t="s">
        <v>55</v>
      </c>
      <c r="H432" s="270"/>
      <c r="I432" s="270"/>
      <c r="J432" s="270"/>
      <c r="K432" s="323"/>
      <c r="L432" s="9"/>
      <c r="M432" s="29"/>
      <c r="N432" s="2">
        <f t="shared" si="69"/>
        <v>1.4355</v>
      </c>
      <c r="O432" s="263">
        <f t="shared" si="64"/>
        <v>0</v>
      </c>
      <c r="P432" s="74">
        <f t="shared" si="65"/>
        <v>0</v>
      </c>
      <c r="Q432" s="262"/>
      <c r="R432" s="75"/>
    </row>
    <row r="433" spans="1:19" s="6" customFormat="1" ht="27.95" customHeight="1">
      <c r="A433" s="4"/>
      <c r="B433" s="4"/>
      <c r="C433" s="324"/>
      <c r="D433" s="409" t="s">
        <v>188</v>
      </c>
      <c r="E433" s="271"/>
      <c r="F433" s="271"/>
      <c r="G433" s="287" t="s">
        <v>189</v>
      </c>
      <c r="H433" s="267" t="s">
        <v>36</v>
      </c>
      <c r="I433" s="268">
        <v>2</v>
      </c>
      <c r="J433" s="280">
        <f>APU!$H$302*N433</f>
        <v>73666.989000000001</v>
      </c>
      <c r="K433" s="325">
        <f>ROUND(J433*I433,0)</f>
        <v>147334</v>
      </c>
      <c r="L433" s="9"/>
      <c r="M433" s="29"/>
      <c r="N433" s="2">
        <f t="shared" si="69"/>
        <v>1.4355</v>
      </c>
      <c r="O433" s="263">
        <f t="shared" si="64"/>
        <v>51318</v>
      </c>
      <c r="P433" s="74">
        <f t="shared" si="65"/>
        <v>102636</v>
      </c>
      <c r="Q433" s="262"/>
      <c r="R433" s="75"/>
    </row>
    <row r="434" spans="1:19" s="6" customFormat="1" ht="27.95" customHeight="1">
      <c r="A434" s="4"/>
      <c r="B434" s="4"/>
      <c r="C434" s="326" t="s">
        <v>194</v>
      </c>
      <c r="D434" s="79"/>
      <c r="E434" s="79" t="s">
        <v>22</v>
      </c>
      <c r="F434" s="270"/>
      <c r="G434" s="270" t="s">
        <v>195</v>
      </c>
      <c r="H434" s="270"/>
      <c r="I434" s="270"/>
      <c r="J434" s="270"/>
      <c r="K434" s="323"/>
      <c r="L434" s="9"/>
      <c r="M434" s="29"/>
      <c r="N434" s="2">
        <f t="shared" si="69"/>
        <v>1.4355</v>
      </c>
      <c r="O434" s="263">
        <f t="shared" si="64"/>
        <v>0</v>
      </c>
      <c r="P434" s="74">
        <f t="shared" si="65"/>
        <v>0</v>
      </c>
      <c r="Q434" s="262"/>
      <c r="R434" s="75"/>
    </row>
    <row r="435" spans="1:19" s="6" customFormat="1" ht="53.1" customHeight="1">
      <c r="A435" s="4"/>
      <c r="B435" s="4"/>
      <c r="C435" s="408"/>
      <c r="D435" s="302" t="s">
        <v>196</v>
      </c>
      <c r="E435" s="272"/>
      <c r="F435" s="282"/>
      <c r="G435" s="281" t="s">
        <v>197</v>
      </c>
      <c r="H435" s="264" t="s">
        <v>36</v>
      </c>
      <c r="I435" s="268">
        <v>1</v>
      </c>
      <c r="J435" s="269">
        <f>APU!$H$163*N435</f>
        <v>499765.01850000001</v>
      </c>
      <c r="K435" s="325">
        <f t="shared" ref="K435:K436" si="71">ROUND(J435*I435,0)</f>
        <v>499765</v>
      </c>
      <c r="L435" s="9"/>
      <c r="M435" s="29"/>
      <c r="N435" s="2">
        <f t="shared" si="69"/>
        <v>1.4355</v>
      </c>
      <c r="O435" s="263">
        <f t="shared" si="64"/>
        <v>348147</v>
      </c>
      <c r="P435" s="74">
        <f t="shared" si="65"/>
        <v>348147</v>
      </c>
      <c r="Q435" s="262"/>
      <c r="R435" s="75"/>
    </row>
    <row r="436" spans="1:19" s="6" customFormat="1" ht="63.95" customHeight="1">
      <c r="A436" s="4"/>
      <c r="B436" s="4"/>
      <c r="C436" s="408"/>
      <c r="D436" s="302" t="s">
        <v>190</v>
      </c>
      <c r="E436" s="272"/>
      <c r="F436" s="282"/>
      <c r="G436" s="281" t="s">
        <v>191</v>
      </c>
      <c r="H436" s="264" t="s">
        <v>36</v>
      </c>
      <c r="I436" s="268">
        <v>1</v>
      </c>
      <c r="J436" s="269">
        <f>APU!$H$156*N436</f>
        <v>1021371.1695</v>
      </c>
      <c r="K436" s="325">
        <f t="shared" si="71"/>
        <v>1021371</v>
      </c>
      <c r="L436" s="9"/>
      <c r="M436" s="59">
        <v>24</v>
      </c>
      <c r="N436" s="2">
        <f t="shared" si="69"/>
        <v>1.4355</v>
      </c>
      <c r="O436" s="263">
        <f t="shared" si="64"/>
        <v>711509</v>
      </c>
      <c r="P436" s="74">
        <f t="shared" si="65"/>
        <v>711509</v>
      </c>
      <c r="Q436" s="262"/>
      <c r="R436" s="75"/>
    </row>
    <row r="437" spans="1:19" s="6" customFormat="1" ht="24" customHeight="1">
      <c r="A437" s="4"/>
      <c r="B437" s="4"/>
      <c r="C437" s="326" t="s">
        <v>180</v>
      </c>
      <c r="D437" s="79"/>
      <c r="E437" s="79" t="s">
        <v>22</v>
      </c>
      <c r="F437" s="270"/>
      <c r="G437" s="270" t="s">
        <v>181</v>
      </c>
      <c r="H437" s="270"/>
      <c r="I437" s="270"/>
      <c r="J437" s="270"/>
      <c r="K437" s="323"/>
      <c r="L437" s="9"/>
      <c r="M437" s="29"/>
      <c r="N437" s="2">
        <f t="shared" si="69"/>
        <v>1.4355</v>
      </c>
      <c r="O437" s="263">
        <f t="shared" si="64"/>
        <v>0</v>
      </c>
      <c r="P437" s="74">
        <f t="shared" si="65"/>
        <v>0</v>
      </c>
      <c r="Q437" s="262"/>
      <c r="R437" s="75"/>
    </row>
    <row r="438" spans="1:19" s="6" customFormat="1" ht="145.5" customHeight="1">
      <c r="A438" s="4"/>
      <c r="B438" s="4"/>
      <c r="C438" s="324"/>
      <c r="D438" s="286" t="s">
        <v>182</v>
      </c>
      <c r="E438" s="267"/>
      <c r="F438" s="267"/>
      <c r="G438" s="412" t="s">
        <v>179</v>
      </c>
      <c r="H438" s="267" t="s">
        <v>24</v>
      </c>
      <c r="I438" s="268">
        <v>3</v>
      </c>
      <c r="J438" s="280">
        <f>APU!$H$173*N438</f>
        <v>682504.16850000003</v>
      </c>
      <c r="K438" s="325">
        <f>ROUND(J438*I438,0)</f>
        <v>2047513</v>
      </c>
      <c r="L438" s="9"/>
      <c r="M438" s="29"/>
      <c r="N438" s="2">
        <f t="shared" si="69"/>
        <v>1.4355</v>
      </c>
      <c r="O438" s="263">
        <f t="shared" ref="O438:O501" si="72">J438/$N$12</f>
        <v>475447</v>
      </c>
      <c r="P438" s="74">
        <f t="shared" ref="P438:P501" si="73">O438*I438</f>
        <v>1426341</v>
      </c>
      <c r="Q438" s="262"/>
      <c r="R438" s="75"/>
    </row>
    <row r="439" spans="1:19" s="6" customFormat="1" ht="25.5" customHeight="1">
      <c r="A439" s="4"/>
      <c r="B439" s="4"/>
      <c r="C439" s="329" t="s">
        <v>398</v>
      </c>
      <c r="D439" s="78"/>
      <c r="E439" s="271"/>
      <c r="F439" s="271"/>
      <c r="G439" s="274" t="s">
        <v>394</v>
      </c>
      <c r="H439" s="275"/>
      <c r="I439" s="276"/>
      <c r="J439" s="277"/>
      <c r="K439" s="330"/>
      <c r="L439" s="9"/>
      <c r="M439" s="29"/>
      <c r="N439" s="2">
        <f t="shared" si="69"/>
        <v>1.4355</v>
      </c>
      <c r="O439" s="263">
        <f t="shared" si="72"/>
        <v>0</v>
      </c>
      <c r="P439" s="74">
        <f t="shared" si="73"/>
        <v>0</v>
      </c>
      <c r="Q439" s="262"/>
      <c r="R439" s="75"/>
    </row>
    <row r="440" spans="1:19" s="6" customFormat="1" ht="25.5" customHeight="1">
      <c r="A440" s="4"/>
      <c r="B440" s="4"/>
      <c r="C440" s="329" t="s">
        <v>604</v>
      </c>
      <c r="D440" s="78" t="s">
        <v>27</v>
      </c>
      <c r="E440" s="271"/>
      <c r="F440" s="271"/>
      <c r="G440" s="272" t="s">
        <v>605</v>
      </c>
      <c r="H440" s="273" t="s">
        <v>24</v>
      </c>
      <c r="I440" s="268">
        <v>35</v>
      </c>
      <c r="J440" s="269">
        <f>+APU!$H$446*N440</f>
        <v>4319.4195</v>
      </c>
      <c r="K440" s="325">
        <f t="shared" ref="K440:K441" si="74">ROUND(J440*I440,0)</f>
        <v>151180</v>
      </c>
      <c r="L440" s="9"/>
      <c r="M440" s="28"/>
      <c r="N440" s="2">
        <f t="shared" si="69"/>
        <v>1.4355</v>
      </c>
      <c r="O440" s="263">
        <f t="shared" si="72"/>
        <v>3009</v>
      </c>
      <c r="P440" s="74">
        <f t="shared" si="73"/>
        <v>105315</v>
      </c>
      <c r="Q440" s="262"/>
      <c r="R440" s="75"/>
    </row>
    <row r="441" spans="1:19" ht="25.5" customHeight="1">
      <c r="A441" s="4"/>
      <c r="B441" s="5"/>
      <c r="C441" s="329" t="s">
        <v>606</v>
      </c>
      <c r="D441" s="78"/>
      <c r="E441" s="271"/>
      <c r="F441" s="271"/>
      <c r="G441" s="79" t="s">
        <v>607</v>
      </c>
      <c r="H441" s="273" t="s">
        <v>39</v>
      </c>
      <c r="I441" s="268">
        <v>5</v>
      </c>
      <c r="J441" s="269">
        <f>+APU!$H$450*N441</f>
        <v>105629.83199999999</v>
      </c>
      <c r="K441" s="325">
        <f t="shared" si="74"/>
        <v>528149</v>
      </c>
      <c r="N441" s="2">
        <f t="shared" si="69"/>
        <v>1.4355</v>
      </c>
      <c r="O441" s="263">
        <f t="shared" si="72"/>
        <v>73584</v>
      </c>
      <c r="P441" s="74">
        <f t="shared" si="73"/>
        <v>367920</v>
      </c>
      <c r="Q441" s="262"/>
      <c r="R441" s="75"/>
    </row>
    <row r="442" spans="1:19" ht="27" customHeight="1">
      <c r="A442" s="1"/>
      <c r="B442" s="3"/>
      <c r="C442" s="327" t="s">
        <v>13</v>
      </c>
      <c r="D442" s="267"/>
      <c r="E442" s="267"/>
      <c r="F442" s="267"/>
      <c r="G442" s="279"/>
      <c r="H442" s="267"/>
      <c r="I442" s="283"/>
      <c r="J442" s="284"/>
      <c r="K442" s="328">
        <f>SUM(K426:K441)</f>
        <v>9298452</v>
      </c>
      <c r="N442" s="2">
        <f t="shared" si="69"/>
        <v>1.4355</v>
      </c>
      <c r="O442" s="263">
        <f t="shared" si="72"/>
        <v>0</v>
      </c>
      <c r="P442" s="74">
        <f t="shared" si="73"/>
        <v>0</v>
      </c>
      <c r="Q442" s="290">
        <f>SUM(P426:P441)</f>
        <v>6477500</v>
      </c>
      <c r="R442" s="2">
        <f>+K442*N442</f>
        <v>13347927.846000001</v>
      </c>
      <c r="S442" s="290">
        <f>+Q442-R442</f>
        <v>-6870427.8460000008</v>
      </c>
    </row>
    <row r="443" spans="1:19" ht="27" customHeight="1">
      <c r="A443" s="1"/>
      <c r="B443" s="3"/>
      <c r="C443" s="342" t="s">
        <v>403</v>
      </c>
      <c r="D443" s="343"/>
      <c r="E443" s="343"/>
      <c r="F443" s="343"/>
      <c r="G443" s="343"/>
      <c r="H443" s="343"/>
      <c r="I443" s="343"/>
      <c r="J443" s="335"/>
      <c r="K443" s="336"/>
      <c r="N443" s="2">
        <f t="shared" si="69"/>
        <v>1.4355</v>
      </c>
      <c r="O443" s="263">
        <f t="shared" si="72"/>
        <v>0</v>
      </c>
      <c r="P443" s="74">
        <f t="shared" si="73"/>
        <v>0</v>
      </c>
      <c r="Q443" s="262"/>
      <c r="R443" s="75"/>
    </row>
    <row r="444" spans="1:19" ht="17.25" thickBot="1">
      <c r="A444" s="1"/>
      <c r="B444" s="10"/>
      <c r="C444" s="322" t="s">
        <v>21</v>
      </c>
      <c r="D444" s="79"/>
      <c r="E444" s="79" t="s">
        <v>22</v>
      </c>
      <c r="F444" s="270"/>
      <c r="G444" s="270" t="s">
        <v>22</v>
      </c>
      <c r="H444" s="270"/>
      <c r="I444" s="270"/>
      <c r="J444" s="270"/>
      <c r="K444" s="323"/>
      <c r="N444" s="2">
        <f t="shared" si="69"/>
        <v>1.4355</v>
      </c>
      <c r="O444" s="263">
        <f t="shared" si="72"/>
        <v>0</v>
      </c>
      <c r="P444" s="74">
        <f t="shared" si="73"/>
        <v>0</v>
      </c>
      <c r="Q444" s="262"/>
      <c r="R444" s="75"/>
    </row>
    <row r="445" spans="1:19" ht="63.75" thickTop="1">
      <c r="A445" s="1"/>
      <c r="B445" s="4"/>
      <c r="C445" s="324"/>
      <c r="D445" s="407">
        <v>19014</v>
      </c>
      <c r="E445" s="271"/>
      <c r="F445" s="271"/>
      <c r="G445" s="287" t="s">
        <v>220</v>
      </c>
      <c r="H445" s="267" t="s">
        <v>24</v>
      </c>
      <c r="I445" s="268">
        <v>232.65</v>
      </c>
      <c r="J445" s="269">
        <f>APU!$H$249*N445</f>
        <v>39100.148999999998</v>
      </c>
      <c r="K445" s="325">
        <f>J445*I445</f>
        <v>9096649.6648500003</v>
      </c>
      <c r="M445" s="300"/>
      <c r="N445" s="2">
        <f t="shared" si="69"/>
        <v>1.4355</v>
      </c>
      <c r="O445" s="263">
        <f t="shared" si="72"/>
        <v>27238</v>
      </c>
      <c r="P445" s="74">
        <f t="shared" si="73"/>
        <v>6336920.7000000002</v>
      </c>
      <c r="Q445" s="262"/>
      <c r="R445" s="75"/>
    </row>
    <row r="446" spans="1:19" ht="47.1" customHeight="1">
      <c r="A446" s="1"/>
      <c r="B446" s="4"/>
      <c r="C446" s="324"/>
      <c r="D446" s="265" t="s">
        <v>331</v>
      </c>
      <c r="E446" s="271"/>
      <c r="F446" s="271"/>
      <c r="G446" s="287" t="s">
        <v>332</v>
      </c>
      <c r="H446" s="267" t="s">
        <v>24</v>
      </c>
      <c r="I446" s="268">
        <v>25.6</v>
      </c>
      <c r="J446" s="269">
        <f>APU!$H$240*N446</f>
        <v>48191.1705</v>
      </c>
      <c r="K446" s="325">
        <f t="shared" ref="K446:K466" si="75">J446*I446</f>
        <v>1233693.9648</v>
      </c>
      <c r="M446" s="298"/>
      <c r="N446" s="2">
        <f t="shared" si="69"/>
        <v>1.4355</v>
      </c>
      <c r="O446" s="263">
        <f t="shared" si="72"/>
        <v>33571</v>
      </c>
      <c r="P446" s="74">
        <f t="shared" si="73"/>
        <v>859417.60000000009</v>
      </c>
      <c r="Q446" s="262"/>
      <c r="R446" s="75"/>
    </row>
    <row r="447" spans="1:19" ht="47.1" customHeight="1">
      <c r="A447" s="1"/>
      <c r="B447" s="4"/>
      <c r="C447" s="324"/>
      <c r="D447" s="265" t="s">
        <v>89</v>
      </c>
      <c r="E447" s="271"/>
      <c r="F447" s="271"/>
      <c r="G447" s="287" t="s">
        <v>88</v>
      </c>
      <c r="H447" s="267" t="s">
        <v>24</v>
      </c>
      <c r="I447" s="268">
        <v>166.5</v>
      </c>
      <c r="J447" s="269">
        <f>APU!$H$229*N447</f>
        <v>34922.843999999997</v>
      </c>
      <c r="K447" s="325">
        <f t="shared" si="75"/>
        <v>5814653.5259999996</v>
      </c>
      <c r="M447" s="298"/>
      <c r="N447" s="2">
        <f t="shared" si="69"/>
        <v>1.4355</v>
      </c>
      <c r="O447" s="263">
        <f t="shared" si="72"/>
        <v>24327.999999999996</v>
      </c>
      <c r="P447" s="74">
        <f t="shared" si="73"/>
        <v>4050611.9999999995</v>
      </c>
      <c r="Q447" s="262"/>
      <c r="R447" s="75"/>
    </row>
    <row r="448" spans="1:19" ht="26.25" customHeight="1">
      <c r="A448" s="1"/>
      <c r="B448" s="4"/>
      <c r="C448" s="326" t="s">
        <v>56</v>
      </c>
      <c r="D448" s="79"/>
      <c r="E448" s="79" t="s">
        <v>22</v>
      </c>
      <c r="F448" s="270"/>
      <c r="G448" s="270" t="s">
        <v>55</v>
      </c>
      <c r="H448" s="270"/>
      <c r="I448" s="270"/>
      <c r="J448" s="270"/>
      <c r="K448" s="330"/>
      <c r="N448" s="2">
        <f t="shared" si="69"/>
        <v>1.4355</v>
      </c>
      <c r="O448" s="263">
        <f t="shared" si="72"/>
        <v>0</v>
      </c>
      <c r="P448" s="74">
        <f t="shared" si="73"/>
        <v>0</v>
      </c>
      <c r="Q448" s="262"/>
      <c r="R448" s="75"/>
    </row>
    <row r="449" spans="1:18" ht="35.1" customHeight="1">
      <c r="A449" s="1"/>
      <c r="B449" s="4"/>
      <c r="C449" s="324"/>
      <c r="D449" s="409" t="s">
        <v>188</v>
      </c>
      <c r="E449" s="271"/>
      <c r="F449" s="271"/>
      <c r="G449" s="287" t="s">
        <v>189</v>
      </c>
      <c r="H449" s="267" t="s">
        <v>36</v>
      </c>
      <c r="I449" s="268">
        <v>4</v>
      </c>
      <c r="J449" s="280">
        <f>APU!$H$302*N449</f>
        <v>73666.989000000001</v>
      </c>
      <c r="K449" s="325">
        <f t="shared" si="75"/>
        <v>294667.95600000001</v>
      </c>
      <c r="N449" s="2">
        <f t="shared" si="69"/>
        <v>1.4355</v>
      </c>
      <c r="O449" s="263">
        <f t="shared" si="72"/>
        <v>51318</v>
      </c>
      <c r="P449" s="74">
        <f t="shared" si="73"/>
        <v>205272</v>
      </c>
      <c r="Q449" s="262"/>
      <c r="R449" s="75"/>
    </row>
    <row r="450" spans="1:18" ht="24" customHeight="1">
      <c r="A450" s="1"/>
      <c r="B450" s="4"/>
      <c r="C450" s="326" t="s">
        <v>137</v>
      </c>
      <c r="D450" s="79"/>
      <c r="E450" s="79" t="s">
        <v>22</v>
      </c>
      <c r="F450" s="270"/>
      <c r="G450" s="270" t="s">
        <v>144</v>
      </c>
      <c r="H450" s="270"/>
      <c r="I450" s="270"/>
      <c r="J450" s="270"/>
      <c r="K450" s="330"/>
      <c r="N450" s="2">
        <f t="shared" si="69"/>
        <v>1.4355</v>
      </c>
      <c r="O450" s="263">
        <f t="shared" si="72"/>
        <v>0</v>
      </c>
      <c r="P450" s="74">
        <f t="shared" si="73"/>
        <v>0</v>
      </c>
      <c r="Q450" s="262"/>
      <c r="R450" s="75"/>
    </row>
    <row r="451" spans="1:18" ht="33.950000000000003" customHeight="1">
      <c r="C451" s="408"/>
      <c r="D451" s="285" t="s">
        <v>166</v>
      </c>
      <c r="E451" s="272"/>
      <c r="F451" s="282"/>
      <c r="G451" s="281" t="s">
        <v>165</v>
      </c>
      <c r="H451" s="264" t="s">
        <v>36</v>
      </c>
      <c r="I451" s="268">
        <v>12</v>
      </c>
      <c r="J451" s="269">
        <f>APU!$H$56*N451</f>
        <v>32445.170999999998</v>
      </c>
      <c r="K451" s="325">
        <f t="shared" si="75"/>
        <v>389342.05199999997</v>
      </c>
      <c r="N451" s="2">
        <f t="shared" si="69"/>
        <v>1.4355</v>
      </c>
      <c r="O451" s="263">
        <f t="shared" si="72"/>
        <v>22602</v>
      </c>
      <c r="P451" s="74">
        <f t="shared" si="73"/>
        <v>271224</v>
      </c>
      <c r="Q451" s="262"/>
      <c r="R451" s="75"/>
    </row>
    <row r="452" spans="1:18" ht="31.5">
      <c r="C452" s="408"/>
      <c r="D452" s="285" t="s">
        <v>208</v>
      </c>
      <c r="E452" s="272"/>
      <c r="F452" s="282"/>
      <c r="G452" s="281" t="s">
        <v>209</v>
      </c>
      <c r="H452" s="264" t="s">
        <v>36</v>
      </c>
      <c r="I452" s="268">
        <v>12</v>
      </c>
      <c r="J452" s="269">
        <f>APU!$H$48*N452</f>
        <v>83724.101999999999</v>
      </c>
      <c r="K452" s="325">
        <f t="shared" si="75"/>
        <v>1004689.2239999999</v>
      </c>
      <c r="N452" s="2">
        <f t="shared" si="69"/>
        <v>1.4355</v>
      </c>
      <c r="O452" s="263">
        <f t="shared" si="72"/>
        <v>58324</v>
      </c>
      <c r="P452" s="74">
        <f t="shared" si="73"/>
        <v>699888</v>
      </c>
      <c r="Q452" s="262"/>
      <c r="R452" s="75"/>
    </row>
    <row r="453" spans="1:18">
      <c r="C453" s="326" t="s">
        <v>194</v>
      </c>
      <c r="D453" s="79"/>
      <c r="E453" s="79" t="s">
        <v>22</v>
      </c>
      <c r="F453" s="270"/>
      <c r="G453" s="270" t="s">
        <v>195</v>
      </c>
      <c r="H453" s="270"/>
      <c r="I453" s="270"/>
      <c r="J453" s="270"/>
      <c r="K453" s="330"/>
      <c r="N453" s="2">
        <f t="shared" si="69"/>
        <v>1.4355</v>
      </c>
      <c r="O453" s="263">
        <f t="shared" si="72"/>
        <v>0</v>
      </c>
      <c r="P453" s="74">
        <f t="shared" si="73"/>
        <v>0</v>
      </c>
      <c r="Q453" s="262"/>
      <c r="R453" s="75"/>
    </row>
    <row r="454" spans="1:18" ht="63">
      <c r="C454" s="408"/>
      <c r="D454" s="302" t="s">
        <v>196</v>
      </c>
      <c r="E454" s="272"/>
      <c r="F454" s="282"/>
      <c r="G454" s="281" t="s">
        <v>197</v>
      </c>
      <c r="H454" s="264" t="s">
        <v>36</v>
      </c>
      <c r="I454" s="268">
        <v>2</v>
      </c>
      <c r="J454" s="269">
        <f>APU!$H$163*N454</f>
        <v>499765.01850000001</v>
      </c>
      <c r="K454" s="325">
        <f t="shared" si="75"/>
        <v>999530.03700000001</v>
      </c>
      <c r="N454" s="2">
        <f t="shared" si="69"/>
        <v>1.4355</v>
      </c>
      <c r="O454" s="263">
        <f t="shared" si="72"/>
        <v>348147</v>
      </c>
      <c r="P454" s="74">
        <f t="shared" si="73"/>
        <v>696294</v>
      </c>
      <c r="Q454" s="262"/>
      <c r="R454" s="75"/>
    </row>
    <row r="455" spans="1:18" ht="63">
      <c r="C455" s="408"/>
      <c r="D455" s="302" t="s">
        <v>190</v>
      </c>
      <c r="E455" s="272"/>
      <c r="F455" s="282"/>
      <c r="G455" s="281" t="s">
        <v>191</v>
      </c>
      <c r="H455" s="264" t="s">
        <v>36</v>
      </c>
      <c r="I455" s="268">
        <v>2</v>
      </c>
      <c r="J455" s="269">
        <f>APU!$H$156*N455</f>
        <v>1021371.1695</v>
      </c>
      <c r="K455" s="325">
        <f t="shared" si="75"/>
        <v>2042742.3389999999</v>
      </c>
      <c r="N455" s="2">
        <f t="shared" si="69"/>
        <v>1.4355</v>
      </c>
      <c r="O455" s="263">
        <f t="shared" si="72"/>
        <v>711509</v>
      </c>
      <c r="P455" s="74">
        <f t="shared" si="73"/>
        <v>1423018</v>
      </c>
      <c r="Q455" s="262"/>
      <c r="R455" s="75"/>
    </row>
    <row r="456" spans="1:18">
      <c r="C456" s="326" t="s">
        <v>110</v>
      </c>
      <c r="D456" s="79"/>
      <c r="E456" s="79" t="s">
        <v>22</v>
      </c>
      <c r="F456" s="270"/>
      <c r="G456" s="270" t="s">
        <v>111</v>
      </c>
      <c r="H456" s="270"/>
      <c r="I456" s="270"/>
      <c r="J456" s="270"/>
      <c r="K456" s="330"/>
      <c r="N456" s="2">
        <f t="shared" si="69"/>
        <v>1.4355</v>
      </c>
      <c r="O456" s="263">
        <f t="shared" si="72"/>
        <v>0</v>
      </c>
      <c r="P456" s="74">
        <f t="shared" si="73"/>
        <v>0</v>
      </c>
      <c r="Q456" s="262"/>
      <c r="R456" s="75"/>
    </row>
    <row r="457" spans="1:18">
      <c r="C457" s="324"/>
      <c r="D457" s="302" t="s">
        <v>253</v>
      </c>
      <c r="E457" s="271"/>
      <c r="F457" s="271"/>
      <c r="G457" s="287" t="s">
        <v>254</v>
      </c>
      <c r="H457" s="267" t="s">
        <v>24</v>
      </c>
      <c r="I457" s="268">
        <v>2</v>
      </c>
      <c r="J457" s="269">
        <f>APU!$H$354*N457</f>
        <v>12329.5095</v>
      </c>
      <c r="K457" s="325">
        <f t="shared" si="75"/>
        <v>24659.019</v>
      </c>
      <c r="N457" s="2">
        <f t="shared" si="69"/>
        <v>1.4355</v>
      </c>
      <c r="O457" s="263">
        <f t="shared" si="72"/>
        <v>8589</v>
      </c>
      <c r="P457" s="74">
        <f t="shared" si="73"/>
        <v>17178</v>
      </c>
      <c r="Q457" s="262"/>
      <c r="R457" s="75"/>
    </row>
    <row r="458" spans="1:18">
      <c r="C458" s="324"/>
      <c r="D458" s="407">
        <v>29004</v>
      </c>
      <c r="E458" s="271"/>
      <c r="F458" s="271"/>
      <c r="G458" s="287" t="s">
        <v>259</v>
      </c>
      <c r="H458" s="267" t="s">
        <v>24</v>
      </c>
      <c r="I458" s="268">
        <v>6</v>
      </c>
      <c r="J458" s="269">
        <f>APU!$H$360*N458</f>
        <v>12389.800499999999</v>
      </c>
      <c r="K458" s="325">
        <f t="shared" si="75"/>
        <v>74338.803</v>
      </c>
      <c r="N458" s="2">
        <f t="shared" si="69"/>
        <v>1.4355</v>
      </c>
      <c r="O458" s="263">
        <f t="shared" si="72"/>
        <v>8631</v>
      </c>
      <c r="P458" s="74">
        <f t="shared" si="73"/>
        <v>51786</v>
      </c>
      <c r="Q458" s="262"/>
      <c r="R458" s="75"/>
    </row>
    <row r="459" spans="1:18">
      <c r="C459" s="326" t="s">
        <v>268</v>
      </c>
      <c r="D459" s="79"/>
      <c r="E459" s="79" t="s">
        <v>22</v>
      </c>
      <c r="F459" s="270"/>
      <c r="G459" s="270" t="s">
        <v>269</v>
      </c>
      <c r="H459" s="270"/>
      <c r="I459" s="270"/>
      <c r="J459" s="270"/>
      <c r="K459" s="323"/>
      <c r="N459" s="2">
        <f t="shared" si="69"/>
        <v>1.4355</v>
      </c>
      <c r="O459" s="263">
        <f t="shared" si="72"/>
        <v>0</v>
      </c>
      <c r="P459" s="74">
        <f t="shared" si="73"/>
        <v>0</v>
      </c>
      <c r="Q459" s="262"/>
      <c r="R459" s="75"/>
    </row>
    <row r="460" spans="1:18" ht="47.25">
      <c r="C460" s="324"/>
      <c r="D460" s="278" t="s">
        <v>276</v>
      </c>
      <c r="E460" s="271"/>
      <c r="F460" s="271"/>
      <c r="G460" s="287" t="s">
        <v>261</v>
      </c>
      <c r="H460" s="267" t="s">
        <v>24</v>
      </c>
      <c r="I460" s="268">
        <v>6</v>
      </c>
      <c r="J460" s="269">
        <f>APU!$H$142*N460</f>
        <v>124654.5135</v>
      </c>
      <c r="K460" s="325">
        <f t="shared" si="75"/>
        <v>747927.08100000001</v>
      </c>
      <c r="N460" s="2">
        <f t="shared" si="69"/>
        <v>1.4355</v>
      </c>
      <c r="O460" s="263">
        <f t="shared" si="72"/>
        <v>86837</v>
      </c>
      <c r="P460" s="74">
        <f t="shared" si="73"/>
        <v>521022</v>
      </c>
      <c r="Q460" s="262"/>
      <c r="R460" s="75"/>
    </row>
    <row r="461" spans="1:18">
      <c r="C461" s="326" t="s">
        <v>228</v>
      </c>
      <c r="D461" s="79"/>
      <c r="E461" s="79" t="s">
        <v>22</v>
      </c>
      <c r="F461" s="270"/>
      <c r="G461" s="270" t="s">
        <v>229</v>
      </c>
      <c r="H461" s="270"/>
      <c r="I461" s="270"/>
      <c r="J461" s="270"/>
      <c r="K461" s="330"/>
      <c r="M461" s="2"/>
      <c r="N461" s="2">
        <f t="shared" si="69"/>
        <v>1.4355</v>
      </c>
      <c r="O461" s="263">
        <f t="shared" si="72"/>
        <v>0</v>
      </c>
      <c r="P461" s="74">
        <f t="shared" si="73"/>
        <v>0</v>
      </c>
      <c r="Q461" s="262"/>
      <c r="R461" s="75"/>
    </row>
    <row r="462" spans="1:18" ht="47.25">
      <c r="C462" s="408"/>
      <c r="D462" s="411" t="s">
        <v>270</v>
      </c>
      <c r="E462" s="272"/>
      <c r="F462" s="282"/>
      <c r="G462" s="281" t="s">
        <v>271</v>
      </c>
      <c r="H462" s="267" t="s">
        <v>24</v>
      </c>
      <c r="I462" s="268">
        <v>2</v>
      </c>
      <c r="J462" s="269">
        <f>APU!$H$110*N462</f>
        <v>123945.3765</v>
      </c>
      <c r="K462" s="325">
        <f t="shared" si="75"/>
        <v>247890.753</v>
      </c>
      <c r="M462" s="2"/>
      <c r="N462" s="2">
        <f t="shared" si="69"/>
        <v>1.4355</v>
      </c>
      <c r="O462" s="263">
        <f t="shared" si="72"/>
        <v>86343</v>
      </c>
      <c r="P462" s="74">
        <f t="shared" si="73"/>
        <v>172686</v>
      </c>
      <c r="Q462" s="262"/>
      <c r="R462" s="75"/>
    </row>
    <row r="463" spans="1:18">
      <c r="C463" s="326" t="s">
        <v>213</v>
      </c>
      <c r="D463" s="79"/>
      <c r="E463" s="79" t="s">
        <v>22</v>
      </c>
      <c r="F463" s="270"/>
      <c r="G463" s="270" t="s">
        <v>181</v>
      </c>
      <c r="H463" s="270"/>
      <c r="I463" s="270"/>
      <c r="J463" s="270"/>
      <c r="K463" s="330"/>
      <c r="M463" s="2"/>
      <c r="N463" s="2">
        <f t="shared" si="69"/>
        <v>1.4355</v>
      </c>
      <c r="O463" s="263">
        <f t="shared" si="72"/>
        <v>0</v>
      </c>
      <c r="P463" s="74">
        <f t="shared" si="73"/>
        <v>0</v>
      </c>
      <c r="Q463" s="262"/>
      <c r="R463" s="75"/>
    </row>
    <row r="464" spans="1:18" ht="126">
      <c r="C464" s="324"/>
      <c r="D464" s="286" t="s">
        <v>182</v>
      </c>
      <c r="E464" s="271"/>
      <c r="F464" s="271"/>
      <c r="G464" s="287" t="s">
        <v>393</v>
      </c>
      <c r="H464" s="426" t="s">
        <v>24</v>
      </c>
      <c r="I464" s="268">
        <v>8.4</v>
      </c>
      <c r="J464" s="280">
        <f>APU!$H$438*N464</f>
        <v>682504.16850000003</v>
      </c>
      <c r="K464" s="325">
        <f t="shared" si="75"/>
        <v>5733035.0154000008</v>
      </c>
      <c r="N464" s="2">
        <f t="shared" si="69"/>
        <v>1.4355</v>
      </c>
      <c r="O464" s="263">
        <f t="shared" si="72"/>
        <v>475447</v>
      </c>
      <c r="P464" s="74">
        <f t="shared" si="73"/>
        <v>3993754.8000000003</v>
      </c>
      <c r="Q464" s="262"/>
      <c r="R464" s="75"/>
    </row>
    <row r="465" spans="3:19">
      <c r="C465" s="427"/>
      <c r="D465" s="428"/>
      <c r="E465" s="429"/>
      <c r="F465" s="429"/>
      <c r="G465" s="430" t="s">
        <v>407</v>
      </c>
      <c r="H465" s="431"/>
      <c r="I465" s="432"/>
      <c r="J465" s="433"/>
      <c r="K465" s="330"/>
      <c r="N465" s="2">
        <f t="shared" si="69"/>
        <v>1.4355</v>
      </c>
      <c r="O465" s="263">
        <f t="shared" si="72"/>
        <v>0</v>
      </c>
      <c r="P465" s="74">
        <f t="shared" si="73"/>
        <v>0</v>
      </c>
      <c r="Q465" s="262"/>
      <c r="R465" s="75"/>
    </row>
    <row r="466" spans="3:19" ht="52.5">
      <c r="C466" s="329" t="s">
        <v>405</v>
      </c>
      <c r="D466" s="78" t="s">
        <v>404</v>
      </c>
      <c r="E466" s="271"/>
      <c r="F466" s="271"/>
      <c r="G466" s="434" t="s">
        <v>406</v>
      </c>
      <c r="H466" s="426" t="s">
        <v>24</v>
      </c>
      <c r="I466" s="268">
        <v>2.2999999999999998</v>
      </c>
      <c r="J466" s="280">
        <f>+APU!H456*N466</f>
        <v>1322817.5564999999</v>
      </c>
      <c r="K466" s="325">
        <f t="shared" si="75"/>
        <v>3042480.3799499995</v>
      </c>
      <c r="N466" s="2">
        <f t="shared" si="69"/>
        <v>1.4355</v>
      </c>
      <c r="O466" s="263">
        <f t="shared" si="72"/>
        <v>921503</v>
      </c>
      <c r="P466" s="74">
        <f t="shared" si="73"/>
        <v>2119456.9</v>
      </c>
      <c r="Q466" s="262"/>
      <c r="R466" s="75"/>
    </row>
    <row r="467" spans="3:19">
      <c r="C467" s="329" t="s">
        <v>398</v>
      </c>
      <c r="D467" s="78"/>
      <c r="E467" s="271"/>
      <c r="F467" s="271"/>
      <c r="G467" s="274" t="s">
        <v>394</v>
      </c>
      <c r="H467" s="275"/>
      <c r="I467" s="276"/>
      <c r="J467" s="277"/>
      <c r="K467" s="330"/>
      <c r="N467" s="2">
        <f t="shared" si="69"/>
        <v>1.4355</v>
      </c>
      <c r="O467" s="263">
        <f t="shared" si="72"/>
        <v>0</v>
      </c>
      <c r="P467" s="74">
        <f t="shared" si="73"/>
        <v>0</v>
      </c>
      <c r="Q467" s="262"/>
      <c r="R467" s="75"/>
    </row>
    <row r="468" spans="3:19">
      <c r="C468" s="329" t="s">
        <v>604</v>
      </c>
      <c r="D468" s="78" t="s">
        <v>27</v>
      </c>
      <c r="E468" s="271"/>
      <c r="F468" s="271"/>
      <c r="G468" s="272" t="s">
        <v>605</v>
      </c>
      <c r="H468" s="273" t="s">
        <v>24</v>
      </c>
      <c r="I468" s="268">
        <v>180</v>
      </c>
      <c r="J468" s="269">
        <f>+APU!$H$446*N468</f>
        <v>4319.4195</v>
      </c>
      <c r="K468" s="325">
        <f t="shared" ref="K468:K469" si="76">ROUND(J468*I468,0)</f>
        <v>777496</v>
      </c>
      <c r="N468" s="2">
        <f t="shared" si="69"/>
        <v>1.4355</v>
      </c>
      <c r="O468" s="263">
        <f t="shared" si="72"/>
        <v>3009</v>
      </c>
      <c r="P468" s="74">
        <f t="shared" si="73"/>
        <v>541620</v>
      </c>
      <c r="Q468" s="262"/>
      <c r="R468" s="75"/>
    </row>
    <row r="469" spans="3:19">
      <c r="C469" s="329" t="s">
        <v>606</v>
      </c>
      <c r="D469" s="78"/>
      <c r="E469" s="271"/>
      <c r="F469" s="271"/>
      <c r="G469" s="79" t="s">
        <v>607</v>
      </c>
      <c r="H469" s="273" t="s">
        <v>39</v>
      </c>
      <c r="I469" s="268">
        <v>5</v>
      </c>
      <c r="J469" s="269">
        <f>+APU!$H$450*N469</f>
        <v>105629.83199999999</v>
      </c>
      <c r="K469" s="325">
        <f t="shared" si="76"/>
        <v>528149</v>
      </c>
      <c r="N469" s="2">
        <f t="shared" si="69"/>
        <v>1.4355</v>
      </c>
      <c r="O469" s="263">
        <f t="shared" si="72"/>
        <v>73584</v>
      </c>
      <c r="P469" s="74">
        <f t="shared" si="73"/>
        <v>367920</v>
      </c>
      <c r="Q469" s="262"/>
      <c r="R469" s="75"/>
    </row>
    <row r="470" spans="3:19" ht="18">
      <c r="C470" s="327" t="s">
        <v>13</v>
      </c>
      <c r="D470" s="267"/>
      <c r="E470" s="267"/>
      <c r="F470" s="267"/>
      <c r="G470" s="279"/>
      <c r="H470" s="267"/>
      <c r="I470" s="283"/>
      <c r="J470" s="284"/>
      <c r="K470" s="328">
        <f>SUM(K445:K469)</f>
        <v>32051944.815000001</v>
      </c>
      <c r="N470" s="2">
        <f t="shared" si="69"/>
        <v>1.4355</v>
      </c>
      <c r="O470" s="263">
        <f t="shared" si="72"/>
        <v>0</v>
      </c>
      <c r="P470" s="74">
        <f t="shared" si="73"/>
        <v>0</v>
      </c>
      <c r="Q470" s="290">
        <f>SUM(P445:P469)</f>
        <v>22328070</v>
      </c>
      <c r="R470" s="2">
        <f>+K470*N470</f>
        <v>46010566.781932503</v>
      </c>
      <c r="S470" s="290">
        <f>R470-Q470</f>
        <v>23682496.781932503</v>
      </c>
    </row>
    <row r="471" spans="3:19">
      <c r="C471" s="342" t="s">
        <v>408</v>
      </c>
      <c r="D471" s="343"/>
      <c r="E471" s="343"/>
      <c r="F471" s="343"/>
      <c r="G471" s="343"/>
      <c r="H471" s="343"/>
      <c r="I471" s="343"/>
      <c r="J471" s="335"/>
      <c r="K471" s="336"/>
      <c r="N471" s="2">
        <f t="shared" si="69"/>
        <v>1.4355</v>
      </c>
      <c r="O471" s="263">
        <f t="shared" si="72"/>
        <v>0</v>
      </c>
      <c r="P471" s="74">
        <f t="shared" si="73"/>
        <v>0</v>
      </c>
      <c r="Q471" s="262"/>
      <c r="R471" s="75"/>
    </row>
    <row r="472" spans="3:19">
      <c r="C472" s="322" t="s">
        <v>21</v>
      </c>
      <c r="D472" s="79"/>
      <c r="E472" s="79" t="s">
        <v>22</v>
      </c>
      <c r="F472" s="270"/>
      <c r="G472" s="270" t="s">
        <v>22</v>
      </c>
      <c r="H472" s="270"/>
      <c r="I472" s="270"/>
      <c r="J472" s="270"/>
      <c r="K472" s="323"/>
      <c r="N472" s="2">
        <f t="shared" si="69"/>
        <v>1.4355</v>
      </c>
      <c r="O472" s="263">
        <f t="shared" si="72"/>
        <v>0</v>
      </c>
      <c r="P472" s="74">
        <f t="shared" si="73"/>
        <v>0</v>
      </c>
      <c r="Q472" s="262"/>
      <c r="R472" s="75"/>
    </row>
    <row r="473" spans="3:19" ht="63">
      <c r="C473" s="324"/>
      <c r="D473" s="407">
        <v>19014</v>
      </c>
      <c r="E473" s="271"/>
      <c r="F473" s="271"/>
      <c r="G473" s="287" t="s">
        <v>220</v>
      </c>
      <c r="H473" s="267" t="s">
        <v>24</v>
      </c>
      <c r="I473" s="268">
        <v>125</v>
      </c>
      <c r="J473" s="269">
        <f>APU!$H$249*N473</f>
        <v>39100.148999999998</v>
      </c>
      <c r="K473" s="325">
        <f>ROUND(J473*I473,0)</f>
        <v>4887519</v>
      </c>
      <c r="N473" s="2">
        <f t="shared" si="69"/>
        <v>1.4355</v>
      </c>
      <c r="O473" s="263">
        <f t="shared" si="72"/>
        <v>27238</v>
      </c>
      <c r="P473" s="74">
        <f t="shared" si="73"/>
        <v>3404750</v>
      </c>
      <c r="Q473" s="262"/>
      <c r="R473" s="75"/>
    </row>
    <row r="474" spans="3:19" ht="31.5">
      <c r="C474" s="324"/>
      <c r="D474" s="265" t="s">
        <v>331</v>
      </c>
      <c r="E474" s="271"/>
      <c r="F474" s="271"/>
      <c r="G474" s="287" t="s">
        <v>332</v>
      </c>
      <c r="H474" s="267" t="s">
        <v>24</v>
      </c>
      <c r="I474" s="268">
        <v>28</v>
      </c>
      <c r="J474" s="269">
        <f>APU!$H$240*N474</f>
        <v>48191.1705</v>
      </c>
      <c r="K474" s="325">
        <f>ROUND(J474*I474,0)</f>
        <v>1349353</v>
      </c>
      <c r="N474" s="2">
        <f t="shared" si="69"/>
        <v>1.4355</v>
      </c>
      <c r="O474" s="263">
        <f t="shared" si="72"/>
        <v>33571</v>
      </c>
      <c r="P474" s="74">
        <f t="shared" si="73"/>
        <v>939988</v>
      </c>
      <c r="Q474" s="262"/>
      <c r="R474" s="75"/>
    </row>
    <row r="475" spans="3:19" ht="47.25">
      <c r="C475" s="324"/>
      <c r="D475" s="265" t="s">
        <v>89</v>
      </c>
      <c r="E475" s="271"/>
      <c r="F475" s="271"/>
      <c r="G475" s="287" t="s">
        <v>88</v>
      </c>
      <c r="H475" s="267" t="s">
        <v>24</v>
      </c>
      <c r="I475" s="268">
        <v>108</v>
      </c>
      <c r="J475" s="269">
        <f>APU!$H$229*N475</f>
        <v>34922.843999999997</v>
      </c>
      <c r="K475" s="325">
        <f>ROUND(J475*I475,0)</f>
        <v>3771667</v>
      </c>
      <c r="N475" s="2">
        <f t="shared" si="69"/>
        <v>1.4355</v>
      </c>
      <c r="O475" s="263">
        <f t="shared" si="72"/>
        <v>24327.999999999996</v>
      </c>
      <c r="P475" s="74">
        <f t="shared" si="73"/>
        <v>2627423.9999999995</v>
      </c>
      <c r="Q475" s="262"/>
      <c r="R475" s="75"/>
    </row>
    <row r="476" spans="3:19">
      <c r="C476" s="326" t="s">
        <v>56</v>
      </c>
      <c r="D476" s="79"/>
      <c r="E476" s="79" t="s">
        <v>22</v>
      </c>
      <c r="F476" s="270"/>
      <c r="G476" s="270" t="s">
        <v>55</v>
      </c>
      <c r="H476" s="270"/>
      <c r="I476" s="270"/>
      <c r="J476" s="270"/>
      <c r="K476" s="323"/>
      <c r="N476" s="2">
        <f t="shared" si="69"/>
        <v>1.4355</v>
      </c>
      <c r="O476" s="263">
        <f t="shared" si="72"/>
        <v>0</v>
      </c>
      <c r="P476" s="74">
        <f t="shared" si="73"/>
        <v>0</v>
      </c>
      <c r="Q476" s="262"/>
      <c r="R476" s="75"/>
    </row>
    <row r="477" spans="3:19">
      <c r="C477" s="324"/>
      <c r="D477" s="409" t="s">
        <v>188</v>
      </c>
      <c r="E477" s="271"/>
      <c r="F477" s="271"/>
      <c r="G477" s="287" t="s">
        <v>189</v>
      </c>
      <c r="H477" s="267" t="s">
        <v>36</v>
      </c>
      <c r="I477" s="268">
        <v>2</v>
      </c>
      <c r="J477" s="280">
        <f>APU!$H$302*N477</f>
        <v>73666.989000000001</v>
      </c>
      <c r="K477" s="325">
        <f>ROUND(J477*I477,0)</f>
        <v>147334</v>
      </c>
      <c r="N477" s="2">
        <f t="shared" si="69"/>
        <v>1.4355</v>
      </c>
      <c r="O477" s="263">
        <f t="shared" si="72"/>
        <v>51318</v>
      </c>
      <c r="P477" s="74">
        <f t="shared" si="73"/>
        <v>102636</v>
      </c>
      <c r="Q477" s="262"/>
      <c r="R477" s="75"/>
    </row>
    <row r="478" spans="3:19">
      <c r="C478" s="326" t="s">
        <v>137</v>
      </c>
      <c r="D478" s="79"/>
      <c r="E478" s="79" t="s">
        <v>22</v>
      </c>
      <c r="F478" s="270"/>
      <c r="G478" s="270" t="s">
        <v>144</v>
      </c>
      <c r="H478" s="270"/>
      <c r="I478" s="270"/>
      <c r="J478" s="270"/>
      <c r="K478" s="323"/>
      <c r="N478" s="2">
        <f t="shared" si="69"/>
        <v>1.4355</v>
      </c>
      <c r="O478" s="263">
        <f t="shared" si="72"/>
        <v>0</v>
      </c>
      <c r="P478" s="74">
        <f t="shared" si="73"/>
        <v>0</v>
      </c>
      <c r="Q478" s="262"/>
      <c r="R478" s="75"/>
    </row>
    <row r="479" spans="3:19" ht="50.25" customHeight="1">
      <c r="C479" s="408"/>
      <c r="D479" s="285" t="s">
        <v>166</v>
      </c>
      <c r="E479" s="272"/>
      <c r="F479" s="282"/>
      <c r="G479" s="281" t="s">
        <v>165</v>
      </c>
      <c r="H479" s="264" t="s">
        <v>36</v>
      </c>
      <c r="I479" s="268">
        <v>8</v>
      </c>
      <c r="J479" s="269">
        <f>APU!$H$56*N479</f>
        <v>32445.170999999998</v>
      </c>
      <c r="K479" s="325">
        <f>ROUND(J479*I479,0)</f>
        <v>259561</v>
      </c>
      <c r="N479" s="2">
        <f t="shared" si="69"/>
        <v>1.4355</v>
      </c>
      <c r="O479" s="263">
        <f t="shared" si="72"/>
        <v>22602</v>
      </c>
      <c r="P479" s="74">
        <f t="shared" si="73"/>
        <v>180816</v>
      </c>
      <c r="Q479" s="262"/>
      <c r="R479" s="75"/>
    </row>
    <row r="480" spans="3:19" ht="36.75" customHeight="1">
      <c r="C480" s="408"/>
      <c r="D480" s="285" t="s">
        <v>208</v>
      </c>
      <c r="E480" s="272"/>
      <c r="F480" s="282"/>
      <c r="G480" s="281" t="s">
        <v>209</v>
      </c>
      <c r="H480" s="264" t="s">
        <v>36</v>
      </c>
      <c r="I480" s="268">
        <v>8</v>
      </c>
      <c r="J480" s="269">
        <f>APU!$H$48*N480</f>
        <v>83724.101999999999</v>
      </c>
      <c r="K480" s="325">
        <f>ROUND(J480*I480,0)</f>
        <v>669793</v>
      </c>
      <c r="N480" s="2">
        <f t="shared" si="69"/>
        <v>1.4355</v>
      </c>
      <c r="O480" s="263">
        <f t="shared" si="72"/>
        <v>58324</v>
      </c>
      <c r="P480" s="74">
        <f t="shared" si="73"/>
        <v>466592</v>
      </c>
      <c r="Q480" s="262"/>
      <c r="R480" s="75"/>
    </row>
    <row r="481" spans="3:18" ht="26.25" customHeight="1">
      <c r="C481" s="326" t="s">
        <v>194</v>
      </c>
      <c r="D481" s="79"/>
      <c r="E481" s="79" t="s">
        <v>22</v>
      </c>
      <c r="F481" s="270"/>
      <c r="G481" s="270" t="s">
        <v>195</v>
      </c>
      <c r="H481" s="270"/>
      <c r="I481" s="270"/>
      <c r="J481" s="270"/>
      <c r="K481" s="323"/>
      <c r="N481" s="2">
        <f t="shared" ref="N481:N538" si="77">$N$12</f>
        <v>1.4355</v>
      </c>
      <c r="O481" s="263">
        <f t="shared" si="72"/>
        <v>0</v>
      </c>
      <c r="P481" s="74">
        <f t="shared" si="73"/>
        <v>0</v>
      </c>
      <c r="Q481" s="262"/>
      <c r="R481" s="75"/>
    </row>
    <row r="482" spans="3:18" ht="55.5" customHeight="1">
      <c r="C482" s="408"/>
      <c r="D482" s="302" t="s">
        <v>196</v>
      </c>
      <c r="E482" s="272"/>
      <c r="F482" s="282"/>
      <c r="G482" s="281" t="s">
        <v>197</v>
      </c>
      <c r="H482" s="264" t="s">
        <v>36</v>
      </c>
      <c r="I482" s="268">
        <v>1</v>
      </c>
      <c r="J482" s="269">
        <f>APU!$H$163*N482</f>
        <v>499765.01850000001</v>
      </c>
      <c r="K482" s="325">
        <f t="shared" ref="K482:K483" si="78">ROUND(J482*I482,0)</f>
        <v>499765</v>
      </c>
      <c r="N482" s="2">
        <f t="shared" si="77"/>
        <v>1.4355</v>
      </c>
      <c r="O482" s="263">
        <f t="shared" si="72"/>
        <v>348147</v>
      </c>
      <c r="P482" s="74">
        <f t="shared" si="73"/>
        <v>348147</v>
      </c>
      <c r="Q482" s="262"/>
      <c r="R482" s="75"/>
    </row>
    <row r="483" spans="3:18" ht="56.25" customHeight="1">
      <c r="C483" s="408"/>
      <c r="D483" s="302" t="s">
        <v>190</v>
      </c>
      <c r="E483" s="272"/>
      <c r="F483" s="282"/>
      <c r="G483" s="281" t="s">
        <v>191</v>
      </c>
      <c r="H483" s="264" t="s">
        <v>36</v>
      </c>
      <c r="I483" s="268">
        <v>1</v>
      </c>
      <c r="J483" s="269">
        <f>APU!$H$156*N483</f>
        <v>1021371.1695</v>
      </c>
      <c r="K483" s="325">
        <f t="shared" si="78"/>
        <v>1021371</v>
      </c>
      <c r="N483" s="2">
        <f t="shared" si="77"/>
        <v>1.4355</v>
      </c>
      <c r="O483" s="263">
        <f t="shared" si="72"/>
        <v>711509</v>
      </c>
      <c r="P483" s="74">
        <f t="shared" si="73"/>
        <v>711509</v>
      </c>
    </row>
    <row r="484" spans="3:18">
      <c r="C484" s="326" t="s">
        <v>110</v>
      </c>
      <c r="D484" s="79"/>
      <c r="E484" s="79" t="s">
        <v>22</v>
      </c>
      <c r="F484" s="270"/>
      <c r="G484" s="270" t="s">
        <v>111</v>
      </c>
      <c r="H484" s="270"/>
      <c r="I484" s="270"/>
      <c r="J484" s="270"/>
      <c r="K484" s="323"/>
      <c r="N484" s="2">
        <f t="shared" si="77"/>
        <v>1.4355</v>
      </c>
      <c r="O484" s="263">
        <f t="shared" si="72"/>
        <v>0</v>
      </c>
      <c r="P484" s="74">
        <f t="shared" si="73"/>
        <v>0</v>
      </c>
    </row>
    <row r="485" spans="3:18">
      <c r="C485" s="324"/>
      <c r="D485" s="302" t="s">
        <v>253</v>
      </c>
      <c r="E485" s="271"/>
      <c r="F485" s="271"/>
      <c r="G485" s="287" t="s">
        <v>254</v>
      </c>
      <c r="H485" s="267" t="s">
        <v>24</v>
      </c>
      <c r="I485" s="268">
        <v>11</v>
      </c>
      <c r="J485" s="269">
        <f>APU!$H$354*N485</f>
        <v>12329.5095</v>
      </c>
      <c r="K485" s="325">
        <f>ROUND(J485*I485,0)</f>
        <v>135625</v>
      </c>
      <c r="N485" s="2">
        <f t="shared" si="77"/>
        <v>1.4355</v>
      </c>
      <c r="O485" s="263">
        <f t="shared" si="72"/>
        <v>8589</v>
      </c>
      <c r="P485" s="74">
        <f t="shared" si="73"/>
        <v>94479</v>
      </c>
    </row>
    <row r="486" spans="3:18">
      <c r="C486" s="324"/>
      <c r="D486" s="407">
        <v>29004</v>
      </c>
      <c r="E486" s="271"/>
      <c r="F486" s="271"/>
      <c r="G486" s="287" t="s">
        <v>259</v>
      </c>
      <c r="H486" s="267" t="s">
        <v>24</v>
      </c>
      <c r="I486" s="268">
        <v>22</v>
      </c>
      <c r="J486" s="269">
        <f>APU!$H$360*N486</f>
        <v>12389.800499999999</v>
      </c>
      <c r="K486" s="325">
        <f>ROUND(J486*I486,0)</f>
        <v>272576</v>
      </c>
      <c r="L486" s="7"/>
      <c r="N486" s="2">
        <f t="shared" si="77"/>
        <v>1.4355</v>
      </c>
      <c r="O486" s="263">
        <f t="shared" si="72"/>
        <v>8631</v>
      </c>
      <c r="P486" s="74">
        <f t="shared" si="73"/>
        <v>189882</v>
      </c>
    </row>
    <row r="487" spans="3:18">
      <c r="C487" s="326" t="s">
        <v>268</v>
      </c>
      <c r="D487" s="79"/>
      <c r="E487" s="79" t="s">
        <v>22</v>
      </c>
      <c r="F487" s="270"/>
      <c r="G487" s="270" t="s">
        <v>269</v>
      </c>
      <c r="H487" s="270"/>
      <c r="I487" s="270"/>
      <c r="J487" s="270"/>
      <c r="K487" s="323"/>
      <c r="N487" s="2">
        <f t="shared" si="77"/>
        <v>1.4355</v>
      </c>
      <c r="O487" s="263">
        <f t="shared" si="72"/>
        <v>0</v>
      </c>
      <c r="P487" s="74">
        <f t="shared" si="73"/>
        <v>0</v>
      </c>
    </row>
    <row r="488" spans="3:18" ht="45.75" customHeight="1">
      <c r="C488" s="324"/>
      <c r="D488" s="278" t="s">
        <v>276</v>
      </c>
      <c r="E488" s="271"/>
      <c r="F488" s="271"/>
      <c r="G488" s="287" t="s">
        <v>261</v>
      </c>
      <c r="H488" s="267" t="s">
        <v>24</v>
      </c>
      <c r="I488" s="268">
        <v>11</v>
      </c>
      <c r="J488" s="269">
        <f>APU!$H$142*N488</f>
        <v>124654.5135</v>
      </c>
      <c r="K488" s="325">
        <f>ROUND(J488*I488,0)</f>
        <v>1371200</v>
      </c>
      <c r="N488" s="2">
        <f t="shared" si="77"/>
        <v>1.4355</v>
      </c>
      <c r="O488" s="263">
        <f t="shared" si="72"/>
        <v>86837</v>
      </c>
      <c r="P488" s="74">
        <f t="shared" si="73"/>
        <v>955207</v>
      </c>
      <c r="R488" s="75"/>
    </row>
    <row r="489" spans="3:18" ht="31.5" customHeight="1">
      <c r="C489" s="326" t="s">
        <v>228</v>
      </c>
      <c r="D489" s="79"/>
      <c r="E489" s="79" t="s">
        <v>22</v>
      </c>
      <c r="F489" s="270"/>
      <c r="G489" s="270" t="s">
        <v>229</v>
      </c>
      <c r="H489" s="270"/>
      <c r="I489" s="270"/>
      <c r="J489" s="270"/>
      <c r="K489" s="323"/>
      <c r="N489" s="2">
        <f t="shared" si="77"/>
        <v>1.4355</v>
      </c>
      <c r="O489" s="263">
        <f t="shared" si="72"/>
        <v>0</v>
      </c>
      <c r="P489" s="74">
        <f t="shared" si="73"/>
        <v>0</v>
      </c>
    </row>
    <row r="490" spans="3:18" ht="32.1" customHeight="1">
      <c r="C490" s="408"/>
      <c r="D490" s="411" t="s">
        <v>270</v>
      </c>
      <c r="E490" s="272"/>
      <c r="F490" s="282"/>
      <c r="G490" s="281" t="s">
        <v>271</v>
      </c>
      <c r="H490" s="267" t="s">
        <v>24</v>
      </c>
      <c r="I490" s="268">
        <v>22</v>
      </c>
      <c r="J490" s="269">
        <f>APU!$H$110*N490</f>
        <v>123945.3765</v>
      </c>
      <c r="K490" s="325">
        <f t="shared" ref="K490" si="79">ROUND(J490*I490,0)</f>
        <v>2726798</v>
      </c>
      <c r="N490" s="2">
        <f t="shared" si="77"/>
        <v>1.4355</v>
      </c>
      <c r="O490" s="263">
        <f t="shared" si="72"/>
        <v>86343</v>
      </c>
      <c r="P490" s="74">
        <f t="shared" si="73"/>
        <v>1899546</v>
      </c>
    </row>
    <row r="491" spans="3:18" ht="27.75" customHeight="1">
      <c r="C491" s="326" t="s">
        <v>213</v>
      </c>
      <c r="D491" s="79"/>
      <c r="E491" s="79" t="s">
        <v>22</v>
      </c>
      <c r="F491" s="270"/>
      <c r="G491" s="270" t="s">
        <v>181</v>
      </c>
      <c r="H491" s="270"/>
      <c r="I491" s="270"/>
      <c r="J491" s="270"/>
      <c r="K491" s="323"/>
      <c r="N491" s="2">
        <f t="shared" si="77"/>
        <v>1.4355</v>
      </c>
      <c r="O491" s="263">
        <f t="shared" si="72"/>
        <v>0</v>
      </c>
      <c r="P491" s="74">
        <f t="shared" si="73"/>
        <v>0</v>
      </c>
    </row>
    <row r="492" spans="3:18" ht="126" customHeight="1">
      <c r="C492" s="324"/>
      <c r="D492" s="286" t="s">
        <v>182</v>
      </c>
      <c r="E492" s="271"/>
      <c r="F492" s="271"/>
      <c r="G492" s="287" t="s">
        <v>393</v>
      </c>
      <c r="H492" s="426" t="s">
        <v>24</v>
      </c>
      <c r="I492" s="268">
        <v>8.4</v>
      </c>
      <c r="J492" s="269">
        <f>APU!$H$438*N492</f>
        <v>682504.16850000003</v>
      </c>
      <c r="K492" s="325">
        <f>J492*I492</f>
        <v>5733035.0154000008</v>
      </c>
      <c r="N492" s="2">
        <f t="shared" si="77"/>
        <v>1.4355</v>
      </c>
      <c r="O492" s="263">
        <f t="shared" si="72"/>
        <v>475447</v>
      </c>
      <c r="P492" s="74">
        <f t="shared" si="73"/>
        <v>3993754.8000000003</v>
      </c>
    </row>
    <row r="493" spans="3:18" ht="21.75" customHeight="1">
      <c r="C493" s="427"/>
      <c r="D493" s="428"/>
      <c r="E493" s="429"/>
      <c r="F493" s="429"/>
      <c r="G493" s="430" t="s">
        <v>407</v>
      </c>
      <c r="H493" s="431"/>
      <c r="I493" s="432"/>
      <c r="J493" s="433"/>
      <c r="K493" s="435"/>
      <c r="N493" s="2">
        <f t="shared" si="77"/>
        <v>1.4355</v>
      </c>
      <c r="O493" s="263">
        <f t="shared" si="72"/>
        <v>0</v>
      </c>
      <c r="P493" s="74">
        <f t="shared" si="73"/>
        <v>0</v>
      </c>
    </row>
    <row r="494" spans="3:18" ht="52.5">
      <c r="C494" s="329" t="s">
        <v>405</v>
      </c>
      <c r="D494" s="78" t="s">
        <v>404</v>
      </c>
      <c r="E494" s="271"/>
      <c r="F494" s="271"/>
      <c r="G494" s="436" t="s">
        <v>406</v>
      </c>
      <c r="H494" s="426" t="s">
        <v>24</v>
      </c>
      <c r="I494" s="268">
        <v>5</v>
      </c>
      <c r="J494" s="280">
        <f>+APU!H456*N494</f>
        <v>1322817.5564999999</v>
      </c>
      <c r="K494" s="325">
        <f>J494*I494</f>
        <v>6614087.7824999997</v>
      </c>
      <c r="N494" s="2">
        <f t="shared" si="77"/>
        <v>1.4355</v>
      </c>
      <c r="O494" s="263">
        <f t="shared" si="72"/>
        <v>921503</v>
      </c>
      <c r="P494" s="74">
        <f t="shared" si="73"/>
        <v>4607515</v>
      </c>
    </row>
    <row r="495" spans="3:18">
      <c r="C495" s="437"/>
      <c r="D495" s="438"/>
      <c r="E495" s="429"/>
      <c r="F495" s="429"/>
      <c r="G495" s="430" t="s">
        <v>409</v>
      </c>
      <c r="H495" s="431"/>
      <c r="I495" s="432"/>
      <c r="J495" s="433"/>
      <c r="K495" s="435"/>
      <c r="N495" s="2">
        <f t="shared" si="77"/>
        <v>1.4355</v>
      </c>
      <c r="O495" s="263">
        <f t="shared" si="72"/>
        <v>0</v>
      </c>
      <c r="P495" s="74">
        <f t="shared" si="73"/>
        <v>0</v>
      </c>
    </row>
    <row r="496" spans="3:18">
      <c r="C496" s="329"/>
      <c r="D496" s="78"/>
      <c r="E496" s="271"/>
      <c r="F496" s="271"/>
      <c r="G496" s="436" t="str">
        <f>APU!C99</f>
        <v xml:space="preserve">RECORRIDO DE CUBIERTA </v>
      </c>
      <c r="H496" s="426" t="s">
        <v>24</v>
      </c>
      <c r="I496" s="268">
        <v>158</v>
      </c>
      <c r="J496" s="269">
        <f>APU!H99*N496</f>
        <v>20787.4755</v>
      </c>
      <c r="K496" s="325">
        <f>J496*I496</f>
        <v>3284421.1290000002</v>
      </c>
      <c r="N496" s="2">
        <f t="shared" si="77"/>
        <v>1.4355</v>
      </c>
      <c r="O496" s="263">
        <f t="shared" si="72"/>
        <v>14481</v>
      </c>
      <c r="P496" s="74">
        <f t="shared" si="73"/>
        <v>2287998</v>
      </c>
    </row>
    <row r="497" spans="3:20">
      <c r="C497" s="329" t="s">
        <v>398</v>
      </c>
      <c r="D497" s="78"/>
      <c r="E497" s="271"/>
      <c r="F497" s="271"/>
      <c r="G497" s="274" t="s">
        <v>394</v>
      </c>
      <c r="H497" s="275"/>
      <c r="I497" s="276"/>
      <c r="J497" s="277"/>
      <c r="K497" s="330"/>
      <c r="N497" s="2">
        <f t="shared" si="77"/>
        <v>1.4355</v>
      </c>
      <c r="O497" s="263">
        <f t="shared" si="72"/>
        <v>0</v>
      </c>
      <c r="P497" s="74">
        <f t="shared" si="73"/>
        <v>0</v>
      </c>
    </row>
    <row r="498" spans="3:20">
      <c r="C498" s="329" t="s">
        <v>604</v>
      </c>
      <c r="D498" s="78" t="s">
        <v>27</v>
      </c>
      <c r="E498" s="271"/>
      <c r="F498" s="271"/>
      <c r="G498" s="272" t="s">
        <v>605</v>
      </c>
      <c r="H498" s="273" t="s">
        <v>24</v>
      </c>
      <c r="I498" s="268">
        <v>160</v>
      </c>
      <c r="J498" s="269">
        <f>+APU!$H$446*N498</f>
        <v>4319.4195</v>
      </c>
      <c r="K498" s="325">
        <f>J498*I498</f>
        <v>691107.12</v>
      </c>
      <c r="N498" s="2">
        <f t="shared" si="77"/>
        <v>1.4355</v>
      </c>
      <c r="O498" s="263">
        <f t="shared" si="72"/>
        <v>3009</v>
      </c>
      <c r="P498" s="74">
        <f t="shared" si="73"/>
        <v>481440</v>
      </c>
    </row>
    <row r="499" spans="3:20">
      <c r="C499" s="329" t="s">
        <v>606</v>
      </c>
      <c r="D499" s="78"/>
      <c r="E499" s="271"/>
      <c r="F499" s="271"/>
      <c r="G499" s="79" t="s">
        <v>607</v>
      </c>
      <c r="H499" s="273" t="s">
        <v>39</v>
      </c>
      <c r="I499" s="268">
        <v>5</v>
      </c>
      <c r="J499" s="269">
        <f>+APU!$H$450*N499</f>
        <v>105629.83199999999</v>
      </c>
      <c r="K499" s="325">
        <f>J499*I499</f>
        <v>528149.15999999992</v>
      </c>
      <c r="N499" s="2">
        <f t="shared" si="77"/>
        <v>1.4355</v>
      </c>
      <c r="O499" s="263">
        <f t="shared" si="72"/>
        <v>73584</v>
      </c>
      <c r="P499" s="74">
        <f t="shared" si="73"/>
        <v>367920</v>
      </c>
    </row>
    <row r="500" spans="3:20" ht="18">
      <c r="C500" s="327" t="s">
        <v>13</v>
      </c>
      <c r="D500" s="78"/>
      <c r="E500" s="271"/>
      <c r="F500" s="271"/>
      <c r="G500" s="436"/>
      <c r="H500" s="426"/>
      <c r="I500" s="268"/>
      <c r="J500" s="269"/>
      <c r="K500" s="328">
        <f>K496+K494+K492+K490+K488+K486+K485+K483+K482+K480+K479+K477+K475+K474+K473+K498+K499</f>
        <v>33963362.206900001</v>
      </c>
      <c r="N500" s="2">
        <f t="shared" si="77"/>
        <v>1.4355</v>
      </c>
      <c r="O500" s="263">
        <f t="shared" si="72"/>
        <v>0</v>
      </c>
      <c r="P500" s="74">
        <f t="shared" si="73"/>
        <v>0</v>
      </c>
      <c r="Q500" s="290">
        <f>P499+P498+P496+P494+P492+P490+P488+P486+P485+P483+P482+P481+P479+P480+P477+P475+P474+P473</f>
        <v>23659603.800000001</v>
      </c>
      <c r="R500" s="74">
        <f>K500*N500</f>
        <v>48754406.448004954</v>
      </c>
      <c r="S500" s="290">
        <f>R500-Q500</f>
        <v>25094802.648004953</v>
      </c>
      <c r="T500" s="295"/>
    </row>
    <row r="501" spans="3:20">
      <c r="C501" s="342" t="s">
        <v>410</v>
      </c>
      <c r="D501" s="343"/>
      <c r="E501" s="343"/>
      <c r="F501" s="343"/>
      <c r="G501" s="343"/>
      <c r="H501" s="343"/>
      <c r="I501" s="343"/>
      <c r="J501" s="335"/>
      <c r="K501" s="336"/>
      <c r="N501" s="2">
        <f t="shared" si="77"/>
        <v>1.4355</v>
      </c>
      <c r="O501" s="263">
        <f t="shared" si="72"/>
        <v>0</v>
      </c>
      <c r="P501" s="74">
        <f t="shared" si="73"/>
        <v>0</v>
      </c>
    </row>
    <row r="502" spans="3:20">
      <c r="C502" s="322" t="s">
        <v>21</v>
      </c>
      <c r="D502" s="79"/>
      <c r="E502" s="79" t="s">
        <v>22</v>
      </c>
      <c r="F502" s="270"/>
      <c r="G502" s="270" t="s">
        <v>22</v>
      </c>
      <c r="H502" s="270"/>
      <c r="I502" s="270"/>
      <c r="J502" s="270"/>
      <c r="K502" s="323"/>
      <c r="N502" s="2">
        <f t="shared" si="77"/>
        <v>1.4355</v>
      </c>
      <c r="O502" s="263">
        <f t="shared" ref="O502:O549" si="80">J502/$N$12</f>
        <v>0</v>
      </c>
      <c r="P502" s="74">
        <f t="shared" ref="P502:P549" si="81">O502*I502</f>
        <v>0</v>
      </c>
    </row>
    <row r="503" spans="3:20" ht="63">
      <c r="C503" s="324"/>
      <c r="D503" s="407">
        <v>19014</v>
      </c>
      <c r="E503" s="271"/>
      <c r="F503" s="271"/>
      <c r="G503" s="287" t="s">
        <v>220</v>
      </c>
      <c r="H503" s="267" t="s">
        <v>24</v>
      </c>
      <c r="I503" s="268">
        <v>124</v>
      </c>
      <c r="J503" s="269">
        <f>APU!$H$249*N503</f>
        <v>39100.148999999998</v>
      </c>
      <c r="K503" s="325">
        <f>ROUND(J503*I503,0)</f>
        <v>4848418</v>
      </c>
      <c r="N503" s="2">
        <f t="shared" si="77"/>
        <v>1.4355</v>
      </c>
      <c r="O503" s="263">
        <f t="shared" si="80"/>
        <v>27238</v>
      </c>
      <c r="P503" s="74">
        <f t="shared" si="81"/>
        <v>3377512</v>
      </c>
    </row>
    <row r="504" spans="3:20" ht="31.5">
      <c r="C504" s="324"/>
      <c r="D504" s="265" t="s">
        <v>331</v>
      </c>
      <c r="E504" s="271"/>
      <c r="F504" s="271"/>
      <c r="G504" s="287" t="s">
        <v>332</v>
      </c>
      <c r="H504" s="267" t="s">
        <v>24</v>
      </c>
      <c r="I504" s="268">
        <v>28</v>
      </c>
      <c r="J504" s="269">
        <f>APU!$H$240*N504</f>
        <v>48191.1705</v>
      </c>
      <c r="K504" s="325">
        <f>ROUND(J504*I504,0)</f>
        <v>1349353</v>
      </c>
      <c r="N504" s="2">
        <f t="shared" si="77"/>
        <v>1.4355</v>
      </c>
      <c r="O504" s="263">
        <f t="shared" si="80"/>
        <v>33571</v>
      </c>
      <c r="P504" s="74">
        <f t="shared" si="81"/>
        <v>939988</v>
      </c>
    </row>
    <row r="505" spans="3:20" ht="47.25">
      <c r="C505" s="324"/>
      <c r="D505" s="265" t="s">
        <v>89</v>
      </c>
      <c r="E505" s="271"/>
      <c r="F505" s="271"/>
      <c r="G505" s="287" t="s">
        <v>88</v>
      </c>
      <c r="H505" s="267" t="s">
        <v>24</v>
      </c>
      <c r="I505" s="268">
        <v>108</v>
      </c>
      <c r="J505" s="269">
        <f>APU!$H$229*N505</f>
        <v>34922.843999999997</v>
      </c>
      <c r="K505" s="325">
        <f>ROUND(J505*I505,0)</f>
        <v>3771667</v>
      </c>
      <c r="N505" s="2">
        <f t="shared" si="77"/>
        <v>1.4355</v>
      </c>
      <c r="O505" s="263">
        <f t="shared" si="80"/>
        <v>24327.999999999996</v>
      </c>
      <c r="P505" s="74">
        <f t="shared" si="81"/>
        <v>2627423.9999999995</v>
      </c>
    </row>
    <row r="506" spans="3:20">
      <c r="C506" s="326" t="s">
        <v>137</v>
      </c>
      <c r="D506" s="79"/>
      <c r="E506" s="79" t="s">
        <v>22</v>
      </c>
      <c r="F506" s="270"/>
      <c r="G506" s="270" t="s">
        <v>144</v>
      </c>
      <c r="H506" s="270"/>
      <c r="I506" s="270"/>
      <c r="J506" s="270"/>
      <c r="K506" s="323"/>
      <c r="N506" s="2">
        <f t="shared" si="77"/>
        <v>1.4355</v>
      </c>
      <c r="O506" s="263">
        <f t="shared" si="80"/>
        <v>0</v>
      </c>
      <c r="P506" s="74">
        <f t="shared" si="81"/>
        <v>0</v>
      </c>
    </row>
    <row r="507" spans="3:20" ht="31.5">
      <c r="C507" s="408"/>
      <c r="D507" s="285" t="s">
        <v>166</v>
      </c>
      <c r="E507" s="272"/>
      <c r="F507" s="282"/>
      <c r="G507" s="281" t="s">
        <v>165</v>
      </c>
      <c r="H507" s="264" t="s">
        <v>36</v>
      </c>
      <c r="I507" s="268">
        <v>8</v>
      </c>
      <c r="J507" s="269">
        <f>APU!$H$56*N507</f>
        <v>32445.170999999998</v>
      </c>
      <c r="K507" s="325">
        <f>ROUND(J507*I507,0)</f>
        <v>259561</v>
      </c>
      <c r="N507" s="2">
        <f t="shared" si="77"/>
        <v>1.4355</v>
      </c>
      <c r="O507" s="263">
        <f t="shared" si="80"/>
        <v>22602</v>
      </c>
      <c r="P507" s="74">
        <f t="shared" si="81"/>
        <v>180816</v>
      </c>
    </row>
    <row r="508" spans="3:20" ht="31.5">
      <c r="C508" s="408"/>
      <c r="D508" s="285" t="s">
        <v>208</v>
      </c>
      <c r="E508" s="272"/>
      <c r="F508" s="282"/>
      <c r="G508" s="281" t="s">
        <v>209</v>
      </c>
      <c r="H508" s="264" t="s">
        <v>36</v>
      </c>
      <c r="I508" s="268">
        <v>8</v>
      </c>
      <c r="J508" s="269">
        <f>APU!$H$48*N508</f>
        <v>83724.101999999999</v>
      </c>
      <c r="K508" s="325">
        <f>ROUND(J508*I508,0)</f>
        <v>669793</v>
      </c>
      <c r="N508" s="2">
        <f t="shared" si="77"/>
        <v>1.4355</v>
      </c>
      <c r="O508" s="263">
        <f t="shared" si="80"/>
        <v>58324</v>
      </c>
      <c r="P508" s="74">
        <f t="shared" si="81"/>
        <v>466592</v>
      </c>
    </row>
    <row r="509" spans="3:20">
      <c r="C509" s="326" t="s">
        <v>268</v>
      </c>
      <c r="D509" s="79"/>
      <c r="E509" s="79" t="s">
        <v>22</v>
      </c>
      <c r="F509" s="270"/>
      <c r="G509" s="270" t="s">
        <v>269</v>
      </c>
      <c r="H509" s="270"/>
      <c r="I509" s="270"/>
      <c r="J509" s="270"/>
      <c r="K509" s="323"/>
      <c r="N509" s="2">
        <f t="shared" si="77"/>
        <v>1.4355</v>
      </c>
      <c r="O509" s="263">
        <f t="shared" si="80"/>
        <v>0</v>
      </c>
      <c r="P509" s="74">
        <f t="shared" si="81"/>
        <v>0</v>
      </c>
    </row>
    <row r="510" spans="3:20" ht="47.25">
      <c r="C510" s="324"/>
      <c r="D510" s="278" t="s">
        <v>276</v>
      </c>
      <c r="E510" s="271"/>
      <c r="F510" s="271"/>
      <c r="G510" s="287" t="s">
        <v>261</v>
      </c>
      <c r="H510" s="267" t="s">
        <v>24</v>
      </c>
      <c r="I510" s="268">
        <v>11</v>
      </c>
      <c r="J510" s="269">
        <f>APU!$H$142*N510</f>
        <v>124654.5135</v>
      </c>
      <c r="K510" s="325">
        <f t="shared" ref="K510" si="82">ROUND(J510*I510,0)</f>
        <v>1371200</v>
      </c>
      <c r="N510" s="2">
        <f t="shared" si="77"/>
        <v>1.4355</v>
      </c>
      <c r="O510" s="263">
        <f t="shared" si="80"/>
        <v>86837</v>
      </c>
      <c r="P510" s="74">
        <f t="shared" si="81"/>
        <v>955207</v>
      </c>
    </row>
    <row r="511" spans="3:20">
      <c r="C511" s="326" t="s">
        <v>228</v>
      </c>
      <c r="D511" s="79"/>
      <c r="E511" s="79" t="s">
        <v>22</v>
      </c>
      <c r="F511" s="270"/>
      <c r="G511" s="270" t="s">
        <v>229</v>
      </c>
      <c r="H511" s="270"/>
      <c r="I511" s="270"/>
      <c r="J511" s="270"/>
      <c r="K511" s="323"/>
      <c r="N511" s="2">
        <f t="shared" si="77"/>
        <v>1.4355</v>
      </c>
      <c r="O511" s="263">
        <f t="shared" si="80"/>
        <v>0</v>
      </c>
      <c r="P511" s="74">
        <f t="shared" si="81"/>
        <v>0</v>
      </c>
    </row>
    <row r="512" spans="3:20" ht="47.25">
      <c r="C512" s="408"/>
      <c r="D512" s="411" t="s">
        <v>270</v>
      </c>
      <c r="E512" s="272"/>
      <c r="F512" s="282"/>
      <c r="G512" s="281" t="s">
        <v>271</v>
      </c>
      <c r="H512" s="267" t="s">
        <v>24</v>
      </c>
      <c r="I512" s="268">
        <v>22</v>
      </c>
      <c r="J512" s="269">
        <f>APU!$H$110*N512</f>
        <v>123945.3765</v>
      </c>
      <c r="K512" s="325">
        <f t="shared" ref="K512" si="83">ROUND(J512*I512,0)</f>
        <v>2726798</v>
      </c>
      <c r="N512" s="2">
        <f t="shared" si="77"/>
        <v>1.4355</v>
      </c>
      <c r="O512" s="263">
        <f t="shared" si="80"/>
        <v>86343</v>
      </c>
      <c r="P512" s="74">
        <f t="shared" si="81"/>
        <v>1899546</v>
      </c>
    </row>
    <row r="513" spans="3:19">
      <c r="C513" s="408"/>
      <c r="D513" s="411"/>
      <c r="E513" s="272"/>
      <c r="F513" s="282"/>
      <c r="G513" s="439" t="str">
        <f>APU!C109</f>
        <v>PISOS - ACABADOS</v>
      </c>
      <c r="H513" s="440"/>
      <c r="I513" s="441"/>
      <c r="J513" s="441"/>
      <c r="K513" s="442"/>
      <c r="N513" s="2">
        <f t="shared" si="77"/>
        <v>1.4355</v>
      </c>
      <c r="O513" s="263">
        <f t="shared" si="80"/>
        <v>0</v>
      </c>
      <c r="P513" s="74">
        <f t="shared" si="81"/>
        <v>0</v>
      </c>
    </row>
    <row r="514" spans="3:19" ht="47.25">
      <c r="C514" s="408"/>
      <c r="D514" s="411"/>
      <c r="E514" s="272"/>
      <c r="F514" s="282"/>
      <c r="G514" s="281" t="str">
        <f>APU!C110</f>
        <v>SUMINISTRO, TRANSPORTE E INSTALACION CERAMICA PISO POMPEI TIPO ALFA O SIMILAR. COLOR CORAL O SHELL SEGÚN DISEÑO. INCLUYE MORTERO DE PEGA Y/O NIVELACIÓN</v>
      </c>
      <c r="H514" s="267" t="s">
        <v>24</v>
      </c>
      <c r="I514" s="268">
        <v>87</v>
      </c>
      <c r="J514" s="269">
        <f>APU!$H$110*N514</f>
        <v>123945.3765</v>
      </c>
      <c r="K514" s="325">
        <f>J514*I514</f>
        <v>10783247.7555</v>
      </c>
      <c r="N514" s="2">
        <f t="shared" si="77"/>
        <v>1.4355</v>
      </c>
      <c r="O514" s="263">
        <f t="shared" si="80"/>
        <v>86343</v>
      </c>
      <c r="P514" s="74">
        <f t="shared" si="81"/>
        <v>7511841</v>
      </c>
    </row>
    <row r="515" spans="3:19">
      <c r="C515" s="443"/>
      <c r="D515" s="444"/>
      <c r="E515" s="303"/>
      <c r="F515" s="445"/>
      <c r="G515" s="292" t="s">
        <v>411</v>
      </c>
      <c r="H515" s="275"/>
      <c r="I515" s="446"/>
      <c r="J515" s="446"/>
      <c r="K515" s="330"/>
      <c r="N515" s="2">
        <f t="shared" si="77"/>
        <v>1.4355</v>
      </c>
      <c r="O515" s="263">
        <f t="shared" si="80"/>
        <v>0</v>
      </c>
      <c r="P515" s="74">
        <f t="shared" si="81"/>
        <v>0</v>
      </c>
    </row>
    <row r="516" spans="3:19" ht="25.5">
      <c r="C516" s="443"/>
      <c r="D516" s="447" t="s">
        <v>117</v>
      </c>
      <c r="E516" s="448"/>
      <c r="F516" s="449"/>
      <c r="G516" s="450" t="s">
        <v>471</v>
      </c>
      <c r="H516" s="451" t="s">
        <v>24</v>
      </c>
      <c r="I516" s="268">
        <v>90</v>
      </c>
      <c r="J516" s="280">
        <f>+APU!H457*N516</f>
        <v>33305.035499999998</v>
      </c>
      <c r="K516" s="325">
        <f>J516*I516</f>
        <v>2997453.1949999998</v>
      </c>
      <c r="N516" s="2">
        <f t="shared" si="77"/>
        <v>1.4355</v>
      </c>
      <c r="O516" s="263">
        <f t="shared" si="80"/>
        <v>23201</v>
      </c>
      <c r="P516" s="74">
        <f t="shared" si="81"/>
        <v>2088090</v>
      </c>
    </row>
    <row r="517" spans="3:19">
      <c r="C517" s="329" t="s">
        <v>398</v>
      </c>
      <c r="D517" s="78"/>
      <c r="E517" s="271"/>
      <c r="F517" s="271"/>
      <c r="G517" s="274" t="s">
        <v>394</v>
      </c>
      <c r="H517" s="275"/>
      <c r="I517" s="276"/>
      <c r="J517" s="277"/>
      <c r="K517" s="330"/>
      <c r="N517" s="2">
        <f t="shared" si="77"/>
        <v>1.4355</v>
      </c>
      <c r="O517" s="263">
        <f t="shared" si="80"/>
        <v>0</v>
      </c>
      <c r="P517" s="74">
        <f t="shared" si="81"/>
        <v>0</v>
      </c>
    </row>
    <row r="518" spans="3:19">
      <c r="C518" s="329" t="s">
        <v>604</v>
      </c>
      <c r="D518" s="78" t="s">
        <v>27</v>
      </c>
      <c r="E518" s="271"/>
      <c r="F518" s="271"/>
      <c r="G518" s="272" t="s">
        <v>605</v>
      </c>
      <c r="H518" s="273" t="s">
        <v>24</v>
      </c>
      <c r="I518" s="268">
        <v>130</v>
      </c>
      <c r="J518" s="269">
        <f>+APU!$H$446*N518</f>
        <v>4319.4195</v>
      </c>
      <c r="K518" s="325">
        <f t="shared" ref="K518:K519" si="84">ROUND(J518*I518,0)</f>
        <v>561525</v>
      </c>
      <c r="N518" s="2">
        <f t="shared" si="77"/>
        <v>1.4355</v>
      </c>
      <c r="O518" s="263">
        <f t="shared" si="80"/>
        <v>3009</v>
      </c>
      <c r="P518" s="74">
        <f t="shared" si="81"/>
        <v>391170</v>
      </c>
    </row>
    <row r="519" spans="3:19">
      <c r="C519" s="329" t="s">
        <v>606</v>
      </c>
      <c r="D519" s="78"/>
      <c r="E519" s="271"/>
      <c r="F519" s="271"/>
      <c r="G519" s="79" t="s">
        <v>607</v>
      </c>
      <c r="H519" s="273" t="s">
        <v>39</v>
      </c>
      <c r="I519" s="268">
        <v>5</v>
      </c>
      <c r="J519" s="269">
        <f>+APU!$H$450*N519</f>
        <v>105629.83199999999</v>
      </c>
      <c r="K519" s="325">
        <f t="shared" si="84"/>
        <v>528149</v>
      </c>
      <c r="N519" s="2">
        <f t="shared" si="77"/>
        <v>1.4355</v>
      </c>
      <c r="O519" s="263">
        <f t="shared" si="80"/>
        <v>73584</v>
      </c>
      <c r="P519" s="74">
        <f t="shared" si="81"/>
        <v>367920</v>
      </c>
    </row>
    <row r="520" spans="3:19" ht="18">
      <c r="C520" s="327" t="s">
        <v>13</v>
      </c>
      <c r="D520" s="78"/>
      <c r="E520" s="271"/>
      <c r="F520" s="271"/>
      <c r="G520" s="436"/>
      <c r="H520" s="426"/>
      <c r="I520" s="268"/>
      <c r="J520" s="269"/>
      <c r="K520" s="328">
        <f>SUM(K503:K519)</f>
        <v>29867164.9505</v>
      </c>
      <c r="N520" s="2">
        <f t="shared" si="77"/>
        <v>1.4355</v>
      </c>
      <c r="O520" s="263">
        <f t="shared" si="80"/>
        <v>0</v>
      </c>
      <c r="P520" s="74">
        <f t="shared" si="81"/>
        <v>0</v>
      </c>
      <c r="Q520" s="290">
        <f>SUM(P503:P519)</f>
        <v>20806106</v>
      </c>
      <c r="R520" s="2">
        <f>+K520*N520</f>
        <v>42874315.286442749</v>
      </c>
      <c r="S520" s="290">
        <f>+Q520-R520</f>
        <v>-22068209.286442749</v>
      </c>
    </row>
    <row r="521" spans="3:19">
      <c r="C521" s="342" t="s">
        <v>470</v>
      </c>
      <c r="D521" s="343"/>
      <c r="E521" s="343"/>
      <c r="F521" s="343"/>
      <c r="G521" s="343"/>
      <c r="H521" s="343"/>
      <c r="I521" s="343"/>
      <c r="J521" s="335"/>
      <c r="K521" s="336"/>
      <c r="N521" s="2">
        <f t="shared" si="77"/>
        <v>1.4355</v>
      </c>
      <c r="O521" s="263">
        <f t="shared" si="80"/>
        <v>0</v>
      </c>
      <c r="P521" s="74">
        <f t="shared" si="81"/>
        <v>0</v>
      </c>
    </row>
    <row r="522" spans="3:19">
      <c r="C522" s="322"/>
      <c r="D522" s="452"/>
      <c r="E522" s="60">
        <v>19</v>
      </c>
      <c r="F522" s="60"/>
      <c r="G522" s="61" t="s">
        <v>22</v>
      </c>
      <c r="H522" s="61"/>
      <c r="I522" s="61"/>
      <c r="J522" s="61"/>
      <c r="K522" s="453"/>
      <c r="N522" s="2">
        <f t="shared" si="77"/>
        <v>1.4355</v>
      </c>
      <c r="O522" s="263">
        <f t="shared" si="80"/>
        <v>0</v>
      </c>
      <c r="P522" s="74">
        <f t="shared" si="81"/>
        <v>0</v>
      </c>
    </row>
    <row r="523" spans="3:19" ht="63">
      <c r="C523" s="324"/>
      <c r="D523" s="62"/>
      <c r="E523" s="63"/>
      <c r="F523" s="64">
        <v>19014</v>
      </c>
      <c r="G523" s="65" t="s">
        <v>220</v>
      </c>
      <c r="H523" s="63" t="s">
        <v>24</v>
      </c>
      <c r="I523" s="67">
        <v>125</v>
      </c>
      <c r="J523" s="269">
        <f>APU!$H$249*N523</f>
        <v>39100.148999999998</v>
      </c>
      <c r="K523" s="454">
        <f>J523*I523</f>
        <v>4887518.625</v>
      </c>
      <c r="M523" s="298"/>
      <c r="N523" s="2">
        <f t="shared" si="77"/>
        <v>1.4355</v>
      </c>
      <c r="O523" s="263">
        <f t="shared" si="80"/>
        <v>27238</v>
      </c>
      <c r="P523" s="74">
        <f t="shared" si="81"/>
        <v>3404750</v>
      </c>
      <c r="Q523" s="299"/>
    </row>
    <row r="524" spans="3:19">
      <c r="C524" s="408"/>
      <c r="D524" s="62"/>
      <c r="E524" s="70" t="s">
        <v>56</v>
      </c>
      <c r="F524" s="71"/>
      <c r="G524" s="72" t="s">
        <v>55</v>
      </c>
      <c r="H524" s="72"/>
      <c r="I524" s="72"/>
      <c r="J524" s="72"/>
      <c r="K524" s="455"/>
      <c r="M524" s="298"/>
      <c r="N524" s="2">
        <f t="shared" si="77"/>
        <v>1.4355</v>
      </c>
      <c r="O524" s="263">
        <f t="shared" si="80"/>
        <v>0</v>
      </c>
      <c r="P524" s="74">
        <f t="shared" si="81"/>
        <v>0</v>
      </c>
    </row>
    <row r="525" spans="3:19">
      <c r="C525" s="326"/>
      <c r="D525" s="62"/>
      <c r="E525" s="63"/>
      <c r="F525" s="73">
        <v>28005</v>
      </c>
      <c r="G525" s="65" t="s">
        <v>189</v>
      </c>
      <c r="H525" s="63" t="s">
        <v>36</v>
      </c>
      <c r="I525" s="67">
        <v>7</v>
      </c>
      <c r="J525" s="280">
        <f>APU!$H$302*N525</f>
        <v>73666.989000000001</v>
      </c>
      <c r="K525" s="454">
        <f t="shared" ref="K525:K535" si="85">J525*I525</f>
        <v>515668.92300000001</v>
      </c>
      <c r="M525" s="298"/>
      <c r="N525" s="2">
        <f t="shared" si="77"/>
        <v>1.4355</v>
      </c>
      <c r="O525" s="263">
        <f t="shared" si="80"/>
        <v>51318</v>
      </c>
      <c r="P525" s="74">
        <f t="shared" si="81"/>
        <v>359226</v>
      </c>
    </row>
    <row r="526" spans="3:19">
      <c r="C526" s="324"/>
      <c r="D526" s="62"/>
      <c r="E526" s="70" t="s">
        <v>137</v>
      </c>
      <c r="F526" s="71"/>
      <c r="G526" s="72" t="s">
        <v>144</v>
      </c>
      <c r="H526" s="72"/>
      <c r="I526" s="72"/>
      <c r="J526" s="72"/>
      <c r="K526" s="455"/>
      <c r="M526" s="298"/>
      <c r="N526" s="2">
        <f t="shared" si="77"/>
        <v>1.4355</v>
      </c>
      <c r="O526" s="263">
        <f t="shared" si="80"/>
        <v>0</v>
      </c>
      <c r="P526" s="74">
        <f t="shared" si="81"/>
        <v>0</v>
      </c>
    </row>
    <row r="527" spans="3:19" ht="38.25" customHeight="1">
      <c r="C527" s="326"/>
      <c r="D527" s="62"/>
      <c r="E527" s="69"/>
      <c r="F527" s="66" t="s">
        <v>166</v>
      </c>
      <c r="G527" s="65" t="s">
        <v>165</v>
      </c>
      <c r="H527" s="63" t="s">
        <v>36</v>
      </c>
      <c r="I527" s="268">
        <v>15</v>
      </c>
      <c r="J527" s="269">
        <f>APU!$H$56*N527</f>
        <v>32445.170999999998</v>
      </c>
      <c r="K527" s="325">
        <f t="shared" si="85"/>
        <v>486677.565</v>
      </c>
      <c r="M527" s="298"/>
      <c r="N527" s="2">
        <f t="shared" si="77"/>
        <v>1.4355</v>
      </c>
      <c r="O527" s="263">
        <f t="shared" si="80"/>
        <v>22602</v>
      </c>
      <c r="P527" s="74">
        <f t="shared" si="81"/>
        <v>339030</v>
      </c>
    </row>
    <row r="528" spans="3:19" ht="57.75" customHeight="1">
      <c r="C528" s="408"/>
      <c r="D528" s="62"/>
      <c r="E528" s="69"/>
      <c r="F528" s="66" t="s">
        <v>208</v>
      </c>
      <c r="G528" s="65" t="s">
        <v>209</v>
      </c>
      <c r="H528" s="63" t="s">
        <v>36</v>
      </c>
      <c r="I528" s="268">
        <v>15</v>
      </c>
      <c r="J528" s="269">
        <f>APU!$H$48*N528</f>
        <v>83724.101999999999</v>
      </c>
      <c r="K528" s="325">
        <f t="shared" si="85"/>
        <v>1255861.53</v>
      </c>
      <c r="M528" s="298"/>
      <c r="N528" s="2">
        <f t="shared" si="77"/>
        <v>1.4355</v>
      </c>
      <c r="O528" s="263">
        <f t="shared" si="80"/>
        <v>58324</v>
      </c>
      <c r="P528" s="74">
        <f t="shared" si="81"/>
        <v>874860</v>
      </c>
    </row>
    <row r="529" spans="3:19">
      <c r="C529" s="408"/>
      <c r="D529" s="62"/>
      <c r="E529" s="70" t="s">
        <v>194</v>
      </c>
      <c r="F529" s="71"/>
      <c r="G529" s="72" t="s">
        <v>195</v>
      </c>
      <c r="H529" s="72"/>
      <c r="I529" s="72"/>
      <c r="J529" s="72"/>
      <c r="K529" s="455"/>
      <c r="M529" s="298"/>
      <c r="N529" s="2">
        <f t="shared" si="77"/>
        <v>1.4355</v>
      </c>
      <c r="O529" s="263">
        <f t="shared" si="80"/>
        <v>0</v>
      </c>
      <c r="P529" s="74">
        <f t="shared" si="81"/>
        <v>0</v>
      </c>
    </row>
    <row r="530" spans="3:19" ht="54.75" customHeight="1">
      <c r="C530" s="408"/>
      <c r="D530" s="62"/>
      <c r="E530" s="69"/>
      <c r="F530" s="66">
        <v>15013</v>
      </c>
      <c r="G530" s="65" t="s">
        <v>197</v>
      </c>
      <c r="H530" s="63" t="s">
        <v>36</v>
      </c>
      <c r="I530" s="268">
        <v>3</v>
      </c>
      <c r="J530" s="269">
        <f>+APU!$H$163*N530</f>
        <v>499765.01850000001</v>
      </c>
      <c r="K530" s="325">
        <f t="shared" si="85"/>
        <v>1499295.0555</v>
      </c>
      <c r="M530" s="298"/>
      <c r="N530" s="2">
        <f t="shared" si="77"/>
        <v>1.4355</v>
      </c>
      <c r="O530" s="263">
        <f t="shared" si="80"/>
        <v>348147</v>
      </c>
      <c r="P530" s="74">
        <f t="shared" si="81"/>
        <v>1044441</v>
      </c>
    </row>
    <row r="531" spans="3:19" ht="59.25" customHeight="1">
      <c r="C531" s="408"/>
      <c r="D531" s="62"/>
      <c r="E531" s="69"/>
      <c r="F531" s="66">
        <v>15004</v>
      </c>
      <c r="G531" s="65" t="s">
        <v>191</v>
      </c>
      <c r="H531" s="63" t="s">
        <v>36</v>
      </c>
      <c r="I531" s="268">
        <v>4</v>
      </c>
      <c r="J531" s="269">
        <f>APU!$H$156*N531</f>
        <v>1021371.1695</v>
      </c>
      <c r="K531" s="325">
        <f t="shared" si="85"/>
        <v>4085484.6779999998</v>
      </c>
      <c r="M531" s="298"/>
      <c r="N531" s="2">
        <f t="shared" si="77"/>
        <v>1.4355</v>
      </c>
      <c r="O531" s="263">
        <f t="shared" si="80"/>
        <v>711509</v>
      </c>
      <c r="P531" s="74">
        <f t="shared" si="81"/>
        <v>2846036</v>
      </c>
    </row>
    <row r="532" spans="3:19">
      <c r="C532" s="408"/>
      <c r="D532" s="62"/>
      <c r="E532" s="70" t="s">
        <v>110</v>
      </c>
      <c r="F532" s="71"/>
      <c r="G532" s="72" t="s">
        <v>111</v>
      </c>
      <c r="H532" s="72"/>
      <c r="I532" s="72"/>
      <c r="J532" s="72"/>
      <c r="K532" s="455"/>
      <c r="M532" s="298"/>
      <c r="N532" s="2">
        <f t="shared" si="77"/>
        <v>1.4355</v>
      </c>
      <c r="O532" s="263">
        <f t="shared" si="80"/>
        <v>0</v>
      </c>
      <c r="P532" s="74">
        <f t="shared" si="81"/>
        <v>0</v>
      </c>
    </row>
    <row r="533" spans="3:19">
      <c r="C533" s="443"/>
      <c r="D533" s="302" t="s">
        <v>253</v>
      </c>
      <c r="E533" s="63"/>
      <c r="F533" s="66">
        <v>29003</v>
      </c>
      <c r="G533" s="65" t="s">
        <v>254</v>
      </c>
      <c r="H533" s="63" t="s">
        <v>24</v>
      </c>
      <c r="I533" s="67">
        <v>280</v>
      </c>
      <c r="J533" s="269">
        <f>APU!$H$354*N533</f>
        <v>12329.5095</v>
      </c>
      <c r="K533" s="454">
        <f t="shared" si="85"/>
        <v>3452262.66</v>
      </c>
      <c r="M533" s="298"/>
      <c r="N533" s="2">
        <f t="shared" si="77"/>
        <v>1.4355</v>
      </c>
      <c r="O533" s="263">
        <f t="shared" si="80"/>
        <v>8589</v>
      </c>
      <c r="P533" s="74">
        <f t="shared" si="81"/>
        <v>2404920</v>
      </c>
    </row>
    <row r="534" spans="3:19">
      <c r="C534" s="456"/>
      <c r="D534" s="452"/>
      <c r="E534" s="457"/>
      <c r="F534" s="457"/>
      <c r="G534" s="458" t="s">
        <v>409</v>
      </c>
      <c r="H534" s="459"/>
      <c r="I534" s="460"/>
      <c r="J534" s="461"/>
      <c r="K534" s="462"/>
      <c r="M534" s="298"/>
      <c r="N534" s="2">
        <f t="shared" si="77"/>
        <v>1.4355</v>
      </c>
      <c r="O534" s="263">
        <f t="shared" si="80"/>
        <v>0</v>
      </c>
      <c r="P534" s="74">
        <f t="shared" si="81"/>
        <v>0</v>
      </c>
    </row>
    <row r="535" spans="3:19">
      <c r="C535" s="456"/>
      <c r="D535" s="452"/>
      <c r="E535" s="78"/>
      <c r="F535" s="78"/>
      <c r="G535" s="436" t="s">
        <v>100</v>
      </c>
      <c r="H535" s="426" t="s">
        <v>24</v>
      </c>
      <c r="I535" s="463">
        <v>140</v>
      </c>
      <c r="J535" s="269">
        <f>APU!H99*N535</f>
        <v>20787.4755</v>
      </c>
      <c r="K535" s="454">
        <f t="shared" si="85"/>
        <v>2910246.5700000003</v>
      </c>
      <c r="M535" s="298"/>
      <c r="N535" s="2">
        <f t="shared" si="77"/>
        <v>1.4355</v>
      </c>
      <c r="O535" s="263">
        <f t="shared" si="80"/>
        <v>14481</v>
      </c>
      <c r="P535" s="74">
        <f t="shared" si="81"/>
        <v>2027340</v>
      </c>
    </row>
    <row r="536" spans="3:19">
      <c r="C536" s="329" t="s">
        <v>398</v>
      </c>
      <c r="D536" s="78"/>
      <c r="E536" s="271"/>
      <c r="F536" s="271"/>
      <c r="G536" s="274" t="s">
        <v>394</v>
      </c>
      <c r="H536" s="275"/>
      <c r="I536" s="276"/>
      <c r="J536" s="277"/>
      <c r="K536" s="330"/>
      <c r="M536" s="298"/>
      <c r="N536" s="2">
        <f t="shared" si="77"/>
        <v>1.4355</v>
      </c>
      <c r="O536" s="263">
        <f t="shared" si="80"/>
        <v>0</v>
      </c>
      <c r="P536" s="74">
        <f t="shared" si="81"/>
        <v>0</v>
      </c>
    </row>
    <row r="537" spans="3:19" ht="15.95" customHeight="1">
      <c r="C537" s="329" t="s">
        <v>604</v>
      </c>
      <c r="D537" s="78" t="s">
        <v>27</v>
      </c>
      <c r="E537" s="271"/>
      <c r="F537" s="271"/>
      <c r="G537" s="272" t="s">
        <v>605</v>
      </c>
      <c r="H537" s="273" t="s">
        <v>24</v>
      </c>
      <c r="I537" s="268">
        <v>170</v>
      </c>
      <c r="J537" s="269">
        <f>+APU!$H$446*N537</f>
        <v>4319.4195</v>
      </c>
      <c r="K537" s="325">
        <f t="shared" ref="K537:K538" si="86">ROUND(J537*I537,0)</f>
        <v>734301</v>
      </c>
      <c r="M537" s="298"/>
      <c r="N537" s="2">
        <f t="shared" si="77"/>
        <v>1.4355</v>
      </c>
      <c r="O537" s="263">
        <f t="shared" si="80"/>
        <v>3009</v>
      </c>
      <c r="P537" s="74">
        <f t="shared" si="81"/>
        <v>511530</v>
      </c>
    </row>
    <row r="538" spans="3:19">
      <c r="C538" s="329" t="s">
        <v>606</v>
      </c>
      <c r="D538" s="78"/>
      <c r="E538" s="271"/>
      <c r="F538" s="271"/>
      <c r="G538" s="79" t="s">
        <v>607</v>
      </c>
      <c r="H538" s="273" t="s">
        <v>39</v>
      </c>
      <c r="I538" s="268">
        <v>5</v>
      </c>
      <c r="J538" s="269">
        <f>+APU!$H$450*N538</f>
        <v>105629.83199999999</v>
      </c>
      <c r="K538" s="325">
        <f t="shared" si="86"/>
        <v>528149</v>
      </c>
      <c r="M538" s="298"/>
      <c r="N538" s="2">
        <f t="shared" si="77"/>
        <v>1.4355</v>
      </c>
      <c r="O538" s="263">
        <f t="shared" si="80"/>
        <v>73584</v>
      </c>
      <c r="P538" s="74">
        <f t="shared" si="81"/>
        <v>367920</v>
      </c>
    </row>
    <row r="539" spans="3:19" ht="18">
      <c r="C539" s="456"/>
      <c r="D539" s="452" t="s">
        <v>472</v>
      </c>
      <c r="E539" s="464" t="s">
        <v>13</v>
      </c>
      <c r="F539" s="78"/>
      <c r="G539" s="436"/>
      <c r="H539" s="426"/>
      <c r="I539" s="463"/>
      <c r="J539" s="425"/>
      <c r="K539" s="465">
        <f>SUM(K523:K538)</f>
        <v>20355465.6065</v>
      </c>
      <c r="M539" s="298"/>
      <c r="N539" s="2">
        <f t="shared" ref="N539:N549" si="87">$N$12</f>
        <v>1.4355</v>
      </c>
      <c r="O539" s="263">
        <f t="shared" si="80"/>
        <v>0</v>
      </c>
      <c r="P539" s="74">
        <f t="shared" si="81"/>
        <v>0</v>
      </c>
      <c r="Q539" s="290">
        <f>SUM(P523:P538)</f>
        <v>14180053</v>
      </c>
      <c r="R539" s="74">
        <f>+K539*N539</f>
        <v>29220270.878130749</v>
      </c>
      <c r="S539" s="297">
        <f>+Q539-R539</f>
        <v>-15040217.878130749</v>
      </c>
    </row>
    <row r="540" spans="3:19">
      <c r="C540" s="466" t="s">
        <v>599</v>
      </c>
      <c r="D540" s="365"/>
      <c r="E540" s="365"/>
      <c r="F540" s="365"/>
      <c r="G540" s="365"/>
      <c r="H540" s="365"/>
      <c r="I540" s="366"/>
      <c r="J540" s="335"/>
      <c r="K540" s="336"/>
      <c r="N540" s="2">
        <f t="shared" si="87"/>
        <v>1.4355</v>
      </c>
      <c r="O540" s="263">
        <f t="shared" si="80"/>
        <v>0</v>
      </c>
      <c r="P540" s="74">
        <f t="shared" si="81"/>
        <v>0</v>
      </c>
    </row>
    <row r="541" spans="3:19">
      <c r="C541" s="322"/>
      <c r="D541" s="452"/>
      <c r="E541" s="60">
        <v>19</v>
      </c>
      <c r="F541" s="60"/>
      <c r="G541" s="61" t="s">
        <v>601</v>
      </c>
      <c r="H541" s="61"/>
      <c r="I541" s="61"/>
      <c r="J541" s="61"/>
      <c r="K541" s="453"/>
      <c r="N541" s="2">
        <f t="shared" si="87"/>
        <v>1.4355</v>
      </c>
      <c r="O541" s="263">
        <f t="shared" si="80"/>
        <v>0</v>
      </c>
      <c r="P541" s="74">
        <f t="shared" si="81"/>
        <v>0</v>
      </c>
    </row>
    <row r="542" spans="3:19" ht="45" customHeight="1">
      <c r="C542" s="324"/>
      <c r="D542" s="62"/>
      <c r="E542" s="63"/>
      <c r="F542" s="64">
        <v>19014</v>
      </c>
      <c r="G542" s="65" t="s">
        <v>602</v>
      </c>
      <c r="H542" s="267" t="s">
        <v>24</v>
      </c>
      <c r="I542" s="333">
        <v>410</v>
      </c>
      <c r="J542" s="334">
        <f>+APU!$H$464*N542</f>
        <v>5742</v>
      </c>
      <c r="K542" s="454">
        <f>J542*I542</f>
        <v>2354220</v>
      </c>
      <c r="M542" s="298">
        <f>K542*N542</f>
        <v>3379482.81</v>
      </c>
      <c r="N542" s="2">
        <f t="shared" si="87"/>
        <v>1.4355</v>
      </c>
      <c r="O542" s="263">
        <f t="shared" si="80"/>
        <v>4000</v>
      </c>
      <c r="P542" s="74">
        <f t="shared" si="81"/>
        <v>1640000</v>
      </c>
    </row>
    <row r="543" spans="3:19" ht="81.75" customHeight="1">
      <c r="C543" s="324"/>
      <c r="D543" s="62"/>
      <c r="E543" s="63"/>
      <c r="F543" s="64"/>
      <c r="G543" s="65" t="s">
        <v>603</v>
      </c>
      <c r="H543" s="267" t="s">
        <v>24</v>
      </c>
      <c r="I543" s="333">
        <v>410</v>
      </c>
      <c r="J543" s="334">
        <f>+APU!$H$465*N543</f>
        <v>21532.5</v>
      </c>
      <c r="K543" s="454">
        <f>J543*I543</f>
        <v>8828325</v>
      </c>
      <c r="M543" s="298">
        <f t="shared" ref="M543:M546" si="88">K543*N543</f>
        <v>12673060.5375</v>
      </c>
      <c r="N543" s="2">
        <f t="shared" si="87"/>
        <v>1.4355</v>
      </c>
      <c r="O543" s="263">
        <f t="shared" si="80"/>
        <v>15000</v>
      </c>
      <c r="P543" s="74">
        <f t="shared" si="81"/>
        <v>6150000</v>
      </c>
    </row>
    <row r="544" spans="3:19" ht="62.25" customHeight="1">
      <c r="C544" s="324"/>
      <c r="D544" s="265" t="s">
        <v>89</v>
      </c>
      <c r="E544" s="63"/>
      <c r="F544" s="64"/>
      <c r="G544" s="287" t="s">
        <v>88</v>
      </c>
      <c r="H544" s="267" t="s">
        <v>24</v>
      </c>
      <c r="I544" s="67">
        <v>250</v>
      </c>
      <c r="J544" s="68">
        <f>APU!$H$229*N544</f>
        <v>34922.843999999997</v>
      </c>
      <c r="K544" s="454">
        <f>J544*I544</f>
        <v>8730711</v>
      </c>
      <c r="M544" s="298">
        <f t="shared" si="88"/>
        <v>12532935.6405</v>
      </c>
      <c r="N544" s="2">
        <f t="shared" si="87"/>
        <v>1.4355</v>
      </c>
      <c r="O544" s="263">
        <f t="shared" si="80"/>
        <v>24327.999999999996</v>
      </c>
      <c r="P544" s="74">
        <f t="shared" si="81"/>
        <v>6081999.9999999991</v>
      </c>
    </row>
    <row r="545" spans="3:19">
      <c r="C545" s="322"/>
      <c r="D545" s="452"/>
      <c r="E545" s="60">
        <v>19</v>
      </c>
      <c r="F545" s="60"/>
      <c r="G545" s="61" t="s">
        <v>600</v>
      </c>
      <c r="H545" s="61"/>
      <c r="I545" s="61"/>
      <c r="J545" s="61"/>
      <c r="K545" s="453"/>
      <c r="M545" s="298">
        <f t="shared" si="88"/>
        <v>0</v>
      </c>
      <c r="N545" s="2">
        <f t="shared" si="87"/>
        <v>1.4355</v>
      </c>
      <c r="O545" s="263">
        <f t="shared" si="80"/>
        <v>0</v>
      </c>
      <c r="P545" s="74">
        <f t="shared" si="81"/>
        <v>0</v>
      </c>
    </row>
    <row r="546" spans="3:19" ht="78.75">
      <c r="C546" s="322"/>
      <c r="D546" s="302" t="s">
        <v>196</v>
      </c>
      <c r="E546" s="60"/>
      <c r="F546" s="60"/>
      <c r="G546" s="281" t="s">
        <v>614</v>
      </c>
      <c r="H546" s="63" t="s">
        <v>36</v>
      </c>
      <c r="I546" s="333">
        <v>1</v>
      </c>
      <c r="J546" s="334">
        <f>+APU!$H$740*N546</f>
        <v>5410973.7000000002</v>
      </c>
      <c r="K546" s="454">
        <f>J546*I546</f>
        <v>5410973.7000000002</v>
      </c>
      <c r="M546" s="298">
        <f t="shared" si="88"/>
        <v>7767452.7463500006</v>
      </c>
      <c r="N546" s="2">
        <f t="shared" si="87"/>
        <v>1.4355</v>
      </c>
      <c r="O546" s="263">
        <f t="shared" si="80"/>
        <v>3769400</v>
      </c>
      <c r="P546" s="74">
        <f t="shared" si="81"/>
        <v>3769400</v>
      </c>
    </row>
    <row r="547" spans="3:19">
      <c r="C547" s="322"/>
      <c r="D547" s="302"/>
      <c r="E547" s="60"/>
      <c r="F547" s="60"/>
      <c r="G547" s="72" t="s">
        <v>144</v>
      </c>
      <c r="H547" s="72"/>
      <c r="I547" s="72"/>
      <c r="J547" s="72"/>
      <c r="K547" s="455"/>
      <c r="M547" s="298"/>
      <c r="N547" s="2">
        <f t="shared" si="87"/>
        <v>1.4355</v>
      </c>
      <c r="O547" s="263">
        <f t="shared" si="80"/>
        <v>0</v>
      </c>
      <c r="P547" s="74">
        <f t="shared" si="81"/>
        <v>0</v>
      </c>
    </row>
    <row r="548" spans="3:19" ht="31.5">
      <c r="C548" s="322"/>
      <c r="D548" s="302"/>
      <c r="E548" s="60"/>
      <c r="F548" s="60"/>
      <c r="G548" s="65" t="s">
        <v>165</v>
      </c>
      <c r="H548" s="63" t="s">
        <v>36</v>
      </c>
      <c r="I548" s="67">
        <v>10</v>
      </c>
      <c r="J548" s="269">
        <f>APU!$H$56*N548</f>
        <v>32445.170999999998</v>
      </c>
      <c r="K548" s="454">
        <f t="shared" ref="K548:K549" si="89">J548*I548</f>
        <v>324451.70999999996</v>
      </c>
      <c r="M548" s="298"/>
      <c r="N548" s="2">
        <f t="shared" si="87"/>
        <v>1.4355</v>
      </c>
      <c r="O548" s="263">
        <f t="shared" si="80"/>
        <v>22602</v>
      </c>
      <c r="P548" s="74">
        <f t="shared" si="81"/>
        <v>226020</v>
      </c>
    </row>
    <row r="549" spans="3:19" ht="31.5">
      <c r="C549" s="322"/>
      <c r="D549" s="302"/>
      <c r="E549" s="60"/>
      <c r="F549" s="60"/>
      <c r="G549" s="65" t="s">
        <v>209</v>
      </c>
      <c r="H549" s="63" t="s">
        <v>36</v>
      </c>
      <c r="I549" s="67">
        <v>10</v>
      </c>
      <c r="J549" s="269">
        <f>APU!$H$48*N549</f>
        <v>83724.101999999999</v>
      </c>
      <c r="K549" s="454">
        <f t="shared" si="89"/>
        <v>837241.02</v>
      </c>
      <c r="M549" s="298"/>
      <c r="N549" s="2">
        <f t="shared" si="87"/>
        <v>1.4355</v>
      </c>
      <c r="O549" s="263">
        <f t="shared" si="80"/>
        <v>58324</v>
      </c>
      <c r="P549" s="74">
        <f t="shared" si="81"/>
        <v>583240</v>
      </c>
    </row>
    <row r="550" spans="3:19" ht="15.95" customHeight="1">
      <c r="C550" s="456"/>
      <c r="D550" s="452" t="s">
        <v>472</v>
      </c>
      <c r="E550" s="464" t="s">
        <v>13</v>
      </c>
      <c r="F550" s="78"/>
      <c r="G550" s="436"/>
      <c r="H550" s="426"/>
      <c r="I550" s="463"/>
      <c r="J550" s="425"/>
      <c r="K550" s="465">
        <f>SUM(K542:K549)</f>
        <v>26485922.43</v>
      </c>
      <c r="O550" s="263"/>
      <c r="Q550" s="290">
        <f>SUM(P542:P549)</f>
        <v>18450660</v>
      </c>
      <c r="R550" s="294">
        <f>K550*N546</f>
        <v>38020541.648264997</v>
      </c>
      <c r="S550" s="290">
        <f>R550-Q550</f>
        <v>19569881.648264997</v>
      </c>
    </row>
    <row r="551" spans="3:19" ht="15.95" customHeight="1" thickBot="1">
      <c r="C551" s="467"/>
      <c r="D551" s="331"/>
      <c r="E551" s="332"/>
      <c r="F551" s="331"/>
      <c r="G551" s="331"/>
      <c r="H551" s="331"/>
      <c r="I551" s="331"/>
      <c r="J551" s="331"/>
      <c r="K551" s="468"/>
      <c r="Q551" s="297">
        <f>SUM(Q12:Q550)</f>
        <v>319713094.04835999</v>
      </c>
      <c r="R551" s="296">
        <f>SUM(R10:R550)</f>
        <v>658820075.75507116</v>
      </c>
      <c r="S551" s="295">
        <f>+Q551-R551</f>
        <v>-339106981.70671117</v>
      </c>
    </row>
    <row r="552" spans="3:19" ht="15.95" customHeight="1">
      <c r="C552" s="467"/>
      <c r="D552" s="331"/>
      <c r="E552" s="469"/>
      <c r="F552" s="469"/>
      <c r="G552" s="469"/>
      <c r="H552" s="304" t="s">
        <v>20</v>
      </c>
      <c r="I552" s="305"/>
      <c r="J552" s="306"/>
      <c r="K552" s="307">
        <f>+K553/N549</f>
        <v>319713099.60245562</v>
      </c>
      <c r="M552" s="301">
        <f>K552*N546</f>
        <v>458948154.47932506</v>
      </c>
      <c r="P552" s="290"/>
    </row>
    <row r="553" spans="3:19" ht="15.95" customHeight="1" thickBot="1">
      <c r="C553" s="467"/>
      <c r="D553" s="331"/>
      <c r="E553" s="332"/>
      <c r="F553" s="331"/>
      <c r="G553" s="331"/>
      <c r="H553" s="308" t="s">
        <v>522</v>
      </c>
      <c r="I553" s="470"/>
      <c r="J553" s="471"/>
      <c r="K553" s="472">
        <f>+K550+K539+K520+K500+K470+K442+K423+K409+K397+K381+K353+K328+K309+K286+K265+K238+K218+K195+K168+K142+K114+K100+K86+K63+K44+K25</f>
        <v>458948154.47932506</v>
      </c>
      <c r="P553" s="289">
        <f>SUM(P13:P552)</f>
        <v>319713094.04835999</v>
      </c>
    </row>
    <row r="554" spans="3:19" ht="15.95" customHeight="1">
      <c r="C554" s="467"/>
      <c r="D554" s="331"/>
      <c r="E554" s="332"/>
      <c r="F554" s="332"/>
      <c r="G554" s="332"/>
      <c r="H554" s="331"/>
      <c r="I554" s="331"/>
      <c r="J554" s="473"/>
      <c r="K554" s="474"/>
    </row>
    <row r="555" spans="3:19" ht="15.95" customHeight="1">
      <c r="C555" s="467"/>
      <c r="D555" s="475"/>
      <c r="E555" s="476"/>
      <c r="F555" s="475"/>
      <c r="G555" s="475"/>
      <c r="H555" s="475"/>
      <c r="I555" s="475"/>
      <c r="J555" s="475"/>
      <c r="K555" s="468"/>
      <c r="M555" s="28">
        <v>458948154</v>
      </c>
      <c r="O555" s="262">
        <f>+P553-M552</f>
        <v>-139235060.43096507</v>
      </c>
    </row>
    <row r="556" spans="3:19">
      <c r="C556" s="367" t="s">
        <v>772</v>
      </c>
      <c r="D556" s="368"/>
      <c r="E556" s="368"/>
      <c r="F556" s="368"/>
      <c r="G556" s="369"/>
      <c r="H556" s="370" t="s">
        <v>8</v>
      </c>
      <c r="I556" s="371"/>
      <c r="J556" s="372"/>
      <c r="K556" s="15" t="s">
        <v>14</v>
      </c>
      <c r="M556" s="301">
        <f>+M555-K553</f>
        <v>-0.4793250560760498</v>
      </c>
    </row>
    <row r="557" spans="3:19" ht="51" customHeight="1">
      <c r="C557" s="367" t="s">
        <v>15</v>
      </c>
      <c r="D557" s="368"/>
      <c r="E557" s="368"/>
      <c r="F557" s="368"/>
      <c r="G557" s="369"/>
      <c r="H557" s="373" t="s">
        <v>16</v>
      </c>
      <c r="I557" s="374"/>
      <c r="J557" s="293" t="s">
        <v>17</v>
      </c>
      <c r="K557" s="8">
        <f>'AU CAIS'!J47</f>
        <v>0.38550000000000001</v>
      </c>
    </row>
    <row r="558" spans="3:19" ht="57.95" customHeight="1">
      <c r="C558" s="375" t="s">
        <v>617</v>
      </c>
      <c r="D558" s="376"/>
      <c r="E558" s="376"/>
      <c r="F558" s="376"/>
      <c r="G558" s="377"/>
      <c r="H558" s="337" t="s">
        <v>18</v>
      </c>
      <c r="I558" s="338"/>
      <c r="J558" s="293" t="s">
        <v>19</v>
      </c>
      <c r="K558" s="8">
        <v>0.05</v>
      </c>
      <c r="M558" s="301"/>
    </row>
    <row r="559" spans="3:19" ht="69" customHeight="1">
      <c r="C559" s="356" t="s">
        <v>618</v>
      </c>
      <c r="D559" s="357"/>
      <c r="E559" s="357"/>
      <c r="F559" s="357"/>
      <c r="G559" s="358"/>
      <c r="H559" s="338" t="s">
        <v>615</v>
      </c>
      <c r="I559" s="338"/>
      <c r="J559" s="293" t="s">
        <v>616</v>
      </c>
      <c r="K559" s="8">
        <f>K558+K557</f>
        <v>0.4355</v>
      </c>
    </row>
    <row r="560" spans="3:19" ht="60" customHeight="1">
      <c r="C560" s="359" t="s">
        <v>619</v>
      </c>
      <c r="D560" s="360"/>
      <c r="E560" s="360"/>
      <c r="F560" s="360"/>
      <c r="G560" s="361"/>
      <c r="H560" s="362"/>
      <c r="I560" s="363"/>
      <c r="J560" s="363"/>
      <c r="K560" s="364"/>
    </row>
    <row r="561" spans="3:15" ht="17.25" thickBot="1">
      <c r="C561" s="477"/>
      <c r="D561" s="11"/>
      <c r="E561" s="12"/>
      <c r="F561" s="11"/>
      <c r="G561" s="13"/>
      <c r="H561" s="11"/>
      <c r="I561" s="11"/>
      <c r="J561" s="11"/>
      <c r="K561" s="478"/>
    </row>
    <row r="562" spans="3:15" ht="17.25" thickTop="1">
      <c r="C562" s="467"/>
      <c r="D562" s="475"/>
      <c r="E562" s="476"/>
      <c r="F562" s="475"/>
      <c r="G562" s="475"/>
      <c r="H562" s="475"/>
      <c r="I562" s="475"/>
      <c r="J562" s="475"/>
      <c r="K562" s="468"/>
    </row>
    <row r="563" spans="3:15">
      <c r="C563" s="467"/>
      <c r="D563" s="475"/>
      <c r="E563" s="476"/>
      <c r="F563" s="475"/>
      <c r="G563" s="475"/>
      <c r="H563" s="475"/>
      <c r="I563" s="475"/>
      <c r="J563" s="475"/>
      <c r="K563" s="468"/>
    </row>
    <row r="564" spans="3:15">
      <c r="C564" s="467"/>
      <c r="D564" s="475"/>
      <c r="E564" s="476"/>
      <c r="F564" s="475"/>
      <c r="G564" s="475"/>
      <c r="H564" s="475"/>
      <c r="I564" s="475"/>
      <c r="J564" s="475"/>
      <c r="K564" s="468"/>
    </row>
    <row r="565" spans="3:15">
      <c r="C565" s="479"/>
      <c r="D565" s="378"/>
      <c r="E565" s="379"/>
      <c r="F565" s="378"/>
      <c r="G565" s="380"/>
      <c r="H565" s="378"/>
      <c r="I565" s="378"/>
      <c r="J565" s="378"/>
      <c r="K565" s="480"/>
    </row>
    <row r="566" spans="3:15">
      <c r="C566" s="481" t="s">
        <v>780</v>
      </c>
      <c r="D566" s="381"/>
      <c r="E566" s="381"/>
      <c r="F566" s="381"/>
      <c r="G566" s="381"/>
      <c r="H566" s="381"/>
      <c r="I566" s="381"/>
      <c r="J566" s="381"/>
      <c r="K566" s="482"/>
    </row>
    <row r="567" spans="3:15">
      <c r="C567" s="483" t="s">
        <v>781</v>
      </c>
      <c r="D567" s="484"/>
      <c r="E567" s="484"/>
      <c r="F567" s="484"/>
      <c r="G567" s="484"/>
      <c r="H567" s="484"/>
      <c r="I567" s="484"/>
      <c r="J567" s="484"/>
      <c r="K567" s="485"/>
    </row>
    <row r="568" spans="3:15" ht="17.25" thickBot="1">
      <c r="C568" s="486" t="s">
        <v>782</v>
      </c>
      <c r="D568" s="487"/>
      <c r="E568" s="487"/>
      <c r="F568" s="487"/>
      <c r="G568" s="487"/>
      <c r="H568" s="487"/>
      <c r="I568" s="487"/>
      <c r="J568" s="487"/>
      <c r="K568" s="488"/>
      <c r="L568" s="378"/>
      <c r="M568" s="378"/>
      <c r="N568" s="378"/>
      <c r="O568" s="378"/>
    </row>
    <row r="569" spans="3:15">
      <c r="G569" s="381"/>
      <c r="H569" s="381"/>
      <c r="I569" s="381"/>
      <c r="J569" s="381"/>
      <c r="K569" s="381"/>
      <c r="L569" s="381"/>
      <c r="M569" s="381"/>
      <c r="N569" s="381"/>
      <c r="O569" s="381"/>
    </row>
    <row r="570" spans="3:15">
      <c r="G570" s="382"/>
      <c r="H570" s="382"/>
      <c r="I570" s="382"/>
      <c r="J570" s="382"/>
      <c r="K570" s="382"/>
      <c r="L570" s="382"/>
      <c r="M570" s="382"/>
      <c r="N570" s="382"/>
      <c r="O570" s="382"/>
    </row>
    <row r="571" spans="3:15">
      <c r="G571" s="383"/>
      <c r="H571" s="383"/>
      <c r="I571" s="383"/>
      <c r="J571" s="383"/>
      <c r="K571" s="383"/>
      <c r="L571" s="383"/>
      <c r="M571" s="383"/>
      <c r="N571" s="383"/>
      <c r="O571" s="383"/>
    </row>
  </sheetData>
  <autoFilter ref="C11:K550">
    <filterColumn colId="2" showButton="0"/>
  </autoFilter>
  <mergeCells count="48">
    <mergeCell ref="G569:O569"/>
    <mergeCell ref="G570:O570"/>
    <mergeCell ref="G571:O571"/>
    <mergeCell ref="C566:K566"/>
    <mergeCell ref="C567:K567"/>
    <mergeCell ref="C568:K568"/>
    <mergeCell ref="C560:G560"/>
    <mergeCell ref="H560:K560"/>
    <mergeCell ref="C471:I471"/>
    <mergeCell ref="C501:I501"/>
    <mergeCell ref="C521:I521"/>
    <mergeCell ref="C540:I540"/>
    <mergeCell ref="C556:G556"/>
    <mergeCell ref="H556:J556"/>
    <mergeCell ref="C557:G557"/>
    <mergeCell ref="H557:I557"/>
    <mergeCell ref="C558:G558"/>
    <mergeCell ref="H558:I558"/>
    <mergeCell ref="C398:K398"/>
    <mergeCell ref="C410:K410"/>
    <mergeCell ref="C424:I424"/>
    <mergeCell ref="C443:I443"/>
    <mergeCell ref="C559:G559"/>
    <mergeCell ref="H559:I559"/>
    <mergeCell ref="C310:I310"/>
    <mergeCell ref="C329:I329"/>
    <mergeCell ref="C354:K354"/>
    <mergeCell ref="C143:I143"/>
    <mergeCell ref="C169:I169"/>
    <mergeCell ref="C196:I196"/>
    <mergeCell ref="C219:I219"/>
    <mergeCell ref="C239:I239"/>
    <mergeCell ref="C382:K382"/>
    <mergeCell ref="C115:I115"/>
    <mergeCell ref="C4:K4"/>
    <mergeCell ref="C5:K5"/>
    <mergeCell ref="C6:K7"/>
    <mergeCell ref="C8:K8"/>
    <mergeCell ref="C9:K9"/>
    <mergeCell ref="C10:I10"/>
    <mergeCell ref="C26:I26"/>
    <mergeCell ref="E11:F11"/>
    <mergeCell ref="C45:I45"/>
    <mergeCell ref="C64:I64"/>
    <mergeCell ref="C101:I101"/>
    <mergeCell ref="C87:I87"/>
    <mergeCell ref="C266:I266"/>
    <mergeCell ref="C287:I287"/>
  </mergeCells>
  <phoneticPr fontId="19" type="noConversion"/>
  <pageMargins left="0.11811023622047245" right="0.11811023622047245" top="0.15748031496062992" bottom="0.15748031496062992" header="0.31496062992125984" footer="0.31496062992125984"/>
  <pageSetup paperSize="9" scale="45" fitToWidth="4"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46"/>
  <sheetViews>
    <sheetView topLeftCell="A9" workbookViewId="0">
      <selection activeCell="F3" sqref="E3:F3"/>
    </sheetView>
  </sheetViews>
  <sheetFormatPr baseColWidth="10" defaultRowHeight="12.75"/>
  <cols>
    <col min="2" max="2" width="55.85546875" customWidth="1"/>
    <col min="3" max="3" width="35" customWidth="1"/>
    <col min="4" max="4" width="23" customWidth="1"/>
    <col min="5" max="5" width="36.85546875" customWidth="1"/>
    <col min="6" max="6" width="24.7109375" customWidth="1"/>
  </cols>
  <sheetData>
    <row r="2" spans="2:6">
      <c r="F2" t="e">
        <f>#REF!</f>
        <v>#REF!</v>
      </c>
    </row>
    <row r="3" spans="2:6" ht="15.75">
      <c r="B3" s="80" t="s">
        <v>412</v>
      </c>
      <c r="C3" s="80" t="s">
        <v>413</v>
      </c>
      <c r="D3" s="80" t="s">
        <v>414</v>
      </c>
      <c r="E3" s="80" t="s">
        <v>529</v>
      </c>
      <c r="F3" s="80" t="s">
        <v>530</v>
      </c>
    </row>
    <row r="4" spans="2:6" ht="15.75">
      <c r="B4" s="81" t="s">
        <v>415</v>
      </c>
      <c r="C4" s="81" t="s">
        <v>416</v>
      </c>
      <c r="D4" s="81"/>
      <c r="E4" s="81"/>
      <c r="F4" s="87"/>
    </row>
    <row r="5" spans="2:6" ht="15.75">
      <c r="B5" s="81" t="s">
        <v>417</v>
      </c>
      <c r="C5" s="81" t="s">
        <v>416</v>
      </c>
      <c r="D5" s="81"/>
      <c r="E5" s="81"/>
      <c r="F5" s="87"/>
    </row>
    <row r="6" spans="2:6" ht="15.75">
      <c r="B6" s="81" t="s">
        <v>418</v>
      </c>
      <c r="C6" s="81" t="s">
        <v>419</v>
      </c>
      <c r="D6" s="81"/>
      <c r="E6" s="81"/>
      <c r="F6" s="87"/>
    </row>
    <row r="7" spans="2:6" ht="15.75">
      <c r="B7" s="81" t="s">
        <v>420</v>
      </c>
      <c r="C7" s="81" t="s">
        <v>421</v>
      </c>
      <c r="D7" s="81"/>
      <c r="E7" s="81"/>
      <c r="F7" s="87"/>
    </row>
    <row r="8" spans="2:6" ht="15.75">
      <c r="B8" s="81" t="s">
        <v>422</v>
      </c>
      <c r="C8" s="82" t="s">
        <v>416</v>
      </c>
      <c r="D8" s="81" t="s">
        <v>423</v>
      </c>
      <c r="E8" s="83">
        <f>'PRESUPUESTO CAI'!K353</f>
        <v>45529704</v>
      </c>
      <c r="F8" s="88" t="e">
        <f>$E8*$F2</f>
        <v>#REF!</v>
      </c>
    </row>
    <row r="9" spans="2:6" ht="15.75">
      <c r="B9" s="81" t="s">
        <v>424</v>
      </c>
      <c r="C9" s="81" t="s">
        <v>419</v>
      </c>
      <c r="D9" s="81"/>
      <c r="E9" s="81"/>
      <c r="F9" s="87"/>
    </row>
    <row r="10" spans="2:6" ht="15.75">
      <c r="B10" s="81" t="s">
        <v>425</v>
      </c>
      <c r="C10" s="82" t="s">
        <v>416</v>
      </c>
      <c r="D10" s="81" t="s">
        <v>423</v>
      </c>
      <c r="E10" s="83">
        <f>'PRESUPUESTO CAI'!K470</f>
        <v>32051944.815000001</v>
      </c>
      <c r="F10" s="89" t="e">
        <f>F2*E10</f>
        <v>#REF!</v>
      </c>
    </row>
    <row r="11" spans="2:6" ht="15.75">
      <c r="B11" s="81" t="s">
        <v>426</v>
      </c>
      <c r="C11" s="81" t="s">
        <v>427</v>
      </c>
      <c r="D11" s="81"/>
      <c r="E11" s="81"/>
      <c r="F11" s="87"/>
    </row>
    <row r="12" spans="2:6" ht="15.75">
      <c r="B12" s="81" t="s">
        <v>428</v>
      </c>
      <c r="C12" s="82" t="s">
        <v>429</v>
      </c>
      <c r="D12" s="81"/>
      <c r="E12" s="81"/>
      <c r="F12" s="87"/>
    </row>
    <row r="13" spans="2:6" ht="15.75">
      <c r="B13" s="81" t="s">
        <v>430</v>
      </c>
      <c r="C13" s="81" t="s">
        <v>431</v>
      </c>
      <c r="D13" s="81"/>
      <c r="E13" s="81"/>
      <c r="F13" s="87"/>
    </row>
    <row r="14" spans="2:6" ht="15.75">
      <c r="B14" s="81" t="s">
        <v>432</v>
      </c>
      <c r="C14" s="82" t="s">
        <v>416</v>
      </c>
      <c r="D14" s="81"/>
      <c r="E14" s="81"/>
      <c r="F14" s="87"/>
    </row>
    <row r="15" spans="2:6" ht="15.75">
      <c r="B15" s="81" t="s">
        <v>433</v>
      </c>
      <c r="C15" s="82" t="s">
        <v>416</v>
      </c>
      <c r="D15" s="81" t="s">
        <v>423</v>
      </c>
      <c r="E15" s="84">
        <f>'PRESUPUESTO CAI'!K520</f>
        <v>29867164.9505</v>
      </c>
      <c r="F15" s="89" t="e">
        <f>F2*E15</f>
        <v>#REF!</v>
      </c>
    </row>
    <row r="16" spans="2:6" ht="15.75">
      <c r="B16" s="81" t="s">
        <v>434</v>
      </c>
      <c r="C16" s="82" t="s">
        <v>416</v>
      </c>
      <c r="D16" s="81" t="s">
        <v>423</v>
      </c>
      <c r="E16" s="84">
        <f>'PRESUPUESTO CAI'!K286</f>
        <v>32290527</v>
      </c>
      <c r="F16" s="87" t="e">
        <f>F2*E16</f>
        <v>#REF!</v>
      </c>
    </row>
    <row r="17" spans="2:6" ht="15.75">
      <c r="B17" s="81" t="s">
        <v>435</v>
      </c>
      <c r="C17" s="82" t="s">
        <v>436</v>
      </c>
      <c r="D17" s="81"/>
      <c r="E17" s="81"/>
      <c r="F17" s="87"/>
    </row>
    <row r="18" spans="2:6" ht="15.75">
      <c r="B18" s="81" t="s">
        <v>437</v>
      </c>
      <c r="C18" s="82" t="s">
        <v>416</v>
      </c>
      <c r="D18" s="81" t="s">
        <v>423</v>
      </c>
      <c r="E18" s="84">
        <f>'PRESUPUESTO CAI'!K500</f>
        <v>33963362.206900001</v>
      </c>
      <c r="F18" s="87" t="e">
        <f>$E18*$F2</f>
        <v>#REF!</v>
      </c>
    </row>
    <row r="19" spans="2:6" ht="15.75">
      <c r="B19" s="81" t="s">
        <v>438</v>
      </c>
      <c r="C19" s="82" t="s">
        <v>416</v>
      </c>
      <c r="D19" s="81" t="s">
        <v>423</v>
      </c>
      <c r="E19" s="83">
        <f>'PRESUPUESTO CAI'!K309</f>
        <v>35738268</v>
      </c>
      <c r="F19" s="87"/>
    </row>
    <row r="20" spans="2:6" ht="15.75">
      <c r="B20" s="81" t="s">
        <v>439</v>
      </c>
      <c r="C20" s="82" t="s">
        <v>440</v>
      </c>
      <c r="D20" s="81"/>
      <c r="E20" s="81"/>
      <c r="F20" s="87"/>
    </row>
    <row r="21" spans="2:6" ht="15.75">
      <c r="B21" s="81" t="s">
        <v>441</v>
      </c>
      <c r="C21" s="82" t="s">
        <v>416</v>
      </c>
      <c r="D21" s="81" t="s">
        <v>423</v>
      </c>
      <c r="E21" s="83">
        <f>'PRESUPUESTO CAI'!K539</f>
        <v>20355465.6065</v>
      </c>
      <c r="F21" s="89" t="e">
        <f>F2*E21</f>
        <v>#REF!</v>
      </c>
    </row>
    <row r="22" spans="2:6" ht="15.75">
      <c r="B22" s="81" t="s">
        <v>442</v>
      </c>
      <c r="C22" s="82" t="s">
        <v>416</v>
      </c>
      <c r="D22" s="81" t="s">
        <v>423</v>
      </c>
      <c r="E22" s="85">
        <f>'PRESUPUESTO CAI'!K423</f>
        <v>7520145.6815999998</v>
      </c>
      <c r="F22" s="89" t="e">
        <f>E22*F2</f>
        <v>#REF!</v>
      </c>
    </row>
    <row r="23" spans="2:6" ht="15.75">
      <c r="B23" s="81" t="s">
        <v>443</v>
      </c>
      <c r="C23" s="82" t="s">
        <v>416</v>
      </c>
      <c r="D23" s="81" t="s">
        <v>423</v>
      </c>
      <c r="E23" s="84">
        <f>'PRESUPUESTO CAI'!K25</f>
        <v>6555076</v>
      </c>
      <c r="F23" s="89" t="e">
        <f>E23*F2</f>
        <v>#REF!</v>
      </c>
    </row>
    <row r="24" spans="2:6" ht="15.75">
      <c r="B24" s="81" t="s">
        <v>444</v>
      </c>
      <c r="C24" s="82" t="s">
        <v>416</v>
      </c>
      <c r="D24" s="81" t="s">
        <v>423</v>
      </c>
      <c r="E24" s="84">
        <f>'PRESUPUESTO CAI'!K44</f>
        <v>9589954</v>
      </c>
      <c r="F24" s="89" t="e">
        <f>E24*F2</f>
        <v>#REF!</v>
      </c>
    </row>
    <row r="25" spans="2:6" ht="15.75">
      <c r="B25" s="81" t="s">
        <v>445</v>
      </c>
      <c r="C25" s="82" t="s">
        <v>416</v>
      </c>
      <c r="D25" s="81" t="s">
        <v>423</v>
      </c>
      <c r="E25" s="84">
        <f>'PRESUPUESTO CAI'!K63</f>
        <v>8012060</v>
      </c>
      <c r="F25" s="89" t="e">
        <f>E25*F2</f>
        <v>#REF!</v>
      </c>
    </row>
    <row r="26" spans="2:6" ht="15.75">
      <c r="B26" s="81" t="s">
        <v>446</v>
      </c>
      <c r="C26" s="82" t="s">
        <v>416</v>
      </c>
      <c r="D26" s="81" t="s">
        <v>423</v>
      </c>
      <c r="E26" s="84">
        <f>'PRESUPUESTO CAI'!K442</f>
        <v>9298452</v>
      </c>
      <c r="F26" s="89" t="e">
        <f>E26*F2</f>
        <v>#REF!</v>
      </c>
    </row>
    <row r="27" spans="2:6" ht="15.75">
      <c r="B27" s="81" t="s">
        <v>447</v>
      </c>
      <c r="C27" s="82" t="s">
        <v>416</v>
      </c>
      <c r="D27" s="81" t="s">
        <v>423</v>
      </c>
      <c r="E27" s="84">
        <f>'PRESUPUESTO CAI'!K86</f>
        <v>12444736</v>
      </c>
      <c r="F27" s="89" t="e">
        <f>E27*F2</f>
        <v>#REF!</v>
      </c>
    </row>
    <row r="28" spans="2:6" ht="15.75">
      <c r="B28" s="81" t="s">
        <v>448</v>
      </c>
      <c r="C28" s="82" t="s">
        <v>416</v>
      </c>
      <c r="D28" s="81" t="s">
        <v>423</v>
      </c>
      <c r="E28" s="83">
        <f>'PRESUPUESTO CAI'!K397</f>
        <v>11137418.100649999</v>
      </c>
      <c r="F28" s="89" t="e">
        <f>E28*F2</f>
        <v>#REF!</v>
      </c>
    </row>
    <row r="29" spans="2:6" ht="15.75">
      <c r="B29" s="81" t="s">
        <v>449</v>
      </c>
      <c r="C29" s="82" t="s">
        <v>416</v>
      </c>
      <c r="D29" s="82" t="s">
        <v>423</v>
      </c>
      <c r="E29" s="84">
        <f>'PRESUPUESTO CAI'!K218</f>
        <v>21718768</v>
      </c>
      <c r="F29" s="89" t="e">
        <f>E29*F2</f>
        <v>#REF!</v>
      </c>
    </row>
    <row r="30" spans="2:6" ht="15.75">
      <c r="B30" s="81" t="s">
        <v>450</v>
      </c>
      <c r="C30" s="82" t="s">
        <v>416</v>
      </c>
      <c r="D30" s="81" t="s">
        <v>423</v>
      </c>
      <c r="E30" s="83">
        <f>'PRESUPUESTO CAI'!K381</f>
        <v>30807573.931125</v>
      </c>
      <c r="F30" s="89" t="e">
        <f>E30*F2</f>
        <v>#REF!</v>
      </c>
    </row>
    <row r="31" spans="2:6" ht="15.75">
      <c r="B31" s="81" t="s">
        <v>451</v>
      </c>
      <c r="C31" s="82" t="s">
        <v>416</v>
      </c>
      <c r="D31" s="81" t="s">
        <v>423</v>
      </c>
      <c r="E31" s="84">
        <f>'PRESUPUESTO CAI'!K100</f>
        <v>6343590</v>
      </c>
      <c r="F31" s="89" t="e">
        <f>E31*F2</f>
        <v>#REF!</v>
      </c>
    </row>
    <row r="32" spans="2:6" ht="15.75">
      <c r="B32" s="81" t="s">
        <v>452</v>
      </c>
      <c r="C32" s="82" t="s">
        <v>416</v>
      </c>
      <c r="D32" s="81" t="s">
        <v>423</v>
      </c>
      <c r="E32" s="84">
        <f>'PRESUPUESTO CAI'!K265</f>
        <v>13350055</v>
      </c>
      <c r="F32" s="89" t="e">
        <f>E32*F2</f>
        <v>#REF!</v>
      </c>
    </row>
    <row r="33" spans="2:6" ht="15.75">
      <c r="B33" s="81" t="s">
        <v>453</v>
      </c>
      <c r="C33" s="82" t="s">
        <v>416</v>
      </c>
      <c r="D33" s="81" t="s">
        <v>423</v>
      </c>
      <c r="E33" s="84">
        <f>'PRESUPUESTO CAI'!K114</f>
        <v>5833231</v>
      </c>
      <c r="F33" s="89" t="e">
        <f>E33*F2</f>
        <v>#REF!</v>
      </c>
    </row>
    <row r="34" spans="2:6" ht="15.75">
      <c r="B34" s="81" t="s">
        <v>454</v>
      </c>
      <c r="C34" s="82" t="s">
        <v>416</v>
      </c>
      <c r="D34" s="81" t="s">
        <v>423</v>
      </c>
      <c r="E34" s="83">
        <f>'PRESUPUESTO CAI'!K328</f>
        <v>9298452</v>
      </c>
      <c r="F34" s="89" t="e">
        <f>E34*F2</f>
        <v>#REF!</v>
      </c>
    </row>
    <row r="35" spans="2:6" ht="15.75">
      <c r="B35" s="81" t="s">
        <v>455</v>
      </c>
      <c r="C35" s="82" t="s">
        <v>416</v>
      </c>
      <c r="D35" s="81" t="s">
        <v>423</v>
      </c>
      <c r="E35" s="85" t="e">
        <f>'PRESUPUESTO CAI'!#REF!</f>
        <v>#REF!</v>
      </c>
      <c r="F35" s="89" t="e">
        <f>E35*F2</f>
        <v>#REF!</v>
      </c>
    </row>
    <row r="36" spans="2:6" ht="15.75">
      <c r="B36" s="81" t="s">
        <v>456</v>
      </c>
      <c r="C36" s="82" t="s">
        <v>416</v>
      </c>
      <c r="D36" s="82" t="s">
        <v>423</v>
      </c>
      <c r="E36" s="84">
        <f>'PRESUPUESTO CAI'!K238</f>
        <v>13940963</v>
      </c>
      <c r="F36" s="89" t="e">
        <f>E36*F2</f>
        <v>#REF!</v>
      </c>
    </row>
    <row r="37" spans="2:6" ht="15.75">
      <c r="B37" s="81" t="s">
        <v>457</v>
      </c>
      <c r="C37" s="82" t="s">
        <v>416</v>
      </c>
      <c r="D37" s="81" t="s">
        <v>423</v>
      </c>
      <c r="E37" s="84">
        <f>'PRESUPUESTO CAI'!K142</f>
        <v>11321161</v>
      </c>
      <c r="F37" s="89" t="e">
        <f>E37*F2</f>
        <v>#REF!</v>
      </c>
    </row>
    <row r="38" spans="2:6" ht="15.75">
      <c r="B38" s="81" t="s">
        <v>458</v>
      </c>
      <c r="C38" s="82" t="s">
        <v>459</v>
      </c>
      <c r="D38" s="81"/>
      <c r="E38" s="81"/>
      <c r="F38" s="87"/>
    </row>
    <row r="39" spans="2:6" ht="15.75">
      <c r="B39" s="81" t="s">
        <v>460</v>
      </c>
      <c r="C39" s="82" t="s">
        <v>461</v>
      </c>
      <c r="D39" s="81"/>
      <c r="E39" s="81"/>
      <c r="F39" s="87"/>
    </row>
    <row r="40" spans="2:6" ht="15.75">
      <c r="B40" s="81" t="s">
        <v>462</v>
      </c>
      <c r="C40" s="82" t="s">
        <v>461</v>
      </c>
      <c r="D40" s="81"/>
      <c r="E40" s="81"/>
      <c r="F40" s="87"/>
    </row>
    <row r="41" spans="2:6" ht="15.75">
      <c r="B41" s="81" t="s">
        <v>463</v>
      </c>
      <c r="C41" s="82" t="s">
        <v>464</v>
      </c>
      <c r="D41" s="81"/>
      <c r="E41" s="81"/>
      <c r="F41" s="87"/>
    </row>
    <row r="42" spans="2:6" ht="15.75">
      <c r="B42" s="81" t="s">
        <v>465</v>
      </c>
      <c r="C42" s="82" t="s">
        <v>466</v>
      </c>
      <c r="D42" s="81"/>
      <c r="E42" s="81"/>
      <c r="F42" s="87"/>
    </row>
    <row r="43" spans="2:6" ht="15.75">
      <c r="B43" s="81" t="s">
        <v>467</v>
      </c>
      <c r="C43" s="82" t="s">
        <v>416</v>
      </c>
      <c r="D43" s="81" t="s">
        <v>423</v>
      </c>
      <c r="E43" s="84">
        <f>'PRESUPUESTO CAI'!K168</f>
        <v>10575913</v>
      </c>
      <c r="F43" s="87" t="e">
        <f>E43*F2</f>
        <v>#REF!</v>
      </c>
    </row>
    <row r="44" spans="2:6" ht="15.75">
      <c r="B44" s="81" t="s">
        <v>468</v>
      </c>
      <c r="C44" s="82" t="s">
        <v>416</v>
      </c>
      <c r="D44" s="81" t="s">
        <v>423</v>
      </c>
      <c r="E44" s="84">
        <f>'PRESUPUESTO CAI'!K195</f>
        <v>10332869</v>
      </c>
      <c r="F44" s="89" t="e">
        <f>E44*F2</f>
        <v>#REF!</v>
      </c>
    </row>
    <row r="45" spans="2:6" ht="15.75">
      <c r="B45" s="81"/>
      <c r="C45" s="82"/>
      <c r="D45" s="81"/>
      <c r="E45" s="84"/>
      <c r="F45" s="87"/>
    </row>
    <row r="46" spans="2:6" ht="15.75">
      <c r="B46" s="80" t="s">
        <v>469</v>
      </c>
      <c r="C46" s="81"/>
      <c r="D46" s="81"/>
      <c r="E46" s="86" t="e">
        <f>SUM(E5:E44)</f>
        <v>#REF!</v>
      </c>
      <c r="F46" s="90">
        <f>'PRESUPUESTO CAI'!K553</f>
        <v>458948154.47932506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31"/>
  <sheetViews>
    <sheetView workbookViewId="0">
      <selection activeCell="F32" sqref="F32"/>
    </sheetView>
  </sheetViews>
  <sheetFormatPr baseColWidth="10" defaultRowHeight="12.75"/>
  <cols>
    <col min="2" max="2" width="11.28515625" customWidth="1"/>
    <col min="3" max="3" width="27.28515625" customWidth="1"/>
    <col min="4" max="4" width="25.7109375" customWidth="1"/>
    <col min="5" max="5" width="27.28515625" customWidth="1"/>
    <col min="6" max="7" width="37.140625" customWidth="1"/>
  </cols>
  <sheetData>
    <row r="2" spans="2:7">
      <c r="G2" t="e">
        <f>#REF!</f>
        <v>#REF!</v>
      </c>
    </row>
    <row r="3" spans="2:7" ht="15.75">
      <c r="B3" s="80" t="s">
        <v>531</v>
      </c>
      <c r="C3" s="80" t="s">
        <v>532</v>
      </c>
      <c r="D3" s="80" t="s">
        <v>533</v>
      </c>
      <c r="E3" s="80" t="s">
        <v>534</v>
      </c>
      <c r="F3" s="99" t="s">
        <v>529</v>
      </c>
      <c r="G3" s="100" t="s">
        <v>530</v>
      </c>
    </row>
    <row r="4" spans="2:7" ht="15">
      <c r="B4" s="91">
        <v>1</v>
      </c>
      <c r="C4" s="91" t="s">
        <v>535</v>
      </c>
      <c r="D4" s="91" t="s">
        <v>536</v>
      </c>
      <c r="E4" s="91" t="s">
        <v>537</v>
      </c>
      <c r="F4" s="91" t="s">
        <v>538</v>
      </c>
      <c r="G4" s="91"/>
    </row>
    <row r="5" spans="2:7" ht="15">
      <c r="B5" s="91">
        <v>2</v>
      </c>
      <c r="C5" s="91" t="s">
        <v>539</v>
      </c>
      <c r="D5" s="91" t="s">
        <v>540</v>
      </c>
      <c r="E5" s="91" t="s">
        <v>541</v>
      </c>
      <c r="F5" s="92">
        <v>3962290</v>
      </c>
      <c r="G5" s="92" t="e">
        <f>F5*G2</f>
        <v>#REF!</v>
      </c>
    </row>
    <row r="6" spans="2:7" ht="15">
      <c r="B6" s="91">
        <v>3</v>
      </c>
      <c r="C6" s="91" t="s">
        <v>542</v>
      </c>
      <c r="D6" s="91" t="s">
        <v>536</v>
      </c>
      <c r="E6" s="82" t="s">
        <v>537</v>
      </c>
      <c r="F6" s="91" t="s">
        <v>538</v>
      </c>
      <c r="G6" s="91"/>
    </row>
    <row r="7" spans="2:7" ht="15">
      <c r="B7" s="91">
        <v>4</v>
      </c>
      <c r="C7" s="91" t="s">
        <v>543</v>
      </c>
      <c r="D7" s="91" t="s">
        <v>540</v>
      </c>
      <c r="E7" s="91" t="s">
        <v>541</v>
      </c>
      <c r="F7" s="93" t="e">
        <f>#REF!</f>
        <v>#REF!</v>
      </c>
      <c r="G7" s="93" t="e">
        <f>F7*G2</f>
        <v>#REF!</v>
      </c>
    </row>
    <row r="8" spans="2:7" ht="15">
      <c r="B8" s="91">
        <v>5</v>
      </c>
      <c r="C8" s="91" t="s">
        <v>544</v>
      </c>
      <c r="D8" s="91" t="s">
        <v>540</v>
      </c>
      <c r="E8" s="91" t="s">
        <v>541</v>
      </c>
      <c r="F8" s="94" t="e">
        <f>#REF!</f>
        <v>#REF!</v>
      </c>
      <c r="G8" s="94" t="e">
        <f>F8*G2</f>
        <v>#REF!</v>
      </c>
    </row>
    <row r="9" spans="2:7" ht="15">
      <c r="B9" s="91">
        <v>6</v>
      </c>
      <c r="C9" s="91" t="s">
        <v>545</v>
      </c>
      <c r="D9" s="91" t="s">
        <v>536</v>
      </c>
      <c r="E9" s="82" t="s">
        <v>537</v>
      </c>
      <c r="F9" s="91" t="s">
        <v>538</v>
      </c>
      <c r="G9" s="91"/>
    </row>
    <row r="10" spans="2:7" ht="15">
      <c r="B10" s="91">
        <v>7</v>
      </c>
      <c r="C10" s="91" t="s">
        <v>546</v>
      </c>
      <c r="D10" s="91" t="s">
        <v>540</v>
      </c>
      <c r="E10" s="91" t="s">
        <v>541</v>
      </c>
      <c r="F10" s="94" t="e">
        <f>#REF!</f>
        <v>#REF!</v>
      </c>
      <c r="G10" s="94" t="e">
        <f>F10*G2</f>
        <v>#REF!</v>
      </c>
    </row>
    <row r="11" spans="2:7" ht="15">
      <c r="B11" s="91">
        <v>8</v>
      </c>
      <c r="C11" s="91" t="s">
        <v>547</v>
      </c>
      <c r="D11" s="91" t="s">
        <v>540</v>
      </c>
      <c r="E11" s="91" t="s">
        <v>541</v>
      </c>
      <c r="F11" s="94" t="e">
        <f>#REF!</f>
        <v>#REF!</v>
      </c>
      <c r="G11" s="94" t="e">
        <f>F11*G2</f>
        <v>#REF!</v>
      </c>
    </row>
    <row r="12" spans="2:7" ht="15">
      <c r="B12" s="91">
        <v>9</v>
      </c>
      <c r="C12" s="91" t="s">
        <v>548</v>
      </c>
      <c r="D12" s="91" t="s">
        <v>536</v>
      </c>
      <c r="E12" s="82" t="s">
        <v>537</v>
      </c>
      <c r="F12" s="94"/>
      <c r="G12" s="94"/>
    </row>
    <row r="13" spans="2:7" ht="15">
      <c r="B13" s="91">
        <v>10</v>
      </c>
      <c r="C13" s="91" t="s">
        <v>549</v>
      </c>
      <c r="D13" s="91" t="s">
        <v>540</v>
      </c>
      <c r="E13" s="82" t="s">
        <v>537</v>
      </c>
      <c r="F13" s="91"/>
      <c r="G13" s="91"/>
    </row>
    <row r="14" spans="2:7" ht="15">
      <c r="B14" s="91">
        <v>11</v>
      </c>
      <c r="C14" s="91" t="s">
        <v>550</v>
      </c>
      <c r="D14" s="91" t="s">
        <v>540</v>
      </c>
      <c r="E14" s="91" t="s">
        <v>541</v>
      </c>
      <c r="F14" s="95" t="e">
        <f>#REF!</f>
        <v>#REF!</v>
      </c>
      <c r="G14" s="95" t="e">
        <f>F14*G2</f>
        <v>#REF!</v>
      </c>
    </row>
    <row r="15" spans="2:7" ht="15">
      <c r="B15" s="91">
        <v>12</v>
      </c>
      <c r="C15" s="82" t="s">
        <v>551</v>
      </c>
      <c r="D15" s="91" t="s">
        <v>536</v>
      </c>
      <c r="E15" s="82" t="s">
        <v>537</v>
      </c>
      <c r="F15" s="91" t="s">
        <v>538</v>
      </c>
      <c r="G15" s="91"/>
    </row>
    <row r="16" spans="2:7" ht="15">
      <c r="B16" s="91">
        <v>13</v>
      </c>
      <c r="C16" s="82" t="s">
        <v>552</v>
      </c>
      <c r="D16" s="91"/>
      <c r="E16" s="91"/>
      <c r="F16" s="91"/>
      <c r="G16" s="91"/>
    </row>
    <row r="17" spans="2:7" ht="15">
      <c r="B17" s="91">
        <v>14</v>
      </c>
      <c r="C17" s="91" t="s">
        <v>553</v>
      </c>
      <c r="D17" s="82" t="s">
        <v>540</v>
      </c>
      <c r="E17" s="91" t="s">
        <v>541</v>
      </c>
      <c r="F17" s="97" t="e">
        <f>#REF!</f>
        <v>#REF!</v>
      </c>
      <c r="G17" s="95" t="e">
        <f>F17*G2</f>
        <v>#REF!</v>
      </c>
    </row>
    <row r="18" spans="2:7" ht="15">
      <c r="B18" s="91">
        <v>15</v>
      </c>
      <c r="C18" s="91" t="s">
        <v>554</v>
      </c>
      <c r="D18" s="82" t="s">
        <v>540</v>
      </c>
      <c r="E18" s="91" t="s">
        <v>541</v>
      </c>
      <c r="F18" s="91" t="s">
        <v>555</v>
      </c>
      <c r="G18" s="91"/>
    </row>
    <row r="19" spans="2:7" ht="15">
      <c r="B19" s="91">
        <v>16</v>
      </c>
      <c r="C19" s="91" t="s">
        <v>556</v>
      </c>
      <c r="D19" s="82" t="s">
        <v>540</v>
      </c>
      <c r="E19" s="91" t="s">
        <v>541</v>
      </c>
      <c r="F19" s="97">
        <v>580653</v>
      </c>
      <c r="G19" s="95" t="e">
        <f>F19*G2</f>
        <v>#REF!</v>
      </c>
    </row>
    <row r="20" spans="2:7" ht="15">
      <c r="B20" s="91">
        <v>17</v>
      </c>
      <c r="C20" s="91" t="s">
        <v>557</v>
      </c>
      <c r="D20" s="82" t="s">
        <v>536</v>
      </c>
      <c r="E20" s="82" t="s">
        <v>537</v>
      </c>
      <c r="F20" s="91"/>
      <c r="G20" s="91"/>
    </row>
    <row r="21" spans="2:7" ht="15">
      <c r="B21" s="91">
        <v>18</v>
      </c>
      <c r="C21" s="91" t="s">
        <v>558</v>
      </c>
      <c r="D21" s="91" t="s">
        <v>536</v>
      </c>
      <c r="E21" s="82" t="s">
        <v>537</v>
      </c>
      <c r="F21" s="91" t="s">
        <v>559</v>
      </c>
      <c r="G21" s="91"/>
    </row>
    <row r="22" spans="2:7" ht="15">
      <c r="B22" s="91">
        <v>19</v>
      </c>
      <c r="C22" s="91" t="s">
        <v>560</v>
      </c>
      <c r="D22" s="91"/>
      <c r="E22" s="82" t="s">
        <v>541</v>
      </c>
      <c r="F22" s="94" t="e">
        <f>#REF!</f>
        <v>#REF!</v>
      </c>
      <c r="G22" s="94" t="e">
        <f>F22*G2</f>
        <v>#REF!</v>
      </c>
    </row>
    <row r="23" spans="2:7" ht="15">
      <c r="B23" s="91">
        <v>20</v>
      </c>
      <c r="C23" s="91" t="s">
        <v>561</v>
      </c>
      <c r="D23" s="91"/>
      <c r="E23" s="82" t="s">
        <v>541</v>
      </c>
      <c r="F23" s="94" t="e">
        <f>#REF!</f>
        <v>#REF!</v>
      </c>
      <c r="G23" s="94" t="e">
        <f>F23*G2</f>
        <v>#REF!</v>
      </c>
    </row>
    <row r="24" spans="2:7" ht="15">
      <c r="B24" s="91">
        <v>21</v>
      </c>
      <c r="C24" s="91" t="s">
        <v>562</v>
      </c>
      <c r="D24" s="91"/>
      <c r="E24" s="82" t="s">
        <v>537</v>
      </c>
      <c r="F24" s="91" t="s">
        <v>538</v>
      </c>
      <c r="G24" s="91"/>
    </row>
    <row r="25" spans="2:7" ht="15">
      <c r="B25" s="91">
        <v>22</v>
      </c>
      <c r="C25" s="91" t="s">
        <v>563</v>
      </c>
      <c r="D25" s="91"/>
      <c r="E25" s="82" t="s">
        <v>537</v>
      </c>
      <c r="F25" s="91" t="s">
        <v>538</v>
      </c>
      <c r="G25" s="91"/>
    </row>
    <row r="26" spans="2:7" ht="15">
      <c r="B26" s="91">
        <v>23</v>
      </c>
      <c r="C26" s="91" t="s">
        <v>564</v>
      </c>
      <c r="D26" s="82" t="s">
        <v>540</v>
      </c>
      <c r="E26" s="91" t="s">
        <v>541</v>
      </c>
      <c r="F26" s="94">
        <v>7066263</v>
      </c>
      <c r="G26" s="94" t="e">
        <f>F26*G2</f>
        <v>#REF!</v>
      </c>
    </row>
    <row r="27" spans="2:7" ht="15">
      <c r="B27" s="91">
        <v>24</v>
      </c>
      <c r="C27" s="91" t="s">
        <v>565</v>
      </c>
      <c r="D27" s="91"/>
      <c r="E27" s="91" t="s">
        <v>566</v>
      </c>
      <c r="F27" s="95" t="e">
        <f>#REF!</f>
        <v>#REF!</v>
      </c>
      <c r="G27" s="95" t="e">
        <f>F27*G2</f>
        <v>#REF!</v>
      </c>
    </row>
    <row r="28" spans="2:7" ht="15">
      <c r="B28" s="91">
        <v>25</v>
      </c>
      <c r="C28" s="91" t="s">
        <v>567</v>
      </c>
      <c r="D28" s="91"/>
      <c r="E28" s="82" t="s">
        <v>541</v>
      </c>
      <c r="F28" s="94" t="e">
        <f>#REF!</f>
        <v>#REF!</v>
      </c>
      <c r="G28" s="94" t="e">
        <f>F28*G2</f>
        <v>#REF!</v>
      </c>
    </row>
    <row r="29" spans="2:7" ht="15">
      <c r="B29" s="91">
        <v>26</v>
      </c>
      <c r="C29" s="91" t="s">
        <v>568</v>
      </c>
      <c r="D29" s="91"/>
      <c r="E29" s="91" t="s">
        <v>566</v>
      </c>
      <c r="F29" s="91" t="s">
        <v>538</v>
      </c>
      <c r="G29" s="91"/>
    </row>
    <row r="30" spans="2:7" ht="15">
      <c r="B30" s="91">
        <v>27</v>
      </c>
      <c r="C30" s="81" t="s">
        <v>473</v>
      </c>
      <c r="D30" s="82"/>
      <c r="E30" s="81" t="s">
        <v>541</v>
      </c>
      <c r="F30" s="96" t="e">
        <f>#REF!</f>
        <v>#REF!</v>
      </c>
      <c r="G30" s="96" t="e">
        <f>F30*G2</f>
        <v>#REF!</v>
      </c>
    </row>
    <row r="31" spans="2:7" ht="15.75">
      <c r="B31" s="91"/>
      <c r="C31" s="91"/>
      <c r="D31" s="91"/>
      <c r="E31" s="91"/>
      <c r="F31" s="98" t="e">
        <f>F30+F28+F27+F26+F23+F22+F17+F14+F11+F10+F8+F7+F5</f>
        <v>#REF!</v>
      </c>
      <c r="G31" s="98" t="e">
        <f>#REF!</f>
        <v>#REF!</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APU</vt:lpstr>
      <vt:lpstr>AU CAIS</vt:lpstr>
      <vt:lpstr>PRESUPUESTO CAI</vt:lpstr>
      <vt:lpstr>CONSOLIDADO CAI</vt:lpstr>
      <vt:lpstr>CONSOLIDADO INSPECCIONES</vt:lpstr>
      <vt:lpstr>APU!Área_de_impresión</vt:lpstr>
      <vt:lpstr>'PRESUPUESTO CAI'!Área_de_impresión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Edwin Andres Delgado Guaneme</cp:lastModifiedBy>
  <cp:lastPrinted>2024-05-06T21:32:43Z</cp:lastPrinted>
  <dcterms:created xsi:type="dcterms:W3CDTF">2021-02-15T16:28:47Z</dcterms:created>
  <dcterms:modified xsi:type="dcterms:W3CDTF">2024-05-06T21:34:30Z</dcterms:modified>
</cp:coreProperties>
</file>