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filterPrivacy="1" autoCompressPictures="0"/>
  <xr:revisionPtr revIDLastSave="0" documentId="13_ncr:1_{0AFB9B6C-8F80-4F4C-AAC6-7BFFA22FA89F}" xr6:coauthVersionLast="47" xr6:coauthVersionMax="47" xr10:uidLastSave="{00000000-0000-0000-0000-000000000000}"/>
  <bookViews>
    <workbookView xWindow="-120" yWindow="-120" windowWidth="20730" windowHeight="11040" firstSheet="6" activeTab="6" xr2:uid="{00000000-000D-0000-FFFF-FFFF00000000}"/>
  </bookViews>
  <sheets>
    <sheet name="Listas desplegables" sheetId="3" state="hidden" r:id="rId1"/>
    <sheet name="EM KIT TECNOLOGICO(TIC)" sheetId="6" r:id="rId2"/>
    <sheet name="EM KIT AGRICOLA" sheetId="7" r:id="rId3"/>
    <sheet name="EM KIT AGROINDUSTRIA" sheetId="8" r:id="rId4"/>
    <sheet name="EM KIT PECUARIO" sheetId="9" r:id="rId5"/>
    <sheet name="EM KIT AMBIENTAL" sheetId="11" r:id="rId6"/>
    <sheet name="Estudio de mercados" sheetId="14" r:id="rId7"/>
  </sheets>
  <definedNames>
    <definedName name="OLE_LINK1" localSheetId="6">'Estudio de mercados'!#REF!</definedName>
    <definedName name="Print_Area" localSheetId="2">'EM KIT AGRICOLA'!$A$1:$N$28</definedName>
    <definedName name="Print_Area" localSheetId="3">'EM KIT AGROINDUSTRIA'!$A$1:$N$35</definedName>
    <definedName name="Print_Area" localSheetId="5">'EM KIT AMBIENTAL'!$A$1:$N$30</definedName>
    <definedName name="Print_Area" localSheetId="4">'EM KIT PECUARIO'!$A$1:$N$39</definedName>
    <definedName name="Print_Area" localSheetId="1">'EM KIT TECNOLOGICO(TIC)'!$A$1:$N$26</definedName>
    <definedName name="Print_Area" localSheetId="6">'Estudio de mercados'!$A$1:$C$6</definedName>
  </definedNames>
  <calcPr calcId="191029"/>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K16" i="6" l="1"/>
  <c r="L9" i="6"/>
  <c r="L10" i="6"/>
  <c r="L11" i="6"/>
  <c r="L12" i="6"/>
  <c r="L13" i="6"/>
  <c r="L14" i="6"/>
  <c r="L8" i="6"/>
  <c r="J8" i="6" l="1"/>
  <c r="L9" i="9"/>
  <c r="L10" i="9"/>
  <c r="L11" i="9"/>
  <c r="L12" i="9"/>
  <c r="L13" i="9"/>
  <c r="L14" i="9"/>
  <c r="L15" i="9"/>
  <c r="L16" i="9"/>
  <c r="L17" i="9"/>
  <c r="L18" i="9"/>
  <c r="L19" i="9"/>
  <c r="L20" i="9"/>
  <c r="L21" i="9"/>
  <c r="L22" i="9"/>
  <c r="L23" i="9"/>
  <c r="L24" i="9"/>
  <c r="L25" i="9"/>
  <c r="L26" i="9"/>
  <c r="L27" i="9"/>
  <c r="J9" i="9"/>
  <c r="J10" i="9"/>
  <c r="J11" i="9"/>
  <c r="J12" i="9"/>
  <c r="J13" i="9"/>
  <c r="J14" i="9"/>
  <c r="J15" i="9"/>
  <c r="J16" i="9"/>
  <c r="J17" i="9"/>
  <c r="J18" i="9"/>
  <c r="J19" i="9"/>
  <c r="J20" i="9"/>
  <c r="J21" i="9"/>
  <c r="J22" i="9"/>
  <c r="J23" i="9"/>
  <c r="J24" i="9"/>
  <c r="J25" i="9"/>
  <c r="J26" i="9"/>
  <c r="J27" i="9"/>
  <c r="L9" i="8"/>
  <c r="L10" i="8"/>
  <c r="L11" i="8"/>
  <c r="L12" i="8"/>
  <c r="L13" i="8"/>
  <c r="L14" i="8"/>
  <c r="L15" i="8"/>
  <c r="L16" i="8"/>
  <c r="L17" i="8"/>
  <c r="L18" i="8"/>
  <c r="L19" i="8"/>
  <c r="L20" i="8"/>
  <c r="L21" i="8"/>
  <c r="L22" i="8"/>
  <c r="L23" i="8"/>
  <c r="J9" i="8"/>
  <c r="J10" i="8"/>
  <c r="J11" i="8"/>
  <c r="J12" i="8"/>
  <c r="J13" i="8"/>
  <c r="J14" i="8"/>
  <c r="J15" i="8"/>
  <c r="J16" i="8"/>
  <c r="J17" i="8"/>
  <c r="J18" i="8"/>
  <c r="J19" i="8"/>
  <c r="J20" i="8"/>
  <c r="J21" i="8"/>
  <c r="J22" i="8"/>
  <c r="J23" i="8"/>
  <c r="L9" i="7"/>
  <c r="L10" i="7"/>
  <c r="L11" i="7"/>
  <c r="L12" i="7"/>
  <c r="L13" i="7"/>
  <c r="L14" i="7"/>
  <c r="L15" i="7"/>
  <c r="L16" i="7"/>
  <c r="J9" i="7"/>
  <c r="J10" i="7"/>
  <c r="J11" i="7"/>
  <c r="J12" i="7"/>
  <c r="J13" i="7"/>
  <c r="J14" i="7"/>
  <c r="J15" i="7"/>
  <c r="J16" i="7"/>
  <c r="J9" i="6"/>
  <c r="J10" i="6"/>
  <c r="J12" i="6"/>
  <c r="J14" i="6"/>
  <c r="K22" i="8" l="1"/>
  <c r="M17" i="9"/>
  <c r="M18" i="9"/>
  <c r="M20" i="9"/>
  <c r="M24" i="9"/>
  <c r="M25" i="9"/>
  <c r="M26" i="9"/>
  <c r="K20" i="9"/>
  <c r="K25" i="9"/>
  <c r="L9" i="11"/>
  <c r="L10" i="11"/>
  <c r="L11" i="11"/>
  <c r="M11" i="11" s="1"/>
  <c r="L12" i="11"/>
  <c r="M12" i="11" s="1"/>
  <c r="L13" i="11"/>
  <c r="M13" i="11" s="1"/>
  <c r="L14" i="11"/>
  <c r="M14" i="11" s="1"/>
  <c r="L15" i="11"/>
  <c r="M15" i="11" s="1"/>
  <c r="L16" i="11"/>
  <c r="M16" i="11" s="1"/>
  <c r="L17" i="11"/>
  <c r="M17" i="11" s="1"/>
  <c r="L18" i="11"/>
  <c r="M18" i="11" s="1"/>
  <c r="J9" i="11"/>
  <c r="J10" i="11"/>
  <c r="J11" i="11"/>
  <c r="J12" i="11"/>
  <c r="K12" i="11" s="1"/>
  <c r="J13" i="11"/>
  <c r="K13" i="11" s="1"/>
  <c r="J14" i="11"/>
  <c r="K14" i="11" s="1"/>
  <c r="J15" i="11"/>
  <c r="K15" i="11" s="1"/>
  <c r="J16" i="11"/>
  <c r="K16" i="11" s="1"/>
  <c r="J17" i="11"/>
  <c r="K17" i="11" s="1"/>
  <c r="J18" i="11"/>
  <c r="K18" i="11" s="1"/>
  <c r="M9" i="11"/>
  <c r="J8" i="11"/>
  <c r="K8" i="11" s="1"/>
  <c r="L8" i="11"/>
  <c r="M8" i="11" s="1"/>
  <c r="K26" i="9"/>
  <c r="K23" i="9"/>
  <c r="K24" i="9"/>
  <c r="M23" i="9"/>
  <c r="M27" i="9"/>
  <c r="K27" i="9"/>
  <c r="M22" i="9"/>
  <c r="K22" i="9"/>
  <c r="M21" i="9"/>
  <c r="K21" i="9"/>
  <c r="M19" i="9"/>
  <c r="K19" i="9"/>
  <c r="K18" i="9"/>
  <c r="K17" i="9"/>
  <c r="M16" i="9"/>
  <c r="K16" i="9"/>
  <c r="M15" i="9"/>
  <c r="K15" i="9"/>
  <c r="M14" i="9"/>
  <c r="K14" i="9"/>
  <c r="M13" i="9"/>
  <c r="K13" i="9"/>
  <c r="M12" i="9"/>
  <c r="K12" i="9"/>
  <c r="M11" i="9"/>
  <c r="K11" i="9"/>
  <c r="M10" i="9"/>
  <c r="K10" i="9"/>
  <c r="M9" i="9"/>
  <c r="K9" i="9"/>
  <c r="L8" i="9"/>
  <c r="M8" i="9" s="1"/>
  <c r="J8" i="9"/>
  <c r="K8" i="9" s="1"/>
  <c r="M23" i="8"/>
  <c r="M22" i="8"/>
  <c r="M15" i="8"/>
  <c r="M11" i="8"/>
  <c r="M21" i="8"/>
  <c r="K21" i="8"/>
  <c r="K19" i="8"/>
  <c r="K17" i="8"/>
  <c r="K15" i="8"/>
  <c r="M14" i="8"/>
  <c r="K13" i="8"/>
  <c r="M12" i="8"/>
  <c r="K12" i="8"/>
  <c r="L8" i="8"/>
  <c r="M8" i="8" s="1"/>
  <c r="M10" i="11" l="1"/>
  <c r="M20" i="11" s="1"/>
  <c r="K11" i="11"/>
  <c r="K9" i="11"/>
  <c r="K10" i="11"/>
  <c r="M29" i="9"/>
  <c r="K29" i="9"/>
  <c r="K32" i="9" s="1"/>
  <c r="K33" i="9" s="1"/>
  <c r="K34" i="9" s="1"/>
  <c r="K11" i="8"/>
  <c r="M19" i="8"/>
  <c r="M16" i="8"/>
  <c r="M20" i="8"/>
  <c r="M13" i="8"/>
  <c r="M17" i="8"/>
  <c r="M9" i="8"/>
  <c r="K14" i="8"/>
  <c r="M10" i="8"/>
  <c r="M18" i="8"/>
  <c r="K9" i="8"/>
  <c r="K23" i="8"/>
  <c r="K16" i="8"/>
  <c r="K18" i="8"/>
  <c r="K20" i="8"/>
  <c r="K10" i="8"/>
  <c r="J8" i="8"/>
  <c r="K8" i="8" s="1"/>
  <c r="K20" i="11" l="1"/>
  <c r="K23" i="11" s="1"/>
  <c r="K24" i="11" s="1"/>
  <c r="K25" i="11" s="1"/>
  <c r="M25" i="8"/>
  <c r="K25" i="8"/>
  <c r="K28" i="8" s="1"/>
  <c r="K29" i="8" s="1"/>
  <c r="K30" i="8" s="1"/>
  <c r="M16" i="7" l="1"/>
  <c r="M15" i="7"/>
  <c r="K15" i="7"/>
  <c r="M14" i="7"/>
  <c r="K14" i="7"/>
  <c r="M13" i="7"/>
  <c r="M12" i="7"/>
  <c r="K12" i="7"/>
  <c r="M11" i="7"/>
  <c r="M10" i="7"/>
  <c r="M14" i="6"/>
  <c r="M12" i="6"/>
  <c r="M10" i="6"/>
  <c r="M9" i="6"/>
  <c r="M8" i="6"/>
  <c r="K10" i="7" l="1"/>
  <c r="K9" i="7"/>
  <c r="J8" i="7"/>
  <c r="K8" i="7" s="1"/>
  <c r="K13" i="7"/>
  <c r="K11" i="7"/>
  <c r="M9" i="7"/>
  <c r="L8" i="7"/>
  <c r="M8" i="7" s="1"/>
  <c r="K16" i="7"/>
  <c r="K18" i="7" l="1"/>
  <c r="K21" i="7" s="1"/>
  <c r="K22" i="7" s="1"/>
  <c r="K23" i="7" s="1"/>
  <c r="M18" i="7"/>
  <c r="K9" i="6"/>
  <c r="K10" i="6"/>
  <c r="K12" i="6"/>
  <c r="K14" i="6"/>
  <c r="K8" i="6"/>
  <c r="J11" i="6" l="1"/>
  <c r="K11" i="6" s="1"/>
  <c r="M11" i="6"/>
  <c r="J13" i="6"/>
  <c r="K13" i="6"/>
  <c r="M13" i="6" l="1"/>
  <c r="M16" i="6" s="1"/>
  <c r="K19" i="6"/>
  <c r="K20" i="6" s="1"/>
  <c r="K21" i="6" s="1"/>
</calcChain>
</file>

<file path=xl/sharedStrings.xml><?xml version="1.0" encoding="utf-8"?>
<sst xmlns="http://schemas.openxmlformats.org/spreadsheetml/2006/main" count="640" uniqueCount="467">
  <si>
    <t>Nombre de la Región</t>
  </si>
  <si>
    <t>Nombre de la Regional</t>
  </si>
  <si>
    <t>Código y Nombre del Centro de Formación</t>
  </si>
  <si>
    <t>Línea programática</t>
  </si>
  <si>
    <t>Tipología Colciencias</t>
  </si>
  <si>
    <t>Sub-tipología Colciencias</t>
  </si>
  <si>
    <t>Aval del autor para publicar en "Producción académica Sennova" el producto</t>
  </si>
  <si>
    <t>Nivel del Programa</t>
  </si>
  <si>
    <t>¿El producto es un intangible?</t>
  </si>
  <si>
    <t>Área de conocimiento</t>
  </si>
  <si>
    <t>Redes de conocimiento</t>
  </si>
  <si>
    <t>Rol Sennova</t>
  </si>
  <si>
    <t>Responsable desarrollo de la actividad</t>
  </si>
  <si>
    <t>AMAZONÍA</t>
  </si>
  <si>
    <t>AMAZONAS</t>
  </si>
  <si>
    <t>9517-Centro para la Biodiversidad y el Turismo del Amazonas</t>
  </si>
  <si>
    <t>23-Modernización de ambientes</t>
  </si>
  <si>
    <t>Generación del conocimiento (GNC)</t>
  </si>
  <si>
    <t>GNC-Artículos de investigación A1, A2, B y C</t>
  </si>
  <si>
    <t>Si</t>
  </si>
  <si>
    <t>Auxiliar</t>
  </si>
  <si>
    <t>Desarrollado</t>
  </si>
  <si>
    <t>1. Ciencias naturales</t>
  </si>
  <si>
    <t>Red de Cultura.</t>
  </si>
  <si>
    <t>Líder de Gestión de Conocimiento</t>
  </si>
  <si>
    <t>Proponente</t>
  </si>
  <si>
    <t>CARIBE</t>
  </si>
  <si>
    <t>ANTIOQUIA</t>
  </si>
  <si>
    <t>9101-Centro de los Recursos Naturales Renovables -La Salada</t>
  </si>
  <si>
    <t>66-Investigación aplicada</t>
  </si>
  <si>
    <t>Desarrollo tecnológico (DT)</t>
  </si>
  <si>
    <t>GNC-Artículos de investigación D</t>
  </si>
  <si>
    <t>No</t>
  </si>
  <si>
    <t>Técnico</t>
  </si>
  <si>
    <t>Adquirido</t>
  </si>
  <si>
    <t>2. Ingeniería y tecnología</t>
  </si>
  <si>
    <t>Red de Artesanías.</t>
  </si>
  <si>
    <t>Líder SENNOVA</t>
  </si>
  <si>
    <t>Coejecutor - Entidad aliada</t>
  </si>
  <si>
    <t>CENTRAL</t>
  </si>
  <si>
    <t>ARAUCA</t>
  </si>
  <si>
    <t>9201-Centro del Diseño y Manufactura del Cuero</t>
  </si>
  <si>
    <t>82-Fomento para la innovación</t>
  </si>
  <si>
    <t>Apropiación social del conocimiento (ASC)</t>
  </si>
  <si>
    <t>GNC-Notas científicas</t>
  </si>
  <si>
    <t>Ingeniero técnico</t>
  </si>
  <si>
    <t>3. Cuarta revolución industrial</t>
  </si>
  <si>
    <t>Red de Artes gráficas.</t>
  </si>
  <si>
    <t>Líder de grupo de Investigación</t>
  </si>
  <si>
    <t>EJE CAFETERO Y ANTIOQUIA</t>
  </si>
  <si>
    <t>ATLÁNTICO</t>
  </si>
  <si>
    <t>9202-Centro de Formación en Diseño, Confección y Moda.</t>
  </si>
  <si>
    <t>68 - Servicios tecnológicos</t>
  </si>
  <si>
    <t>Fromación de recurso humano (FRH)</t>
  </si>
  <si>
    <t>GNC-Libros resultado de investigación</t>
  </si>
  <si>
    <t>Técnico profesional</t>
  </si>
  <si>
    <t>4. Ciencias médicas y de salud</t>
  </si>
  <si>
    <t>Red de Comercio y ventas.</t>
  </si>
  <si>
    <t>Líder de Semillero</t>
  </si>
  <si>
    <t>ORINOQUÍA</t>
  </si>
  <si>
    <t>BOLÍVAR</t>
  </si>
  <si>
    <t>9203-Centro para el Desarrollo del Hábitat y la Construcción</t>
  </si>
  <si>
    <t>69 - Red Tecnoparques Colombia</t>
  </si>
  <si>
    <t>GNC-Capítulos en libro resultado de investigación</t>
  </si>
  <si>
    <t>Especialización técnica</t>
  </si>
  <si>
    <t>5. Ciencias agrícolas</t>
  </si>
  <si>
    <t>Red de Gestión administrativa y financiera.</t>
  </si>
  <si>
    <t>Instructor - Investigador</t>
  </si>
  <si>
    <t>PACÍFICO</t>
  </si>
  <si>
    <t>BOYACÁ</t>
  </si>
  <si>
    <t>9204-Centro de Tecnología de la Manufactura Avanzada.</t>
  </si>
  <si>
    <t>70 - Tecnoacademia</t>
  </si>
  <si>
    <t>GNC-Productos tecnológicos patentados o en proceso de concesión de la patente</t>
  </si>
  <si>
    <t>Tecnólogo</t>
  </si>
  <si>
    <t>6. Ciencias veterinarias</t>
  </si>
  <si>
    <t>Red de Mecánica industrial.</t>
  </si>
  <si>
    <t>Dinamizador tecnoparque</t>
  </si>
  <si>
    <t>CALDAS</t>
  </si>
  <si>
    <t>9205-Centro Tecnológico del Mobiliario</t>
  </si>
  <si>
    <t>GNC-Variedades vegetales, nuevas razas animales y poblaciones mejoradas de razas pecuarias</t>
  </si>
  <si>
    <t>Especialización tecnológica</t>
  </si>
  <si>
    <t>7. Ciencias sociales</t>
  </si>
  <si>
    <t>Red de Energía eléctrica.</t>
  </si>
  <si>
    <t>Gestor Tecnoparque</t>
  </si>
  <si>
    <t>CAQUETÁ</t>
  </si>
  <si>
    <t>9206-Centro Textil y de Gestión Industrial</t>
  </si>
  <si>
    <t>GNC-Obras o productos de investigación-Creación en artes, arquitectura y diseño</t>
  </si>
  <si>
    <t xml:space="preserve"> C.A.P TRAB. Calificado</t>
  </si>
  <si>
    <t>8. Humanidades</t>
  </si>
  <si>
    <t>Red de Electrónica y automatización.</t>
  </si>
  <si>
    <t>Infocenter Tecnoparque</t>
  </si>
  <si>
    <t>CASANARE</t>
  </si>
  <si>
    <t>9301-Centro de Comercio</t>
  </si>
  <si>
    <t>DT-Productos tecnológicos certificados o validados</t>
  </si>
  <si>
    <t xml:space="preserve"> Diploma técnico</t>
  </si>
  <si>
    <t>9. Industrias creativas</t>
  </si>
  <si>
    <t>Red de Telecomunicaciones.</t>
  </si>
  <si>
    <t>Líder Tecnoacademia</t>
  </si>
  <si>
    <t>CAUCA</t>
  </si>
  <si>
    <t>9401-Centro de Servicios de Salud</t>
  </si>
  <si>
    <t>DT-Productos empresariales</t>
  </si>
  <si>
    <t>Cert. Form. Esp. Oficio</t>
  </si>
  <si>
    <t>Red de Química aplicada.</t>
  </si>
  <si>
    <t>Facilitador Tecnoacademia</t>
  </si>
  <si>
    <t>CESAR</t>
  </si>
  <si>
    <t>9402-Centro de Servicios y Gestión Empresarial</t>
  </si>
  <si>
    <t>DT-Regulaciones, normas, reglamentos o legislaciones</t>
  </si>
  <si>
    <t>CERT. Especialización</t>
  </si>
  <si>
    <t>Red de Informática, diseño y desarrollo de software.</t>
  </si>
  <si>
    <t>Orientador Psicopedagogo</t>
  </si>
  <si>
    <t>CHOCO</t>
  </si>
  <si>
    <t>9501-Complejo Tecnológico para la Gestión Agroempresarial</t>
  </si>
  <si>
    <t>DT- Conceptos técnicos e informes técnicos</t>
  </si>
  <si>
    <t>Diploma técnico profesional</t>
  </si>
  <si>
    <t>Red Automotor.</t>
  </si>
  <si>
    <t>Gestor - Líder laboratorio</t>
  </si>
  <si>
    <t>CÓRDOBA</t>
  </si>
  <si>
    <t xml:space="preserve">9502-Complejo Tecnológico Minero Agroempresarial </t>
  </si>
  <si>
    <t>DT-Registros de acuerdos de licencias para la explotación de obras protegidas por derecho de autor</t>
  </si>
  <si>
    <t>Diploma tecnólogo</t>
  </si>
  <si>
    <t>Red Aeroespacial.</t>
  </si>
  <si>
    <t>Gestor - Calidad laboratorio</t>
  </si>
  <si>
    <t>CUNDINAMARCA</t>
  </si>
  <si>
    <t>9503-Centro de la Innovación, la Agroindustria y la Aviación</t>
  </si>
  <si>
    <t>ASC-Participación ciudadana en CTeI y creación</t>
  </si>
  <si>
    <t>CAP. Técnico</t>
  </si>
  <si>
    <t>Red Textil, confección, diseño y moda.</t>
  </si>
  <si>
    <t>Gestor - técnico otros serviicos tecnológicos</t>
  </si>
  <si>
    <t>DISTRITO CAPITAL</t>
  </si>
  <si>
    <t>9504-Complejo Tecnológico Agroindustrial, Pecuario y Turístico</t>
  </si>
  <si>
    <t>ASC-Estrategias pedagçogicas para el fomento de la CTeI</t>
  </si>
  <si>
    <t xml:space="preserve"> Trabajado calificado</t>
  </si>
  <si>
    <t>Red de Cuero, calzado y marroquinería.</t>
  </si>
  <si>
    <t>Personal técnico laboratorio</t>
  </si>
  <si>
    <t>GUAINÍA</t>
  </si>
  <si>
    <t>9549-Complejo Tecnológico, Turístico y Agroindustrial del Occidente Antioqueño</t>
  </si>
  <si>
    <t>ASC-Comunicación social del conocimiento</t>
  </si>
  <si>
    <t>Ayudante</t>
  </si>
  <si>
    <t>Red de Materiales para la industria.</t>
  </si>
  <si>
    <t>Gestor Servicios tecnológicos</t>
  </si>
  <si>
    <t>GUAJIRA</t>
  </si>
  <si>
    <t>9127-Centro de Formación Minero Ambiental</t>
  </si>
  <si>
    <t>ASC-Circulación de conocimiento especializado-Talleres de creación</t>
  </si>
  <si>
    <t>Operario</t>
  </si>
  <si>
    <t>Red de Minería.</t>
  </si>
  <si>
    <t>Investigador(a) en Grupo de Investigación</t>
  </si>
  <si>
    <t>GUAVIARE</t>
  </si>
  <si>
    <t>9530-Centro de Gestión y Desarrollo Agroindustrial de Arauca</t>
  </si>
  <si>
    <t>ASC-Circulación de conocimiento especializado-Eventos culturales y artísticos</t>
  </si>
  <si>
    <t>Tecnólogo interinstitucional</t>
  </si>
  <si>
    <t>Red de Hidrocarburos.</t>
  </si>
  <si>
    <t>GESTOR SENNOVA</t>
  </si>
  <si>
    <t>HUILA</t>
  </si>
  <si>
    <t>9103-Centro para el Desarrollo Agroecologico y Agroindustrial</t>
  </si>
  <si>
    <t>ASC-Circulación de conocimiento especializado-Working paper</t>
  </si>
  <si>
    <t>Técnico profesional interinstitucional</t>
  </si>
  <si>
    <t>Red de Logística y gestión de la producción.</t>
  </si>
  <si>
    <t>Lider de Proyectos</t>
  </si>
  <si>
    <t>MAGDALENA</t>
  </si>
  <si>
    <t>9207-Centro Nacional Colombo Alemán</t>
  </si>
  <si>
    <t>ASC-Circulación de conocimiento especializado-Nueva secuencia genética</t>
  </si>
  <si>
    <t xml:space="preserve"> Formación interinstitucional</t>
  </si>
  <si>
    <t>Red de Construcción.</t>
  </si>
  <si>
    <t>META</t>
  </si>
  <si>
    <t xml:space="preserve">9208-Centro Industrial y de Aviación  </t>
  </si>
  <si>
    <t>ASC-Circulación de conocimiento especializado-Boletines divulgativos de resultados de investigación</t>
  </si>
  <si>
    <t>Ocupación</t>
  </si>
  <si>
    <t>Red de Infraestructura.</t>
  </si>
  <si>
    <t>Infocenter Tecnoacademia</t>
  </si>
  <si>
    <t>NARIÑO</t>
  </si>
  <si>
    <t>9302-Centro de Comercio y Servicios</t>
  </si>
  <si>
    <t>ASC-Circulación de conocimiento especializado-Ediciones de revista científica</t>
  </si>
  <si>
    <t>Profundización técnica</t>
  </si>
  <si>
    <t>Red Agrícola.</t>
  </si>
  <si>
    <t>NORTE DE SANTANDER</t>
  </si>
  <si>
    <t>9104-Centro Agroempresarial y Minero</t>
  </si>
  <si>
    <t>ASC-Circulación de conocimiento especializado-Libro resultado de investigación</t>
  </si>
  <si>
    <t>Técnico laboral</t>
  </si>
  <si>
    <t>Red Pecuaria.</t>
  </si>
  <si>
    <t>PUTUMAYO</t>
  </si>
  <si>
    <t>9105-Centro Internacional Náutico, Fluvial y Portuario</t>
  </si>
  <si>
    <t>ASC-Circulación de conocimiento especializado-Informe final de trabajo</t>
  </si>
  <si>
    <t>Red Acuícola y de pesca.</t>
  </si>
  <si>
    <t>QUINDÍO</t>
  </si>
  <si>
    <t>9218-Centro para la Industria Petroquímica</t>
  </si>
  <si>
    <t>ASC-Circulación de conocimiento especializado-Consultorías</t>
  </si>
  <si>
    <t>Red Ambiental.</t>
  </si>
  <si>
    <t>RISARALDA</t>
  </si>
  <si>
    <t>9304-Centro de Comercio y Servicios</t>
  </si>
  <si>
    <t>FRH-Apoyo a creación de programas o cursos de formación de investigación</t>
  </si>
  <si>
    <t>Red de Biotecnología.</t>
  </si>
  <si>
    <t>SAN ANDRÉS</t>
  </si>
  <si>
    <t xml:space="preserve">9110-Centro de Desarrollo Agropecuario y Agroindustrial </t>
  </si>
  <si>
    <t>Red de Salud.</t>
  </si>
  <si>
    <t>SANTANDER</t>
  </si>
  <si>
    <t>9111-Centro  Minero</t>
  </si>
  <si>
    <t>Red de Hotelería y turismo.</t>
  </si>
  <si>
    <t>SUCRE</t>
  </si>
  <si>
    <t xml:space="preserve">9305-Centro de Gestión Administrativa y Fortalecimiento Empresarial </t>
  </si>
  <si>
    <t>Red de Actividad física, recreación y deporte.</t>
  </si>
  <si>
    <t>TOLIMA</t>
  </si>
  <si>
    <t>9514-Centro Industrial de Mantenimiento y Manufactura</t>
  </si>
  <si>
    <t>Red de Transporte.</t>
  </si>
  <si>
    <t>VAUPÉS</t>
  </si>
  <si>
    <t>9112-Centro para la Formación Cafetera</t>
  </si>
  <si>
    <t>Red de Servicios personales.</t>
  </si>
  <si>
    <t>VICHADA</t>
  </si>
  <si>
    <t>9219-Centro de Automatización Industrial</t>
  </si>
  <si>
    <t>VALLE</t>
  </si>
  <si>
    <t>9220-Centro de Procesos Industriales y Construcción</t>
  </si>
  <si>
    <t>9306-Centro de Comercio y Servicios</t>
  </si>
  <si>
    <t>9515-Centro Pecuario y Agroempresarial</t>
  </si>
  <si>
    <t>9516-Centro Tecnológico de la Amazonia</t>
  </si>
  <si>
    <t>9519-Centro Agroindustrial y Fortalecimiento Empresarial de Casanare</t>
  </si>
  <si>
    <t>9113-Centro Agropecuario</t>
  </si>
  <si>
    <t xml:space="preserve">9221-Centro de Teleinformática y Producción Industrial </t>
  </si>
  <si>
    <t>9307-Centro de Comercio y Servicios</t>
  </si>
  <si>
    <t>9114-Centro Biotecnológico del Caribe</t>
  </si>
  <si>
    <t>9520-Centro Agroempresarial</t>
  </si>
  <si>
    <t>9521-Centro de Operación y Mantenimiento Minero</t>
  </si>
  <si>
    <t>9522-Centro de Recursos Naturales, Industria y Biodiversidad</t>
  </si>
  <si>
    <t>9115-Centro Agropecuario y de Biotecnología el Porvenir</t>
  </si>
  <si>
    <t>9523-Centro de Comercio, Industria y Turismo de Córdoba</t>
  </si>
  <si>
    <t>9232-Centro Industrial y de Desarrollo Empresarial de Soacha</t>
  </si>
  <si>
    <t>9509-Centro de Desarrollo Agroindustrial y Empresarial</t>
  </si>
  <si>
    <t xml:space="preserve">9510-Centro Agroecológico y Empresarial </t>
  </si>
  <si>
    <t>9511-Centro de la Tecnología de Diseño y la Productividad Empresarial</t>
  </si>
  <si>
    <t>9512-Centro de Biotecnología Agropecuaria</t>
  </si>
  <si>
    <t xml:space="preserve">9513-Centro de Desarrollo Agroempresarial </t>
  </si>
  <si>
    <t>9209-Centro de Tecnologías para la Construcción y la Madera</t>
  </si>
  <si>
    <t>9210-Centro de Electricidad, Electrónica y Telecomunicaciones</t>
  </si>
  <si>
    <t>9211-Centro de Gestión Industrial</t>
  </si>
  <si>
    <t>9212-Centro de Manufactura en Textil y Cuero</t>
  </si>
  <si>
    <t>9213-Centro de Tecnologías del Transporte</t>
  </si>
  <si>
    <t>9214-Centro Metalmecánico</t>
  </si>
  <si>
    <t>9215-Centro de Materiales y Ensayos</t>
  </si>
  <si>
    <t>9216-Centro de Diseño y Metrología</t>
  </si>
  <si>
    <t>9217-Centro para la Industria de la Comunicación Grafica</t>
  </si>
  <si>
    <t>9303-Centro de Gestión de Mercados, Logística y Tecnologías de la Información</t>
  </si>
  <si>
    <t>9403-Centro de Formación de Talento Humano en Salud</t>
  </si>
  <si>
    <t>9404-Centro de Gestión Administrativa</t>
  </si>
  <si>
    <t>9405-Centro de Servicios Financieros</t>
  </si>
  <si>
    <t>9406-Centro Nacional de Hoteleria, Turismo y Alimentos</t>
  </si>
  <si>
    <t>9508-Centro de Formación en Actividad Física y cultura</t>
  </si>
  <si>
    <t>9547-Centro Ambiental y Ecoturistico del Nororiente Amazónico</t>
  </si>
  <si>
    <t>9222-Centro Industrial y de Energías Alternativas</t>
  </si>
  <si>
    <t>9524-Centro Agroempresarial y Acuícola</t>
  </si>
  <si>
    <t>9533-Centro de Desarrollo Agroindustrial, Turístico y Tecnológico del Guaviare</t>
  </si>
  <si>
    <t>9116-Centro de Formación Agroindustrial</t>
  </si>
  <si>
    <t>9525-Centro Agroempresarial y Desarrollo Pecuario del Huila</t>
  </si>
  <si>
    <t>9526-Centro de Desarrollo Agroempresarial y Turístico del Huila</t>
  </si>
  <si>
    <t>9527-Centro de la Industria, la Empresa y los Servicios</t>
  </si>
  <si>
    <t>9528-Centro de Gestión y Desarrollo Sostenible Surcolombiano</t>
  </si>
  <si>
    <t>9118-Centro Acuícola y Agroindustrial de Gaira</t>
  </si>
  <si>
    <t>9529-Centro de Logística y Promoción Ecoturística del Magdalena</t>
  </si>
  <si>
    <t>9117-Centro Agroindustrial del Meta</t>
  </si>
  <si>
    <t>9532-Centro de Industria y Servicios del Meta</t>
  </si>
  <si>
    <t>9534-Centro Sur Colombiano de Logística Internacional</t>
  </si>
  <si>
    <t>9535-Centro Agroindustrial y Pesquero de la Costa Pacifica</t>
  </si>
  <si>
    <t>9536-Centro Internacional de Producción Limpia - Lope</t>
  </si>
  <si>
    <t>9119-Centro de Formación para el Desarrollo Rural y Minero</t>
  </si>
  <si>
    <t>9537-Centro de la Industria, la Empresa y los Servicios</t>
  </si>
  <si>
    <t>9518-Centro Agroforestal y Acuícola Arapaima</t>
  </si>
  <si>
    <t>9120-Centro Agroindustrial</t>
  </si>
  <si>
    <t>9231-Centro para el Desarrollo Tecnológico de la Construcción y la Industria</t>
  </si>
  <si>
    <t>9538-Centro de Comercio y Turismo</t>
  </si>
  <si>
    <t>9121-Centro Atención Sector Agropecuario</t>
  </si>
  <si>
    <t>9223-Centro de Diseño e Innovación Tecnológica Industrial</t>
  </si>
  <si>
    <t>9308-Centro de Comercio y Servicios</t>
  </si>
  <si>
    <t>9539-Centro de Formación Turística, Gente de Mar y de Servicios</t>
  </si>
  <si>
    <t>9122-Centro Atención Sector Agropecuario</t>
  </si>
  <si>
    <t>9224-Centro Industrial de Mantenimiento Integral</t>
  </si>
  <si>
    <t>9225-Centro Industrial del Diseño y la Manufactura</t>
  </si>
  <si>
    <t>9309-Centro de Servicios Empresariales y Turísticos</t>
  </si>
  <si>
    <t>9540-Centro Industrial y del Desarrollo Tecnológico</t>
  </si>
  <si>
    <t>9541-Centro Agroturístico</t>
  </si>
  <si>
    <t>9545-Centro Agroempresarial y Turístico de los Andes</t>
  </si>
  <si>
    <t>9546-Centro de Gestión Agroempresarial del Oriente</t>
  </si>
  <si>
    <t>9542-Centro de la Innovación, la Tecnología y los Servicios</t>
  </si>
  <si>
    <t>9123-Centro Agropecuario la Granja</t>
  </si>
  <si>
    <t>9226-Centro de Industria y Construcción</t>
  </si>
  <si>
    <t>9310-Centro de Comercio y Servicios</t>
  </si>
  <si>
    <t>9124-Centro Agropecuario de Buga</t>
  </si>
  <si>
    <t>9125-Centro Latinoamericano de  Especies Menores</t>
  </si>
  <si>
    <t>9126-Centro Náutico Pesquero de Buenaventura</t>
  </si>
  <si>
    <t>9227-Centro de Electricidad y Automatización Industrial -CEAI</t>
  </si>
  <si>
    <t>9228-Centro de la Construcción</t>
  </si>
  <si>
    <t>9229-Centro de Diseño Tecnológico Industrial</t>
  </si>
  <si>
    <t>9230-Centro Nacional de Asistencia Técnica a la Industria -ASTIN</t>
  </si>
  <si>
    <t>9311-Centro de Gestión Tecnológica de Servicios</t>
  </si>
  <si>
    <t>9543-Centro de Tecnologías Agroindustriales</t>
  </si>
  <si>
    <t>9544-Centro de Biotecnología Industrial</t>
  </si>
  <si>
    <t>9548-Centro Agropecuario y de Servicios Ambientales "Jiri-jirimo"</t>
  </si>
  <si>
    <t>9531-Centro de Producción y Transformación Agroindustrial de la Orinoquia</t>
  </si>
  <si>
    <t>ANÁLISIS ESTUDIO DE MERCADO</t>
  </si>
  <si>
    <t>ITEM</t>
  </si>
  <si>
    <t>NOMBRE DEL ELEMENTO DE  CONSUMO Y/O DEVOLUTIVOS</t>
  </si>
  <si>
    <t>DESCRIPCIÓN COMPLETA DEL ELEMENTO DE  CONSUMO Y/O DEVOLUTIVOS</t>
  </si>
  <si>
    <t>FOTO DEL ELEMENTO</t>
  </si>
  <si>
    <t>UNIDAD DE MEDIDA</t>
  </si>
  <si>
    <t>CANTIDAD REQUERIDA</t>
  </si>
  <si>
    <t>VALOR PROMEDIO / MENOR / MAYOR UNITARIO</t>
  </si>
  <si>
    <t>TOTAL</t>
  </si>
  <si>
    <t>OBSERVACIONES</t>
  </si>
  <si>
    <t>ÚLTIMO RENGLÓN</t>
  </si>
  <si>
    <t>VALOR TOTAL</t>
  </si>
  <si>
    <r>
      <t xml:space="preserve">NOTA: 
</t>
    </r>
    <r>
      <rPr>
        <sz val="11"/>
        <rFont val="Calibri"/>
        <family val="2"/>
        <scheme val="minor"/>
      </rPr>
      <t>En la plataforma SGPS deberá adjuntar mínimo 2 soportes de los valores relacionados, que podrán ser  precotizaciones, precios de catálogos de canales comerciales oficiales de proveedores o de almacenes de grandes superficies, o valores de acuerdos marco de precios de Colombia Compra. Los valores del estudio deberán corresponder a proveedores ubicados en Colombia y tener una fecha no mayor a 4 meses</t>
    </r>
  </si>
  <si>
    <t>Coordinación Grupo SENNOVA - Sistema de Investigación, Desarrollo Tecnológico e Innovación
Formato guía 4: Estudio de mercado</t>
  </si>
  <si>
    <t>PORTATIL</t>
  </si>
  <si>
    <t>GENERADOR DE ENERGIA PORTATIL CON CELDA SOLAR ENROLLABLE</t>
  </si>
  <si>
    <t>TABLETA</t>
  </si>
  <si>
    <t>MALETIN DE TRANSPORTE PARA LOS ELEMENTOS DEL KIT</t>
  </si>
  <si>
    <t>Entradas: Entrada del panel solar: CC 12,8 V ~ 24 V/5,5 A máx. Potencia de salida de CA: Potencia nominal 300 W pico. Voltaje de entrada de CA: 100V-240V 50/60Hz. Voltaje de salida CA: 110 V 60 Hz.
Salidas: 2 puertos de salida de corriente alterna (CA) de 110 V/300 W (onda sinusoidal pura), 3 puertos CC (9 V-12.6 V/3 A salida máxima), 2 puertos USB de 5 V2.4 A, 1 puerto de carga rápida tipo C PD 60 W, 
Potencia: 300 w o superior
Diseño: portable
Incluir cables y conectores
Usabilidad de carga: Celular, tableta, portátil
Panel solar: 1 de 100w</t>
  </si>
  <si>
    <t xml:space="preserve">UNIDAD  </t>
  </si>
  <si>
    <t>VALOR KIT TECNOLOGICO</t>
  </si>
  <si>
    <t>KIS ASIGNADOS (2)</t>
  </si>
  <si>
    <t>JUEGO</t>
  </si>
  <si>
    <t>ESTUCHE</t>
  </si>
  <si>
    <t>KIS ASIGNADOS (3)</t>
  </si>
  <si>
    <t>VALOR UNITARIO INCLUIDO IVA
IMPOINTER</t>
  </si>
  <si>
    <t>FORMULA: MEDIA GEOMETRICA</t>
  </si>
  <si>
    <t>LABORATORIO PORTÁTIL PARA MONITOREO AGRÍCOLA</t>
  </si>
  <si>
    <t>PIRANÓMETRO</t>
  </si>
  <si>
    <t>MEDIDOR DE HUMEDAD DE GRANO DE CAFÉ Y CACAO</t>
  </si>
  <si>
    <t>MEDIDOR DE Co2 INTERIOR, TEMPERATURA Y HUMEDAD RELATIVA, DETECTOR DE DIÓXIDO DE CARBONO</t>
  </si>
  <si>
    <t>MEDIDOR DE PH, EC, TEMPERATURA</t>
  </si>
  <si>
    <t>SONDA DE SUELO DE 20 PULGADAS CON EYECTOR Y PEDAL DE PIE</t>
  </si>
  <si>
    <t>EQUIPO PORTABLE DE MANTENIMIENTO AGRÍCOLA</t>
  </si>
  <si>
    <t>LUXOMETRO DIGITAL MEDIDOR DE LUZ FOTOMETRO LUX Y FC</t>
  </si>
  <si>
    <t>PH METRO</t>
  </si>
  <si>
    <t>JUEGO DE MOLDES PARA QUESO</t>
  </si>
  <si>
    <t>LIRAS PARA QUESO</t>
  </si>
  <si>
    <t>GRAMERA DIGITAL</t>
  </si>
  <si>
    <t>LACTOMETRO PARA MEDIR EL PORCENTAJE DE AGUA Y GRASA EN LECHE</t>
  </si>
  <si>
    <t>JUEGO DE EMBUDOS</t>
  </si>
  <si>
    <t>JUEGO DE CUCHILLOS</t>
  </si>
  <si>
    <t>DENSIMETRO PORTATIL</t>
  </si>
  <si>
    <t>FONENDOSCOPIO VETERINARIO</t>
  </si>
  <si>
    <t>TERMÓMETRO VETERINARIO</t>
  </si>
  <si>
    <t>PH METRO DIGITAL</t>
  </si>
  <si>
    <t>BÁSCULA DINAMÓMETRO</t>
  </si>
  <si>
    <t>EXTENSIÓN PARA JERINGA</t>
  </si>
  <si>
    <t>JERINGA DOSIFICADORA</t>
  </si>
  <si>
    <t>VASOS SELLADORES DE PEZONES</t>
  </si>
  <si>
    <t>ESCOFINA</t>
  </si>
  <si>
    <t>MARTILLO SENCILLO</t>
  </si>
  <si>
    <t>GUBIA DE HERRERÍA</t>
  </si>
  <si>
    <t>TIJERA PARA BALONAR</t>
  </si>
  <si>
    <t>TOPIZADOR</t>
  </si>
  <si>
    <t>CINTA BOVINO MÉTRICA</t>
  </si>
  <si>
    <t>MALETIN DE TRANSPORTE</t>
  </si>
  <si>
    <t>DESPICADO ELÉCTRICA PARA AVES</t>
  </si>
  <si>
    <t>PINZA DESCOLMILLADORA PARA CERDOS</t>
  </si>
  <si>
    <t>CORTADOR DE COLAS Y CAUTERIZADOR ELÉCTRICO PARA CERDOS</t>
  </si>
  <si>
    <t>JUEGO DE AGUJAS RECTAS Y CURVA PARA SUTURA VETERINARIA</t>
  </si>
  <si>
    <t>PENETROMETRO PARA SUELOS</t>
  </si>
  <si>
    <t>SENSOR DE HUMEDAD DEL SUELO</t>
  </si>
  <si>
    <t>MEDIDOR PH CONDUCTIVIDAD</t>
  </si>
  <si>
    <t>HERRAMIENTA DE AFORO DE CAUDALES, CORRENTIMETRO</t>
  </si>
  <si>
    <t>PLUVIOMETRO</t>
  </si>
  <si>
    <t>TERMOMETRO SUELO</t>
  </si>
  <si>
    <t>DETECTOR DE GASES</t>
  </si>
  <si>
    <t>BINOCULARES</t>
  </si>
  <si>
    <t>SONOMETRO</t>
  </si>
  <si>
    <t>LUXOMETRO</t>
  </si>
  <si>
    <t>Termómetro suelo: Iluminación: Low -, Low, Low+,
Nor -, Nor, Nor+, -Hgh, Hgh, Hgh+
Humedad del suelo . Dry+ Dry , Nor, Wet,Wet+
Temperatura del suelo: rango -9 a 50°C , Precisión 1°C
Rango de Ph : 3.5 a 9.0 Resolución 0.5
Medida de la Humedad Relativa del ambiente</t>
  </si>
  <si>
    <t>Binoculares: Tamaño: 20x50
Características especiales: Waterproof
Diámetro de lente de objetivo 50 Milímetros
Ampliación máxima 20.00
Estuche: Incluir
Foco: Ajustable</t>
  </si>
  <si>
    <t>Tipo de martillo: bola 12 onzas
Mango: madera
Longitud de mango: 30cm
Cara: 27 mm</t>
  </si>
  <si>
    <t>Morral confeccionado en lona morral nacional, slider y cremallera #6, consta de 3 bolsillos, 1 al frente, 1 en división y 1 principal, manijas y
espalda acolchados, Logo bordado SENA Impermeable, con refuerzos y protecciones para los dispositivos.
Elementos de identificación con logo SENA
Brazalete: En lona nacional 4-50 impermeable.
Medida 25 x 10 centímetros
Cinta reflectiva parte superior y parte inferior.
Con velcro para ajustar.
Bordado en frente, logo “SENA” 
Chaqueta rompevientos: Chaqueta en tela nylon de excelente calidad.
Sin forro interno. Cuello alto con capucha.
Cremallera plástica y dos bolsillos laterales.
Enresortado en puños.
Gorra: En tela dril nacional de excelente calidad.
- Modelo seis cascos con refuerzo en el frente suave.
- Banda interna en la misma tela, sesgado y fileteado interno para mayor durabilidad.
- Visera prehormada con cuatro costuras.
- Botón forrado y regulador trasero con velcro adhesivo.
- Bordado frente logo "Sena".</t>
  </si>
  <si>
    <t>VALOR UNITARIO INCLUIDO IVA 
DIRIMPEX</t>
  </si>
  <si>
    <t>VALOR UNITARIO INCLUIDO IVA
JP</t>
  </si>
  <si>
    <t>Resolución: 1920 x 1080p
Brillo: 9000 Lumens
Tamaño de proyección del proyector 40 a 200 pulgadas
Conectividad: Bluetooth, HDMI, USB
Vida útil del LED: 50000 horas.
Aspecto: 16:9</t>
  </si>
  <si>
    <t xml:space="preserve">Procesador : Intel® Core™ i5-11400H (hasta 4,5 GHz con tecnología Intel® Turbo Boost, 12MB de caché L3, 6 núcleos y 12 subprocesos)
Pantalla: De 16.1" 
Batería: Compatible con carga rápida 
Memoria RAM: 16 GB  
Disco estado sólido : Estado Solido SSD 512 GB 
Conectividad: Bluetooth , Conexión Con Cable , WiFi </t>
  </si>
  <si>
    <t>Almacenamiento 64gb
Tamaño : 10.5" (266.9mm)
Plataforma: ANDROID
Batería: 7040 mA
Resolución 1920 x 1200 (WUXGA)</t>
  </si>
  <si>
    <t>Salidas: una salidas de carga USB
batería interna de 10000 mAh 
Tipo de conector: USB 
Resistente a agua y a golpes
Material: ABS+PC+Silicona
Capacidad de la batería de litio: 10000 mAh 3,85 V/37 Wh.
 Entrada USB-C: 5 V 3 A, 9 V 2 A 18 W.
Salida USB-C: 5V 3A 9V 22A12V 15A20W (un dispositivo, salida máxima 2.1A)</t>
  </si>
  <si>
    <t>Compatibilidad: ANDROID, IOS
INCLUYE CONTROL REMOTO: Incluir</t>
  </si>
  <si>
    <t>Morral confeccionado en lona morral nacional, slider y cremallera #6, consta de 3 bolsillos, 1 al frente, 1 en división y 1 principal, manijas y
espalda acolchados, Logo bordado SENA Impermeable, con refuerzos y protecciones para los dispositivos.
Elementos de identificación con logo SENA
Brazalete: En lona nacional 4-50 impermeable.
Medida 25 x 10 centímetros
Cinta reflectiva parte superior y parte inferior.
Con velcro para ajustar.
Bordado en frente, logo “SENA” 
Chaqueta rompevientos: Chaqueta en tela nylon de excelente calidad.
Sin forro interno. Cuello alto con capucha.
Cremallera plástica y dos bolsillos laterales.
Enresortado en puños.
Gorra: En tela dril nacional de excelente calidad.
- Modelo seis cascos con refuerzo en el frente suave.
- Banda interna en la misma tela, sesgado y fileteado interno para mayor durabilidad.
- Visera prehormada con cuatro costuras.
- Botón forrado y regulador trasero con velcro adhesivo.
- Bordado frente logo "Sena".</t>
  </si>
  <si>
    <t>MINI PROYECTOR</t>
  </si>
  <si>
    <t>POWER BANK</t>
  </si>
  <si>
    <t>Gafas realidad virtual</t>
  </si>
  <si>
    <t>Incluye 4 parámetros de medición para el
monitoreo agrícola, PH Nitrogeno, Fósforo y Potasio
ESPECIFICACIONES TECNICAS:
Parámetros Incluidos:
Nitrogeno (N)
Potasio (K)
pH
pH	Rango 4.0-8.0 Cantidad de pruebas 30
Nitrógeno	Rango: Bajo – Alto (0 – 60+ lb/acre)  Cantidadde pruebas 15
Fósforo	Rango Traza – Alta (0 – 100+ lb/acre) Cantidad de pruebas 20
Potasio	Rango Muy bajo – Muy alto (0 – 200+ lb/acre) Cantidad de pruebas 15
Incluye:
120 mL/250 mL  pH Indicator
120 mL/250 mL *Nitrogen Extracting Solution
10 g/30 g *Nitrogen Indicator Powder
120 mL/250 mL  Phosphorus Extracting Solution
15 mL/15 mL *Phosphorus Indicator Reagent
30/50  Phosphorus Test Tablets
120 mL/250 mL  Potassium Extracting
15 mL/2 x 15 mL  Potassium Test Solution
7/10  Test Tubes, 2-10 ml, plastic w/ caps
1/1  Brush, test tube
3/3  Pipets, transfer, plastic
1/1  Spoon, 0.25 g, plastic
1/1  Spoon, 0.5 g, plastic
1/1  Dispenser Cap
1/1  Color Chart, Garden Guide
1/1  Garden Guide Manual
1/1  LaMotte Soil Handbookn</t>
  </si>
  <si>
    <t>Resolución: 1umol/m2.s
Unidad: umol/m2 s es la tasa de fotosíntesis, 1mW/cm2=46umol/m2.s
Rango de error: ±(10% R+2dgt) R: lectura (detectando un compuesto
fuente de luz que se aproxima al espectro de la luz solar)
El error de lectura aumentará bajo lámpara incandescente o
luz amarilla monocromática.
Pantalla: pantalla LCD de 3-3/4, valor numérico máximo mostrado 3999,
sobrecarga "OL"
Deriva: $+2%/año
Linealidad: ± 2%
Rango de medición: 0-2700umol/m2.s(400-700nm)
Rango de longitud de onda: 400nm-700nm (función efectiva fotosintética adecuada)
Tiempo de muestreo: 2,5 veces/s
Temperatura y humedad de funcionamiento: 0 °C a 40 °C &lt;80 % HR
Temperatura y humedad de almacenamiento: -10 °C a 50 °C &lt;70 % HR Dimensiones y peso: 132 (L) 60 (W) 38 (H) mm, aprox. 150g
Potencia: batería alcalina 6F22 de 9V
Duración de la batería: aprox. 100 horas</t>
  </si>
  <si>
    <t>Rango de medición: 6 a 30 %
Resolución: 0.1%
Precisión: +/- 0.5 %
Comunicación: RS232
Alimenticio: 4 Baterías AAA
Temperatura de operación: 0 a 50 °C
Dimensiones: 165 mm x 62 mm x 26 mm
Rango de medición en Café: 7 a 31 %
Rango de medición en Café verde: 7 a 27 %
Rango de medición en Cacao: 4 a 13 %
Rango de medición en Trigo/Centeno: 7 a 31 %
Rango de medición en Arrozal: 7 a 29 %
Rango de medición en Arroz: 7 a 29 %
Rango de medición en Maíz: 7 a 27 %
Rango de medición en Habas de soja: 7 a 27 %
Rango de medición en Cebada/Avena: 7 a 34 %
Rango de medición en Linaza: 6 a 21 %
Rango de medición en lentejas: 7 a 21 %
Rango de medición en Semillas de mostaza: 7 a 21 %
Rango de medición en Semillas de girasol: 5 a 25 %</t>
  </si>
  <si>
    <t>Registrador de datos y datos de exportación:  hasta 7 días de lectura del historial, cambiar los intervalos de seguimiento para determinar la frecuencia de rastreo, exportar datos a un archivo .txt.
Pantalla táctil flexible: pantalla táctil capacitiva TFT 
Función de acceso de código PIN y bloqueo de pantalla 
Múltiples opciones de personalización: personalizar la función de la pantalla de acuerdo como idioma, brillo, color.
Tensión de alimentación: fuente de alimentación USB, DC5V
Pantalla: TFT a color de 320x480 píxeles - panel táctil capacitivo
Temperatura de funcionamiento: 1°C-85°C
Tipo de sensor de CO2: Dual NDIR
Precisión de CO2: @22°C(72°F)+40ppm + Pantalla*2%
Rango de detección de CO2: 0-5000ppm
Tiempo de vida NDIR: 15 años
Resolución de temperatura mostrada: 0,1°C
Resolución de CO2 mostrada: 1ppm
Consumo en espera: &lt;0.5W
Dimensiones de la pantalla: 76,5 X 52 mm (ancho/alto)
Dimensiones (An/Al/Pr): 96 x 86 x 32,5 (mm)
Peso: &lt;200g
Grado de protección: IP 21
material del producto: PC + plástico ABS</t>
  </si>
  <si>
    <t>Rango de medición: pH: 0,00-14,00 ph; TDS: 0-19990 ppm; EC: 0-19990 μs/cm
Resolución: 0,01 ph; 1 ppm; 1 μs/cm; 32.2 °F; 0,1 °F
Precisión: ph: +/- 0,01 ph; TDS/EC: +/- 2%; temperatura: 32.9 °F
Temperatura: 32.2-140.0 °F; 32.0-140.0 °F</t>
  </si>
  <si>
    <t>20 pulgadas de largo y 8 pulgadas de ancho.
Mango con agarre, con pedal fuerte, con eyector, tamaño preciso del cuerpo de la barra.
El equipo de muestreo de suelo integrado, liviano y resistente, hecho de acero inoxidable 304 de alta calidad.</t>
  </si>
  <si>
    <t>Incluye: 1 bolsa con bolsillos, 1 paleta, 1 pala, 1 escardador, 1 rastrillo, 1 Tenedor, 1 botella de agua, 2 guantes de jardinería, 1 alambre de unión recubierto de plástico, 1 Lupa 75mm</t>
  </si>
  <si>
    <t>Rango de medición: 0 ~ 200,000 lux, 0 ~ 20,000 Fc
Resolución: &lt;1000: 0.1; &gt; 1000: 1
Precisión: ± 3% rdg ± 8 dgts (&lt;10,000 Lux), ± 4% rdg ± 10 dgts (&gt; 10,000 Lux)
Respuesta espectral: CIE fotópica (curva de respuesta del ojo humano CIE)
Precisión espectral: CIE V (λ ) Función (f1 ‘≤ 6%, f2’ ≤ 2%)
Apagado automático: 15 minutos cuando no está en uso
Indicación de sobre rango: la pantalla LCD muestra «-OL-» o «-LO-» Frecuencia de muestreo: dos veces / seg.</t>
  </si>
  <si>
    <t>VALOR KIT AGRICOLA</t>
  </si>
  <si>
    <t>REFRACTÓMETRO PORTÁTIL</t>
  </si>
  <si>
    <t>Refractómetro de mano, utilizado para medir la densidad de los azúcares en la solución, el rango de escala brix es de 0 a 90%. Compensación automática de temperatura: 50.0 °F ~ 86.0 °F. Precisión: ± 0,2% Fácil de usar, coloca 2 ~ 3 gotas de muestra en el prisma principal, cierra la placa de luz del día y mira a través del ocular para la lectura Brix</t>
  </si>
  <si>
    <t>1. Pantalla grande y clara, fácil de leer el valor mostrado.
2. Probador de agua multifuncional 4 en 1, prueba el pH, la CE y la temperatura al mismo tiempo.
3. Altamente eficiente y preciso gracias a su avanzada calibración automática de 3 puntos.
4. Diseño liviano y portátil, conveniente para uso en interiores y exteriores.
5. Aplicable para jardín, hogar, laboratorio, granja, acuario, etc.</t>
  </si>
  <si>
    <t>ACIDOMETRO DE LECHE</t>
  </si>
  <si>
    <t>Bureta para Leche – Acidómetro Leche
- Escala 0~100ºD
- División de escala: 1 ºD
- Precisión: ± 2°D aprox
- Para determinar la Acidez de la Leche por Titulación.
- Recipiente plástico x 500 ml</t>
  </si>
  <si>
    <t>TERMÓMETRO DIGITAL</t>
  </si>
  <si>
    <t>Termómetro digital infrarojo, Rango de temperatura -20,0ºC / 400,0ºC, Selección ºC/ºF,
Resolucion del visualizador: 0,1, Relacion-distancia: 10:1, con suiche laser, Respuesta espectral:
5.5um - 14um, Potencia del laser: Clase 2 Alimentacion por USB o bateria 9V, data hold,
emisividad 0.95, protección contra caidas 1 m, Utilidades para Temperaturas MAX,MIN,DIF,AVG</t>
  </si>
  <si>
    <t>MOLDES PARA QUESO REDONDOS DE: 0,5 Lb, 1,0 Lb, 1,5 Lb y 2,0 Lb
En acero inoxidable AISI 304. C-18 perforado, Con empujador.
Diametro 10cm x Alto 10cm.
En acero inoxidable AISI 304. C-18 Perforado. Con Empujador
Diametro 11,5 cm x Alto 6cm.
En acero inoxidable AISI 304. C-18 perforado, Con empujador.
Diametro 12 cm x Alto 8cm.
En acero inoxidable AISI 304. C-18 perforado, Con empujador.
Diametro 14cm x Alto 8cm</t>
  </si>
  <si>
    <t>Ideal para fraccionar entre 1 y 2 cm la cuajada para ir separándola del suero.
Fabricada en acero.
Tubo de acero inoxidable y platina, con 5 Hilos En naylon
Dimensiones. largo 40cms ancho 40 cms alto 30 cms .</t>
  </si>
  <si>
    <t>Tamaño de balanza: 9,5 "(D) x 6,75" (W) x 1,5 "(H) 24x17x3,5 cm
Unidades de medidas Grs. OZ
Capacidad: 7000kg
Valor de división: 1g
Plataforma de material: De plástico
Apagado automático
Estable indicación
Tara
Indicador de sobrecarga "EEE"
Cero automáticos de Conversión de la unidad
Tamaño de LCD:2 "x 1"
Potencia: 2 x pilas AA</t>
  </si>
  <si>
    <t>EMPACADORA AL VACÍO</t>
  </si>
  <si>
    <t>Es capaz de empacar al vacío alimentos secos y húmedos. Posee protección de sobrecalentamiento, su presión nominal de trabajo es de 80 kPa, posee una potencia eléctrica de 110 W, frecuencia de 60 Hz, voltaje 110-120 Vac, el tiempo promedio de sellado es de 6s a 12s y la capacidad de la bomba de succión de 8,0 L/min, la longitud de la zona de sellado es de 300 mm. El cuerpo principal está fabricado en plástico</t>
  </si>
  <si>
    <t>ALCOHOLÍMETRO</t>
  </si>
  <si>
    <t>Alcoholímetro, doble escala
- Uso General
- Escala 0 - 100% vol. / 10 - 45º Cartier
- División de Escala: 1% vol. / 0,5° Cartier
- Precisión: ± 2% vol. / ±1°Cartier aprox.
- Sin termómetro
- Con perdigones
- Temperatura de Referencia 15ºC
- Dimensiones: 285x18mm
- Empaque individual en tubo plástico</t>
  </si>
  <si>
    <t>1.015 - 1.040 :
0.001 g/ml
Temperatura de referencia: 15ºC
Dimensiones: Diámetro 21mm, Largo 210mm</t>
  </si>
  <si>
    <t>TABLA PARA PICAR EN ACRÍLICO</t>
  </si>
  <si>
    <t>No es un producto tóxico.
No altera la calidad de los alimentos.
Manija para colgar.
Ligero y flexible.
Tabla de cortar es fácil de almacenar.
Largo  440 mm
Alto  10 mm
Ancho  300 mm
Material: Polipropileno</t>
  </si>
  <si>
    <t>Juego de embudos x3 en acero inoxidable
Mango en acero inoxidable
Ideal para alimentos.
Tamaño: 1 embudo grande (boca: 76,2 mm, vástago: 12,5 mm), 1 embudo mediano (boca: 55,88 mm, tallo: 10,16 mm), 1 embudo pequeño (boca: 45,72 mm tallo: 5,08 mm)</t>
  </si>
  <si>
    <t>SELLADORA DE BOLSAS</t>
  </si>
  <si>
    <t>Materiales de sellado: PP , PE
Largo de sellado: 10,0 cm
Ancho de sellado: 1,0 mm
Velocidad del sellado: 2 m/min
Potencia: 300 W
Voltaje: 110 V</t>
  </si>
  <si>
    <t>1 cuchillo asado y frutas 5"
1 Cuchillo para tornear 3"
1 Cuchillo para legumbres y frutas Tramontina 3"
1 Cuchillo para pan 7"
1 Cuchillo para deshuesar 5"
1 Cuchillo Chef 7"
1 Cuchillo para tomates 5"
1 Hachuela 5"
1 Cuchillo Santoku 5"
Material Cuchillos en acero inoxidable y mango de polipropileno</t>
  </si>
  <si>
    <t>Juego de densímetros calibrados a 20°C, sin termómetro, rangos de medida:  rango de medición 0,200g / cm³, graduación de escala 0,002g / cm³, 1.400-1.600 0.002G/CM3, 1.200-1.400 0.002G/CM3, 1.000-1.200 0.002G/CM3</t>
  </si>
  <si>
    <t>VALOR KIT AGOINDUSTRIA</t>
  </si>
  <si>
    <t>VALOR KIT AGROIDUSTRIA</t>
  </si>
  <si>
    <t>VALOR KIT PECUARIO</t>
  </si>
  <si>
    <t>Hecho de material de acero inoxidable de primera calidad, resistente y duradero, no se deforma fácilmente.
Pulido fino, tubo de oído suave, medición portátil de múltiples partes, liviano, fácil de transportar.
Tapones para los oídos cerrados, tapones de goma, transmisión de sonido clara sin dañar los oídos.
Eliminación de ruido de rango múltiple, reduce el sonido producido por el contacto con la mano.
Este es un estetoscopio veterinario muy profesional, adecuado para gatos, perros, ovejas, cerdos, vacas, etc.</t>
  </si>
  <si>
    <t>ESPECULO VAGINAL</t>
  </si>
  <si>
    <t>Material: aleación.
Longitud: 13.0 in.
Apertura máxima: 3.9 in.
Color: plateado.
Adecuado para: ganado
Icncluye:
1 dilatador vaginal de ganado.</t>
  </si>
  <si>
    <t>LACTODENSÍMETRO LACTÓMETRO</t>
  </si>
  <si>
    <t>Material: Aluminio, Caucho y Plástico
Peso del artículo: 8.8 onzas
Dimensiones del artículo: 6,92 x 1,57 x 1,57 pulgadas
ATC: 0 - 30 ºc
Rango de medición: 0-20 % de leche ;
División: 0,2% Leche ;
Precisión: 0,2 % de leche .</t>
  </si>
  <si>
    <t>Pitidos que indican
Pantalla: LCD y memoria
Temperatura: Fahrenheit o Celsius.
Apagado automático: Si
Adecuado para medir tipos de animales,.
Rango de medición: 32.00 ~ 42,9 °C
batería
Tiempo de Lectura: 20 seg</t>
  </si>
  <si>
    <t>Rango de medición: 0.00-14.00 pH
Resolución: 0.01 pH
Precisión: 0.01 pH
Compensación automática de temperatura: 32-122℉ (32.0-122.0 °F)
Dimensiones: 6 x 1.1 x 0.5 pulgadas
Peso neto: 1.83 onzas</t>
  </si>
  <si>
    <t>Display: Digital
Capacidad: 300 Kg
Modo de pesaje: Kg, Libras, N
Permite baterías recargables: si
Tipo: De gancho
Movilidad: Portable
Precisión: +/- 0,1%
Apagado automático: Después de 3 min
Batería: 3x AAA</t>
  </si>
  <si>
    <t xml:space="preserve">Manilla conectada a una manguera para tener fácil acceso al animal en la aplicación.
Especificaciones técnicas
Medidas: Largo: 11.7 cm. 
Materiales: polipropileno, Bronce latón. PVC, acero. 
Facilita la aplicación masiva de productos veterinarios a nivel intraluminal, Oral o intramuscular. </t>
  </si>
  <si>
    <t>jeringa dosificadora × 30 ml.
Uso: veterinario 
Uso : vermifugación de animales, oral e intraruminal 
Medidas: Largo: 22.0 cm. Ancho: 18.0 cm. (dosificador)
largo: 7.3 cm. (aguja intraruminal)
largo 13.9 cm. (cánula oral)
Materiales: Nylon reforzado, Acero cromado, Bronce latón,
polipropileno.</t>
  </si>
  <si>
    <t>Material: plástico.
Capacidad: 10.1 fl oz // 300 ml
Tamaño: aprox. 8.7 x 2.8 in.</t>
  </si>
  <si>
    <t>Escofina: Dental
Mango: Madera
Material: Acero inoxidable</t>
  </si>
  <si>
    <t>Mango: Madera
Lámina: Acero Inoxidable
Medidas: 21,5 cm x 3,7 cm
Proporciona un corte preciso y limpio de pesuñas, ganado, ovejas, cabllos.</t>
  </si>
  <si>
    <t>Hechas en materiales de alta calidad
De peso lijero y portables
Diseño ergonómico
Longitud: 25 cm
Tipo de unión: remcache</t>
  </si>
  <si>
    <t>1-Descornador: diámetro de copa de 1" en eje redondo de 1" 1/4 Pieza fija elaborada en acero inoxidable con extensión de 30 cm en eje redondo de 3/8 con mango de madera para mayor comodidad y seguridad. 
2-Topizador en T: Punta en eje redondo de 7/8 con extensión de 40 cm en eje redondo de 3/8 elaborada en acero inoxidable con  mango de madera para mayor comida y seguridad.</t>
  </si>
  <si>
    <t>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</si>
  <si>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Voltaje: 110V
Potencia: 220-250W
Dimensiones del paquete: 18.1* 14.6* 9.4 in
Peso: 33.0 lbs
Rango de temperatura de la cuchilla móvil: 1,112.0-1,472.0 °F
Tarifa de recorte de pico: 1500-1800pcs/h
Tiempo de parada de la cuchilla 0-4seconds ajustable
Tiempo rojizo menos de 30 segundos</t>
  </si>
  <si>
    <t>Material: Acero inoxidable</t>
  </si>
  <si>
    <t>Pinza que corta y cauteriza al instante, evitando infecciones y sangrados.
Fabricada para ser usada en energía 110 V.</t>
  </si>
  <si>
    <t>Agujas juego por 10 und:
3/8"
1/2"
Recta</t>
  </si>
  <si>
    <t>proporciona mediciones precisas de la resistencia del suelo a la compresión. Esta unidad de 6-1/4 pulgadas funciona con resorte y mide la fuerza en toneladas/cuadrados. pies o kg/sq. cm empujando un pistón de carga de 1/4 pulgadas de diámetro en el suelo a una profundidad de 0,25 pulgadas. El área final es de 0.05 in. La carga compresiva se indica leyendo una escala en el cañón del pistón. Un anillo de fricción indica la máxima lectura. Hecho de aluminio anodizado. Incluye una llave Allen y una funda de transporte de plástico con trabilla para cinturón. Un pie adaptador especial de 1 en diámetro está disponible como opción para su uso en suelos muy sensibles</t>
  </si>
  <si>
    <t>Rango de pH: 3.5 – 8 pH (3.5-6.5 ácido, 7-8 alcalinos). Rango de humedad: 1-10 (1-3 seco, 4-7 Nor, 8-10 húmedos).
Luz relativa: 0-2000 lux (0-200 bajo, 200-500 bajo, 500-1000 Nor, 1000-2000 Hgh) Tamaño: 10.2 x 2.3 x 1.5 in. Diámetro de la sonda de cobre: 0.2 in. Diámetro de la sonda de aluminio: 0.2 in. Longitud de la sonda: 6.9 in Distancia entre sondas: 0.5 in. Peso del producto: 2.12 oz</t>
  </si>
  <si>
    <t>Herramienta aforo de caudales: Correntímetro:
Medición: Corriente y oleaje
Palanca de la hélice mide  107 cm de largo, más 1 m de cable antes de llegar al medidor
Presiscion 0-5%</t>
  </si>
  <si>
    <t xml:space="preserve">ESPECIFICACIONES DEL RELOJ RADIOCONTROLADO/ATÓMICO
Sincronización	Automático o deshabilitado
Visualización del reloj	HH: MM/día laborable
Formato de hora	12 horas (AM/PM) o 24 horas
Calendario	DD/MM/AÑO o MM/DD/AÑO
Día laborable en 7 idiomas	EN/FR/DE/ES/IT/NL/RU
señal horaria RCC	WWVB
Zona horaria	PST, MST, CST, EST, AST, NST
horario de verano	Apagado automático
PANTALLA DE TEMPERATURA INTERIOR Y ESPECIFICACIONES DE FUNCIONES
Unidad de temperatura	°C o °F
Rango de visualización	-40 °F – 158 °F (-40 °C – 70 °C) (&lt; -40 °F: BAJO; &gt; 158 °F: ALTO)
Rango de operación	14 °F - 122 °F (-10 °C - 50 °C)
Exactitud	+/- 2 °F o 1 °C a 77 °F (25 °C)
Resolución	0,1 °F/0,1 °C
Modos de visualización	Datos actuales, MAX/MIN e históricos de las últimas 24 horas
Modos de memoria	MAX y MIN desde el último reinicio de memoria
Alarma	Alerta de temperatura ALTA/BAJA
ESPECIFICACIONES DE FUNCIONES Y PANTALLA DE HUMEDAD INTERIOR
Rango de visualización	20% - 90% HR (&lt; 20%: LO; &gt; 90%: ALTO)
Rango de operación	20 % - 90 % humedad relativa
Exactitud	20% ~ 39% HR ± 8% HR a 77 °F (25 °C) 40% ~ 70% HR ± 5% HR a 77 °F (25 °C) 71% ~ 90% HR ± 8% HR a 77 °F (25 °C)
Resolución	1%
Modos de visualización	Datos actuales, MAX/MIN e históricos de las últimas 24 horas
Modos de memoria	MAX y MIN desde el último reinicio de memoria
Alarma	Alerta de temperatura ALTA/BAJA
</t>
  </si>
  <si>
    <t>Precisión: ± 1,5 dB (estándar de presión sonora, 94 dB a 1 KHz).
Respuesta de frecuencia de presión de sonido: 30 Hz-8 kHz.
Rango de medición: 30-130 dBA, 35-130 dBC.
Frecuencia de ponderación de presión sonora: características A y C.
Características dinámicas de la presión sonora: FAST 125 ms, SLOW 1 seg.
Micrófono: micrófono capacitivo polarizado.
Pantalla: barra de análisis y doble pantalla digital.
Rango de medición automático: sí.
Velocidad de respuesta: selección rápida y lenta.
Almacenamiento de datos máximo: sí.
Indicación de bajo voltaje: sí.
Retroiluminación: sí.
Índice de seguridad: EN61010-1, EN61326-1.
Color: naranja.
Batería: 4 pilas AAA de 1,5 V (no incluidas).</t>
  </si>
  <si>
    <t>Mide la luminosidad de 0 a 200.000 Lux y la temperatura ambiente
Alta precisión de ± 3% rdg ± 8 dgts (&lt;10.000 Lux), ± 4% rdg ± 10 dgts (&gt;10.000 Lux)
Pantalla LCD digital a color, lecturas mínimas/máximas, retención de datos, apagado automático e indicación de batería baja</t>
  </si>
  <si>
    <t>H2S, O2, CO2
Rango:
Especificación:
*Tiempo de respuesta: T&lt;30s.
*Batería: batería de litio incorporada de 1800 mAh
*Carga: 4-6 horas
*Disponible: 8-10 horas
*Fuente de alimentación: alimentado por batería
*Color: naranja, negro (opcional)
*Modo de suspensión: alarma, vibración, sonido, visual
*Humedad de trabajo: 95 % *
Voltaje de trabajo: 3,7 (V)
*Corriente de alarma: 20 (mA)
*Ángulo de detección: 360
*Corriente de reposo: 20 (uA)
*Temperatura de trabajo: -10-50 (℃)
*Distancia de detección: 100 (m)
*Frecuencia de transmisión: 50 (MHZ)
*Ámbito de aplicación: lugar de entretenimiento en la fábrica doméstica
*Método de instalación: portátil
*distancia: 1 ( mm)
*Método de comunicación: inalámbrico
*4 gases incluyen: CO2/ H2S/O2/EX
MEDIDOR
Nombre de la marca: SENSOR INTELIGENTE     
Material: ABS
Tipo de sensor: Gas electroquímico estabilizado específico (CO)
Gas de detección: monóxido de carbono (CO)
Medición de temperatura: temperatura ambiente    
Unidad de visualización: CO: ppm, Temperatura: ℃/℉         
Medición: CO: 0~1000PPM, Temperatura: 0~50℃ / 32~122℉     
Resolución: CO: 1PPM, Temperatura: 0,1 ℃ / 0,1 ℉
Precisión: CO: ±5% o ±10PPM, Temperatura: ±1,5℃
Tiempo de respuesta: &lt;60 s                
Alarma: Alarma de luz y sonido  
Punto de alarma: preestablecido de 24 ppm (ajustable)          
Tipo de batería: 3 pilas alcalinas AAA de 1,5 V (NO incluidas)
Temperatura de funcionamiento: 0~50 ℃, humedad relativa 1%~99%
Temperatura de almacenamiento: -30~60℃, Humedad relativa: 1%~99%
Tamaño del artículo: Aprox. 5,31 * 1,97 * 1,38 pulgadas (largo * ancho * alto)
Peso del artículo: Aprox. 3,13 onzas</t>
  </si>
  <si>
    <t>VALOR KIT AMBIENTAL</t>
  </si>
  <si>
    <t>Grupo Gestión Contractual
 Estudio de mercado</t>
  </si>
  <si>
    <t>DESCRIPCION</t>
  </si>
  <si>
    <t>VALOR UNITARIO PROPONENTE 1</t>
  </si>
  <si>
    <t>VALOR UNITARIO PROPONENTE 2</t>
  </si>
  <si>
    <t>Vélez - Barbosa. Barbosa - Vélez</t>
  </si>
  <si>
    <t>Unid</t>
  </si>
  <si>
    <t>Vélez-San Gil, San Gil-Vélez</t>
  </si>
  <si>
    <t>Velez-Bogota, Bogota-Velez</t>
  </si>
  <si>
    <t>Florián - Vélez, Vélez — Florián</t>
  </si>
  <si>
    <t>Velez-Guepsa, Guepsa-Velez</t>
  </si>
  <si>
    <t>Vélez-Cite, Cite-Velez</t>
  </si>
  <si>
    <t>Velez-Málaga, Malaga-Velez</t>
  </si>
  <si>
    <t>Barbosa - Finca Villa Luz, Finca Villa Luz-Barbosa</t>
  </si>
  <si>
    <t>Cimitarra- Vélez, Vélez- Cimitarra.</t>
  </si>
  <si>
    <t>Landázuri- Vélez, Vélez Landázuri</t>
  </si>
  <si>
    <t>Vélez-Bucaramanga, Bucaramanga-Vélez</t>
  </si>
  <si>
    <t>Vélez-La Belleza, La Belleza- Vélez</t>
  </si>
  <si>
    <t>Velez-Bolivar, Bolívar- Vélez</t>
  </si>
  <si>
    <t>Velez-Jesus María Jesús Maria-Velez</t>
  </si>
  <si>
    <t>Velez-Finca Villa Luz, Finca Villa Luz-Vélez</t>
  </si>
  <si>
    <t>VALOR DE REFERENCIA</t>
  </si>
  <si>
    <t>Velez-Barrancabermeja, Barrancabermeja-Vélez</t>
  </si>
  <si>
    <t>Puente Nacional-Velez, Velez - Puente Nacional</t>
  </si>
  <si>
    <t>Objeto: Contratar el suministro del servicio de transporte para los aprendices de formación titulada en las diferentes actividades enmarcadas en el programa de Bienestar a Aprendices en el Centro de Gestión Agroempresarial del Oriente vigencia 2024</t>
  </si>
  <si>
    <t>Elaboró: Eddy Johanna Ariza Olarte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</si>
</sst>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quot;$&quot;\ * #,##0_-;\-&quot;$&quot;\ * #,##0_-;_-&quot;$&quot;\ * &quot;-&quot;??_-;_-@_-"/>
    <numFmt numFmtId="165" formatCode="_-* #,##0_-;\-* #,##0_-;_-* &quot;-&quot;??_-;_-@_-"/>
    <numFmt numFmtId="166" formatCode="_(&quot;$&quot;\ * #,##0.00_);_(&quot;$&quot;\ * \(#,##0.00\);_(&quot;$&quot;\ * &quot;-&quot;??_);_(@_)"/>
  </numFmts>
  <fonts count="32" x14ac:knownFonts="1">
    <font>
      <sz val="11"/>
      <color theme="1"/>
      <name val="Calibri"/>
      <family val="2"/>
      <scheme val="minor"/>
    </font>
    <font>
      <sz val="12"/>
      <color theme="1"/>
      <name val="Calibri"/>
      <family val="2"/>
      <scheme val="minor"/>
    </font>
    <font>
      <b/>
      <sz val="11"/>
      <color theme="1"/>
      <name val="Calibri"/>
      <family val="2"/>
      <scheme val="minor"/>
    </font>
    <font>
      <sz val="11"/>
      <color theme="1"/>
      <name val="Calibri"/>
      <family val="2"/>
      <scheme val="minor"/>
    </font>
    <font>
      <sz val="11"/>
      <color theme="1"/>
      <name val="Calibri"/>
      <family val="2"/>
    </font>
    <font>
      <sz val="11"/>
      <color theme="1"/>
      <name val="Arial"/>
      <family val="2"/>
    </font>
    <font>
      <b/>
      <sz val="14"/>
      <color theme="1" tint="0.34998626667073579"/>
      <name val="Calibri"/>
      <family val="2"/>
    </font>
    <font>
      <b/>
      <sz val="14"/>
      <color theme="0"/>
      <name val="Calibri"/>
      <family val="2"/>
      <scheme val="minor"/>
    </font>
    <font>
      <u/>
      <sz val="11"/>
      <color theme="10"/>
      <name val="Calibri"/>
      <family val="2"/>
      <scheme val="minor"/>
    </font>
    <font>
      <u/>
      <sz val="11"/>
      <color theme="11"/>
      <name val="Calibri"/>
      <family val="2"/>
      <scheme val="minor"/>
    </font>
    <font>
      <sz val="11"/>
      <color rgb="FF000000"/>
      <name val="Calibri"/>
      <family val="2"/>
      <scheme val="minor"/>
    </font>
    <font>
      <b/>
      <sz val="11"/>
      <color theme="0"/>
      <name val="Calibri"/>
      <family val="2"/>
      <scheme val="minor"/>
    </font>
    <font>
      <sz val="10"/>
      <name val="Arial"/>
      <family val="2"/>
    </font>
    <font>
      <sz val="11"/>
      <name val="Calibri"/>
      <family val="2"/>
      <scheme val="minor"/>
    </font>
    <font>
      <b/>
      <sz val="11"/>
      <color indexed="63"/>
      <name val="Calibri"/>
      <family val="2"/>
      <scheme val="minor"/>
    </font>
    <font>
      <b/>
      <sz val="11"/>
      <color indexed="8"/>
      <name val="Calibri"/>
      <family val="2"/>
      <scheme val="minor"/>
    </font>
    <font>
      <b/>
      <sz val="18"/>
      <color theme="0"/>
      <name val="Calibri"/>
      <family val="2"/>
      <scheme val="minor"/>
    </font>
    <font>
      <sz val="18"/>
      <color theme="1"/>
      <name val="Calibri"/>
      <family val="2"/>
      <scheme val="minor"/>
    </font>
    <font>
      <b/>
      <sz val="11"/>
      <name val="Calibri"/>
      <family val="2"/>
      <scheme val="minor"/>
    </font>
    <font>
      <b/>
      <sz val="18"/>
      <name val="Calibri"/>
      <family val="2"/>
      <scheme val="minor"/>
    </font>
    <font>
      <b/>
      <sz val="18"/>
      <color theme="1"/>
      <name val="Calibri"/>
      <family val="2"/>
      <scheme val="minor"/>
    </font>
    <font>
      <sz val="11"/>
      <color rgb="FF000000"/>
      <name val="Calibri"/>
      <family val="2"/>
    </font>
    <font>
      <b/>
      <sz val="14"/>
      <name val="Calibri"/>
      <family val="2"/>
      <scheme val="minor"/>
    </font>
    <font>
      <b/>
      <sz val="18"/>
      <color rgb="FFFF0000"/>
      <name val="Calibri"/>
      <family val="2"/>
      <scheme val="minor"/>
    </font>
    <font>
      <sz val="18"/>
      <color rgb="FFFF0000"/>
      <name val="Calibri"/>
      <family val="2"/>
      <scheme val="minor"/>
    </font>
    <font>
      <b/>
      <sz val="16"/>
      <color rgb="FFFF0000"/>
      <name val="Calibri"/>
      <family val="2"/>
      <scheme val="minor"/>
    </font>
    <font>
      <sz val="10"/>
      <color rgb="FF000000"/>
      <name val="Calibri"/>
      <family val="2"/>
      <scheme val="minor"/>
    </font>
    <font>
      <sz val="10"/>
      <name val="Calibri"/>
      <family val="2"/>
      <scheme val="minor"/>
    </font>
    <font>
      <b/>
      <sz val="12"/>
      <color theme="1"/>
      <name val="Calibri"/>
      <family val="2"/>
      <scheme val="minor"/>
    </font>
    <font>
      <b/>
      <sz val="8"/>
      <color rgb="FFFFFFFF"/>
      <name val="Calibri"/>
      <family val="2"/>
    </font>
    <font>
      <sz val="10"/>
      <color rgb="FF000000"/>
      <name val="Arial"/>
      <family val="2"/>
    </font>
    <font>
      <b/>
      <sz val="10"/>
      <color rgb="FF000000"/>
      <name val="Arial"/>
      <family val="2"/>
    </font>
  </fonts>
  <fills count="10">
    <fill>
      <patternFill patternType="none"/>
    </fill>
    <fill>
      <patternFill patternType="gray125"/>
    </fill>
    <fill>
      <patternFill patternType="solid">
        <fgColor theme="0"/>
        <bgColor indexed="64"/>
      </patternFill>
    </fill>
    <fill>
      <patternFill patternType="solid">
        <fgColor theme="7" tint="0.39997558519241921"/>
        <bgColor indexed="64"/>
      </patternFill>
    </fill>
    <fill>
      <patternFill patternType="solid">
        <fgColor rgb="FFFFFFFF"/>
        <bgColor indexed="64"/>
      </patternFill>
    </fill>
    <fill>
      <patternFill patternType="solid">
        <fgColor rgb="FF00B050"/>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3" tint="-0.499984740745262"/>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style="medium">
        <color auto="1"/>
      </left>
      <right/>
      <top/>
      <bottom/>
      <diagonal/>
    </border>
  </borders>
  <cellStyleXfs count="94">
    <xf numFmtId="0" fontId="0" fillId="0" borderId="0"/>
    <xf numFmtId="0" fontId="3"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2" fillId="0" borderId="0"/>
    <xf numFmtId="44" fontId="3" fillId="0" borderId="0" applyFont="0" applyFill="0" applyBorder="0" applyAlignment="0" applyProtection="0"/>
    <xf numFmtId="43" fontId="3" fillId="0" borderId="0" applyFont="0" applyFill="0" applyBorder="0" applyAlignment="0" applyProtection="0"/>
    <xf numFmtId="166" fontId="3" fillId="0" borderId="0" applyFont="0" applyFill="0" applyBorder="0" applyAlignment="0" applyProtection="0"/>
  </cellStyleXfs>
  <cellXfs count="99">
    <xf numFmtId="0" fontId="0" fillId="0" borderId="0" xfId="0"/>
    <xf numFmtId="0" fontId="0" fillId="2" borderId="0" xfId="0" applyFill="1"/>
    <xf numFmtId="0" fontId="5" fillId="0" borderId="0" xfId="0" applyFont="1"/>
    <xf numFmtId="0" fontId="0" fillId="3" borderId="1" xfId="0" applyFill="1" applyBorder="1" applyAlignment="1">
      <alignment horizontal="center" vertical="center" wrapText="1"/>
    </xf>
    <xf numFmtId="0" fontId="0" fillId="0" borderId="1" xfId="0" applyBorder="1" applyAlignment="1">
      <alignment horizontal="center" wrapText="1"/>
    </xf>
    <xf numFmtId="0" fontId="0" fillId="0" borderId="1" xfId="0" applyBorder="1" applyAlignment="1">
      <alignment horizontal="center"/>
    </xf>
    <xf numFmtId="0" fontId="2" fillId="2" borderId="0" xfId="0" applyFont="1" applyFill="1"/>
    <xf numFmtId="0" fontId="1" fillId="2" borderId="0" xfId="0" applyFont="1" applyFill="1"/>
    <xf numFmtId="0" fontId="0" fillId="0" borderId="0" xfId="0" applyAlignment="1">
      <alignment horizontal="center"/>
    </xf>
    <xf numFmtId="0" fontId="0" fillId="0" borderId="1" xfId="0" applyBorder="1" applyAlignment="1">
      <alignment horizontal="center" vertical="center"/>
    </xf>
    <xf numFmtId="0" fontId="10" fillId="0" borderId="1" xfId="0" applyFont="1" applyBorder="1" applyAlignment="1">
      <alignment horizontal="center" wrapText="1"/>
    </xf>
    <xf numFmtId="0" fontId="4" fillId="0" borderId="1" xfId="0" applyFont="1" applyBorder="1"/>
    <xf numFmtId="0" fontId="0" fillId="0" borderId="1" xfId="0" applyBorder="1"/>
    <xf numFmtId="0" fontId="0" fillId="0" borderId="1" xfId="0" applyBorder="1" applyAlignment="1">
      <alignment horizontal="left" vertical="center" indent="1"/>
    </xf>
    <xf numFmtId="0" fontId="3" fillId="2" borderId="0" xfId="0" applyFont="1" applyFill="1"/>
    <xf numFmtId="0" fontId="3" fillId="0" borderId="0" xfId="0" applyFont="1"/>
    <xf numFmtId="0" fontId="13" fillId="2" borderId="1" xfId="90" applyFont="1" applyFill="1" applyBorder="1" applyAlignment="1">
      <alignment vertical="center" wrapText="1"/>
    </xf>
    <xf numFmtId="0" fontId="13" fillId="0" borderId="1" xfId="90" applyFont="1" applyBorder="1" applyAlignment="1">
      <alignment horizontal="center" vertical="center"/>
    </xf>
    <xf numFmtId="0" fontId="14" fillId="2" borderId="1" xfId="90" applyFont="1" applyFill="1" applyBorder="1" applyAlignment="1">
      <alignment vertical="center" wrapText="1"/>
    </xf>
    <xf numFmtId="0" fontId="13" fillId="0" borderId="1" xfId="90" applyFont="1" applyBorder="1" applyAlignment="1">
      <alignment vertical="center" wrapText="1"/>
    </xf>
    <xf numFmtId="3" fontId="13" fillId="0" borderId="2" xfId="90" applyNumberFormat="1" applyFont="1" applyBorder="1" applyAlignment="1">
      <alignment vertical="center"/>
    </xf>
    <xf numFmtId="0" fontId="13" fillId="0" borderId="1" xfId="90" applyFont="1" applyBorder="1" applyAlignment="1">
      <alignment horizontal="left" vertical="center"/>
    </xf>
    <xf numFmtId="0" fontId="0" fillId="4" borderId="0" xfId="0" applyFill="1"/>
    <xf numFmtId="0" fontId="11" fillId="5" borderId="1" xfId="90" applyFont="1" applyFill="1" applyBorder="1" applyAlignment="1">
      <alignment horizontal="center" vertical="center" wrapText="1"/>
    </xf>
    <xf numFmtId="42" fontId="0" fillId="4" borderId="0" xfId="0" applyNumberFormat="1" applyFill="1"/>
    <xf numFmtId="164" fontId="16" fillId="5" borderId="2" xfId="91" applyNumberFormat="1" applyFont="1" applyFill="1" applyBorder="1" applyAlignment="1">
      <alignment vertical="center"/>
    </xf>
    <xf numFmtId="0" fontId="17" fillId="4" borderId="0" xfId="0" applyFont="1" applyFill="1"/>
    <xf numFmtId="0" fontId="0" fillId="0" borderId="1" xfId="0" applyBorder="1" applyAlignment="1">
      <alignment vertical="center" wrapText="1"/>
    </xf>
    <xf numFmtId="0" fontId="0" fillId="2" borderId="1" xfId="0" applyFill="1" applyBorder="1" applyAlignment="1">
      <alignment vertical="center" wrapText="1"/>
    </xf>
    <xf numFmtId="165" fontId="0" fillId="0" borderId="1" xfId="92" applyNumberFormat="1" applyFont="1" applyBorder="1" applyAlignment="1">
      <alignment vertical="center" wrapText="1"/>
    </xf>
    <xf numFmtId="3" fontId="13" fillId="0" borderId="1" xfId="90" applyNumberFormat="1" applyFont="1" applyBorder="1" applyAlignment="1">
      <alignment vertical="center"/>
    </xf>
    <xf numFmtId="3" fontId="18" fillId="0" borderId="1" xfId="90" applyNumberFormat="1" applyFont="1" applyBorder="1" applyAlignment="1">
      <alignment vertical="center"/>
    </xf>
    <xf numFmtId="44" fontId="16" fillId="0" borderId="0" xfId="0" applyNumberFormat="1" applyFont="1"/>
    <xf numFmtId="164" fontId="16" fillId="5" borderId="1" xfId="91" applyNumberFormat="1" applyFont="1" applyFill="1" applyBorder="1" applyAlignment="1">
      <alignment vertical="center"/>
    </xf>
    <xf numFmtId="8" fontId="17" fillId="4" borderId="1" xfId="91" applyNumberFormat="1" applyFont="1" applyFill="1" applyBorder="1"/>
    <xf numFmtId="3" fontId="19" fillId="0" borderId="1" xfId="90" applyNumberFormat="1" applyFont="1" applyBorder="1" applyAlignment="1">
      <alignment vertical="center"/>
    </xf>
    <xf numFmtId="0" fontId="20" fillId="4" borderId="1" xfId="0" applyFont="1" applyFill="1" applyBorder="1" applyAlignment="1">
      <alignment horizontal="right"/>
    </xf>
    <xf numFmtId="0" fontId="10" fillId="0" borderId="1" xfId="0" applyFont="1" applyBorder="1" applyAlignment="1">
      <alignment horizontal="center" vertical="center" wrapText="1"/>
    </xf>
    <xf numFmtId="165" fontId="0" fillId="0" borderId="1" xfId="92" applyNumberFormat="1" applyFont="1" applyFill="1" applyBorder="1" applyAlignment="1">
      <alignment horizontal="center" vertical="center" wrapText="1"/>
    </xf>
    <xf numFmtId="0" fontId="0" fillId="0" borderId="1" xfId="0" applyBorder="1" applyAlignment="1">
      <alignment horizontal="center" vertical="center" wrapText="1"/>
    </xf>
    <xf numFmtId="0" fontId="13" fillId="0" borderId="1" xfId="90" applyFont="1" applyBorder="1" applyAlignment="1">
      <alignment horizontal="center" vertical="center" wrapText="1"/>
    </xf>
    <xf numFmtId="0" fontId="14" fillId="0" borderId="3" xfId="90" applyFont="1" applyBorder="1" applyAlignment="1">
      <alignment horizontal="center" vertical="center"/>
    </xf>
    <xf numFmtId="44" fontId="13" fillId="6" borderId="1" xfId="91" applyFont="1" applyFill="1" applyBorder="1" applyAlignment="1">
      <alignment horizontal="center" vertical="center"/>
    </xf>
    <xf numFmtId="44" fontId="22" fillId="2" borderId="1" xfId="91" applyFont="1" applyFill="1" applyBorder="1" applyAlignment="1">
      <alignment horizontal="center" vertical="center"/>
    </xf>
    <xf numFmtId="44" fontId="18" fillId="6" borderId="1" xfId="91" applyFont="1" applyFill="1" applyBorder="1" applyAlignment="1">
      <alignment horizontal="center" vertical="center"/>
    </xf>
    <xf numFmtId="44" fontId="22" fillId="0" borderId="1" xfId="91" applyFont="1" applyFill="1" applyBorder="1" applyAlignment="1">
      <alignment horizontal="center" vertical="center"/>
    </xf>
    <xf numFmtId="164" fontId="16" fillId="5" borderId="0" xfId="91" applyNumberFormat="1" applyFont="1" applyFill="1" applyBorder="1" applyAlignment="1">
      <alignment vertical="center"/>
    </xf>
    <xf numFmtId="8" fontId="17" fillId="4" borderId="0" xfId="91" applyNumberFormat="1" applyFont="1" applyFill="1" applyBorder="1"/>
    <xf numFmtId="0" fontId="11" fillId="9" borderId="1" xfId="90" applyFont="1" applyFill="1" applyBorder="1" applyAlignment="1">
      <alignment horizontal="center" vertical="center" wrapText="1"/>
    </xf>
    <xf numFmtId="164" fontId="16" fillId="9" borderId="2" xfId="91" applyNumberFormat="1" applyFont="1" applyFill="1" applyBorder="1" applyAlignment="1">
      <alignment vertical="center"/>
    </xf>
    <xf numFmtId="164" fontId="16" fillId="9" borderId="0" xfId="91" applyNumberFormat="1" applyFont="1" applyFill="1" applyBorder="1" applyAlignment="1">
      <alignment vertical="center"/>
    </xf>
    <xf numFmtId="0" fontId="10" fillId="0" borderId="1" xfId="0" applyFont="1" applyBorder="1" applyAlignment="1">
      <alignment horizontal="left" vertical="center" wrapText="1"/>
    </xf>
    <xf numFmtId="0" fontId="21" fillId="0" borderId="1" xfId="0" applyFont="1" applyBorder="1" applyAlignment="1">
      <alignment horizontal="left" vertical="center" wrapText="1"/>
    </xf>
    <xf numFmtId="0" fontId="0" fillId="0" borderId="1" xfId="0" applyBorder="1" applyAlignment="1">
      <alignment horizontal="left" vertical="center" wrapText="1"/>
    </xf>
    <xf numFmtId="0" fontId="24" fillId="4" borderId="0" xfId="0" applyFont="1" applyFill="1"/>
    <xf numFmtId="0" fontId="25" fillId="4" borderId="0" xfId="0" applyFont="1" applyFill="1"/>
    <xf numFmtId="0" fontId="23" fillId="4" borderId="0" xfId="0" applyFont="1" applyFill="1"/>
    <xf numFmtId="0" fontId="14" fillId="0" borderId="12" xfId="90" applyFont="1" applyBorder="1" applyAlignment="1">
      <alignment horizontal="center" vertical="center"/>
    </xf>
    <xf numFmtId="6" fontId="26" fillId="0" borderId="1" xfId="0" applyNumberFormat="1" applyFont="1" applyBorder="1" applyAlignment="1">
      <alignment horizontal="center" vertical="center"/>
    </xf>
    <xf numFmtId="0" fontId="11" fillId="5" borderId="10" xfId="90" applyFont="1" applyFill="1" applyBorder="1" applyAlignment="1">
      <alignment horizontal="center" vertical="center" wrapText="1"/>
    </xf>
    <xf numFmtId="6" fontId="26" fillId="7" borderId="1" xfId="0" applyNumberFormat="1" applyFont="1" applyFill="1" applyBorder="1" applyAlignment="1">
      <alignment horizontal="center" vertical="center"/>
    </xf>
    <xf numFmtId="6" fontId="3" fillId="2" borderId="0" xfId="0" applyNumberFormat="1" applyFont="1" applyFill="1"/>
    <xf numFmtId="6" fontId="3" fillId="7" borderId="0" xfId="0" applyNumberFormat="1" applyFont="1" applyFill="1"/>
    <xf numFmtId="0" fontId="3" fillId="7" borderId="0" xfId="0" applyFont="1" applyFill="1"/>
    <xf numFmtId="44" fontId="27" fillId="8" borderId="1" xfId="91" applyFont="1" applyFill="1" applyBorder="1" applyAlignment="1">
      <alignment horizontal="center" vertical="center" wrapText="1"/>
    </xf>
    <xf numFmtId="44" fontId="27" fillId="0" borderId="1" xfId="91" applyFont="1" applyFill="1" applyBorder="1" applyAlignment="1">
      <alignment horizontal="center" vertical="center"/>
    </xf>
    <xf numFmtId="44" fontId="3" fillId="2" borderId="0" xfId="0" applyNumberFormat="1" applyFont="1" applyFill="1"/>
    <xf numFmtId="44" fontId="18" fillId="6" borderId="10" xfId="91" applyFont="1" applyFill="1" applyBorder="1" applyAlignment="1">
      <alignment horizontal="center" vertical="center"/>
    </xf>
    <xf numFmtId="44" fontId="27" fillId="0" borderId="1" xfId="91" applyFont="1" applyFill="1" applyBorder="1" applyAlignment="1">
      <alignment horizontal="center" vertical="center" wrapText="1"/>
    </xf>
    <xf numFmtId="0" fontId="2" fillId="0" borderId="0" xfId="0" applyFont="1"/>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6" fontId="30" fillId="0" borderId="1" xfId="0" applyNumberFormat="1" applyFont="1" applyBorder="1" applyAlignment="1">
      <alignment horizontal="right" vertical="center" indent="1"/>
    </xf>
    <xf numFmtId="0" fontId="29" fillId="5" borderId="1" xfId="0" applyFont="1" applyFill="1" applyBorder="1" applyAlignment="1">
      <alignment horizontal="center" vertical="center"/>
    </xf>
    <xf numFmtId="0" fontId="29" fillId="5" borderId="1" xfId="0" applyFont="1" applyFill="1" applyBorder="1" applyAlignment="1">
      <alignment horizontal="center" vertical="center" wrapText="1"/>
    </xf>
    <xf numFmtId="0" fontId="31" fillId="0" borderId="1" xfId="0" applyFont="1" applyBorder="1" applyAlignment="1">
      <alignment horizontal="center" vertical="center"/>
    </xf>
    <xf numFmtId="0" fontId="2" fillId="4" borderId="0" xfId="0" applyFont="1" applyFill="1" applyAlignment="1">
      <alignment horizontal="center" vertical="center" wrapText="1"/>
    </xf>
    <xf numFmtId="0" fontId="5" fillId="0" borderId="4" xfId="0" applyFont="1" applyBorder="1" applyAlignment="1">
      <alignment horizontal="center"/>
    </xf>
    <xf numFmtId="0" fontId="5" fillId="0" borderId="5" xfId="0" applyFont="1" applyBorder="1" applyAlignment="1">
      <alignment horizontal="center"/>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7" fillId="5" borderId="0" xfId="0" applyFont="1" applyFill="1" applyAlignment="1">
      <alignment horizontal="center"/>
    </xf>
    <xf numFmtId="0" fontId="14" fillId="0" borderId="2" xfId="90" applyFont="1" applyBorder="1" applyAlignment="1">
      <alignment horizontal="center" vertical="center"/>
    </xf>
    <xf numFmtId="0" fontId="14" fillId="0" borderId="3" xfId="90" applyFont="1" applyBorder="1" applyAlignment="1">
      <alignment horizontal="center" vertical="center"/>
    </xf>
    <xf numFmtId="0" fontId="14" fillId="0" borderId="13" xfId="90" applyFont="1" applyBorder="1" applyAlignment="1">
      <alignment horizontal="center" vertical="center"/>
    </xf>
    <xf numFmtId="0" fontId="15" fillId="0" borderId="11" xfId="90" applyFont="1" applyBorder="1" applyAlignment="1">
      <alignment vertical="center" wrapText="1"/>
    </xf>
    <xf numFmtId="0" fontId="3" fillId="0" borderId="3" xfId="90" applyFont="1" applyBorder="1" applyAlignment="1">
      <alignment vertical="center" wrapText="1"/>
    </xf>
    <xf numFmtId="0" fontId="3" fillId="0" borderId="10" xfId="90" applyFont="1" applyBorder="1" applyAlignment="1">
      <alignment vertical="center" wrapText="1"/>
    </xf>
    <xf numFmtId="0" fontId="14" fillId="0" borderId="1" xfId="90" applyFont="1" applyBorder="1" applyAlignment="1">
      <alignment horizontal="center" vertical="center"/>
    </xf>
    <xf numFmtId="0" fontId="14" fillId="0" borderId="12" xfId="90" applyFont="1" applyBorder="1" applyAlignment="1">
      <alignment horizontal="center" vertical="center"/>
    </xf>
    <xf numFmtId="0" fontId="5" fillId="0" borderId="14" xfId="0" applyFont="1" applyBorder="1" applyAlignment="1">
      <alignment horizontal="center"/>
    </xf>
    <xf numFmtId="0" fontId="5" fillId="0" borderId="0" xfId="0" applyFont="1" applyAlignment="1">
      <alignment horizontal="center"/>
    </xf>
    <xf numFmtId="0" fontId="28" fillId="2" borderId="0" xfId="0" applyFont="1" applyFill="1" applyAlignment="1">
      <alignment horizontal="center" wrapText="1"/>
    </xf>
    <xf numFmtId="0" fontId="7" fillId="5" borderId="0" xfId="0" applyFont="1" applyFill="1" applyAlignment="1">
      <alignment horizontal="center" wrapText="1"/>
    </xf>
    <xf numFmtId="0" fontId="6" fillId="0" borderId="0" xfId="0" applyFont="1" applyAlignment="1">
      <alignment horizontal="center" vertical="center" wrapText="1"/>
    </xf>
  </cellXfs>
  <cellStyles count="94">
    <cellStyle name="Hipervínculo" xfId="70" builtinId="8" hidden="1"/>
    <cellStyle name="Hipervínculo" xfId="88" builtinId="8" hidden="1"/>
    <cellStyle name="Hipervínculo" xfId="78" builtinId="8" hidden="1"/>
    <cellStyle name="Hipervínculo" xfId="86" builtinId="8" hidden="1"/>
    <cellStyle name="Hipervínculo" xfId="80" builtinId="8" hidden="1"/>
    <cellStyle name="Hipervínculo" xfId="68" builtinId="8" hidden="1"/>
    <cellStyle name="Hipervínculo" xfId="72" builtinId="8" hidden="1"/>
    <cellStyle name="Hipervínculo" xfId="76" builtinId="8" hidden="1"/>
    <cellStyle name="Hipervínculo" xfId="74" builtinId="8" hidden="1"/>
    <cellStyle name="Hipervínculo" xfId="82" builtinId="8" hidden="1"/>
    <cellStyle name="Hipervínculo" xfId="84" builtinId="8" hidden="1"/>
    <cellStyle name="Hipervínculo" xfId="28" builtinId="8" hidden="1"/>
    <cellStyle name="Hipervínculo" xfId="30" builtinId="8" hidden="1"/>
    <cellStyle name="Hipervínculo" xfId="66" builtinId="8" hidden="1"/>
    <cellStyle name="Hipervínculo" xfId="24" builtinId="8" hidden="1"/>
    <cellStyle name="Hipervínculo" xfId="32" builtinId="8" hidden="1"/>
    <cellStyle name="Hipervínculo" xfId="34" builtinId="8" hidden="1"/>
    <cellStyle name="Hipervínculo" xfId="36" builtinId="8" hidden="1"/>
    <cellStyle name="Hipervínculo" xfId="44" builtinId="8" hidden="1"/>
    <cellStyle name="Hipervínculo" xfId="48" builtinId="8" hidden="1"/>
    <cellStyle name="Hipervínculo" xfId="52" builtinId="8" hidden="1"/>
    <cellStyle name="Hipervínculo" xfId="58" builtinId="8" hidden="1"/>
    <cellStyle name="Hipervínculo" xfId="64" builtinId="8" hidden="1"/>
    <cellStyle name="Hipervínculo" xfId="62" builtinId="8" hidden="1"/>
    <cellStyle name="Hipervínculo" xfId="38" builtinId="8" hidden="1"/>
    <cellStyle name="Hipervínculo" xfId="46" builtinId="8" hidden="1"/>
    <cellStyle name="Hipervínculo" xfId="60" builtinId="8" hidden="1"/>
    <cellStyle name="Hipervínculo" xfId="40" builtinId="8" hidden="1"/>
    <cellStyle name="Hipervínculo" xfId="50" builtinId="8" hidden="1"/>
    <cellStyle name="Hipervínculo" xfId="54" builtinId="8" hidden="1"/>
    <cellStyle name="Hipervínculo" xfId="56" builtinId="8" hidden="1"/>
    <cellStyle name="Hipervínculo" xfId="42" builtinId="8" hidden="1"/>
    <cellStyle name="Hipervínculo" xfId="26" builtinId="8" hidden="1"/>
    <cellStyle name="Hipervínculo" xfId="10" builtinId="8" hidden="1"/>
    <cellStyle name="Hipervínculo" xfId="8" builtinId="8" hidden="1"/>
    <cellStyle name="Hipervínculo" xfId="2" builtinId="8" hidden="1"/>
    <cellStyle name="Hipervínculo" xfId="6" builtinId="8" hidden="1"/>
    <cellStyle name="Hipervínculo" xfId="20" builtinId="8" hidden="1"/>
    <cellStyle name="Hipervínculo" xfId="16" builtinId="8" hidden="1"/>
    <cellStyle name="Hipervínculo" xfId="4" builtinId="8" hidden="1"/>
    <cellStyle name="Hipervínculo" xfId="18" builtinId="8" hidden="1"/>
    <cellStyle name="Hipervínculo" xfId="14" builtinId="8" hidden="1"/>
    <cellStyle name="Hipervínculo" xfId="12" builtinId="8" hidden="1"/>
    <cellStyle name="Hipervínculo" xfId="22" builtinId="8" hidden="1"/>
    <cellStyle name="Hipervínculo visitado" xfId="63" builtinId="9" hidden="1"/>
    <cellStyle name="Hipervínculo visitado" xfId="27" builtinId="9" hidden="1"/>
    <cellStyle name="Hipervínculo visitado" xfId="29" builtinId="9" hidden="1"/>
    <cellStyle name="Hipervínculo visitado" xfId="31" builtinId="9" hidden="1"/>
    <cellStyle name="Hipervínculo visitado" xfId="35" builtinId="9" hidden="1"/>
    <cellStyle name="Hipervínculo visitado" xfId="55" builtinId="9" hidden="1"/>
    <cellStyle name="Hipervínculo visitado" xfId="81" builtinId="9" hidden="1"/>
    <cellStyle name="Hipervínculo visitado" xfId="69" builtinId="9" hidden="1"/>
    <cellStyle name="Hipervínculo visitado" xfId="73" builtinId="9" hidden="1"/>
    <cellStyle name="Hipervínculo visitado" xfId="75" builtinId="9" hidden="1"/>
    <cellStyle name="Hipervínculo visitado" xfId="59" builtinId="9" hidden="1"/>
    <cellStyle name="Hipervínculo visitado" xfId="61" builtinId="9" hidden="1"/>
    <cellStyle name="Hipervínculo visitado" xfId="65" builtinId="9" hidden="1"/>
    <cellStyle name="Hipervínculo visitado" xfId="53" builtinId="9" hidden="1"/>
    <cellStyle name="Hipervínculo visitado" xfId="57" builtinId="9" hidden="1"/>
    <cellStyle name="Hipervínculo visitado" xfId="77" builtinId="9" hidden="1"/>
    <cellStyle name="Hipervínculo visitado" xfId="67" builtinId="9" hidden="1"/>
    <cellStyle name="Hipervínculo visitado" xfId="33" builtinId="9" hidden="1"/>
    <cellStyle name="Hipervínculo visitado" xfId="25" builtinId="9" hidden="1"/>
    <cellStyle name="Hipervínculo visitado" xfId="9" builtinId="9" hidden="1"/>
    <cellStyle name="Hipervínculo visitado" xfId="11" builtinId="9" hidden="1"/>
    <cellStyle name="Hipervínculo visitado" xfId="3" builtinId="9" hidden="1"/>
    <cellStyle name="Hipervínculo visitado" xfId="5" builtinId="9" hidden="1"/>
    <cellStyle name="Hipervínculo visitado" xfId="21" builtinId="9" hidden="1"/>
    <cellStyle name="Hipervínculo visitado" xfId="13" builtinId="9" hidden="1"/>
    <cellStyle name="Hipervínculo visitado" xfId="49" builtinId="9" hidden="1"/>
    <cellStyle name="Hipervínculo visitado" xfId="83" builtinId="9" hidden="1"/>
    <cellStyle name="Hipervínculo visitado" xfId="85" builtinId="9" hidden="1"/>
    <cellStyle name="Hipervínculo visitado" xfId="89" builtinId="9" hidden="1"/>
    <cellStyle name="Hipervínculo visitado" xfId="87" builtinId="9" hidden="1"/>
    <cellStyle name="Hipervínculo visitado" xfId="79" builtinId="9" hidden="1"/>
    <cellStyle name="Hipervínculo visitado" xfId="71" builtinId="9" hidden="1"/>
    <cellStyle name="Hipervínculo visitado" xfId="41" builtinId="9" hidden="1"/>
    <cellStyle name="Hipervínculo visitado" xfId="7" builtinId="9" hidden="1"/>
    <cellStyle name="Hipervínculo visitado" xfId="39" builtinId="9" hidden="1"/>
    <cellStyle name="Hipervínculo visitado" xfId="23" builtinId="9" hidden="1"/>
    <cellStyle name="Hipervínculo visitado" xfId="15" builtinId="9" hidden="1"/>
    <cellStyle name="Hipervínculo visitado" xfId="17" builtinId="9" hidden="1"/>
    <cellStyle name="Hipervínculo visitado" xfId="19" builtinId="9" hidden="1"/>
    <cellStyle name="Hipervínculo visitado" xfId="45" builtinId="9" hidden="1"/>
    <cellStyle name="Hipervínculo visitado" xfId="47" builtinId="9" hidden="1"/>
    <cellStyle name="Hipervínculo visitado" xfId="51" builtinId="9" hidden="1"/>
    <cellStyle name="Hipervínculo visitado" xfId="43" builtinId="9" hidden="1"/>
    <cellStyle name="Hipervínculo visitado" xfId="37" builtinId="9" hidden="1"/>
    <cellStyle name="Millares" xfId="92" builtinId="3"/>
    <cellStyle name="Moneda" xfId="91" builtinId="4"/>
    <cellStyle name="Moneda 2" xfId="93" xr:uid="{C045612A-E602-4A07-817F-30611A7F51A3}"/>
    <cellStyle name="Normal" xfId="0" builtinId="0"/>
    <cellStyle name="Normal 2" xfId="90" xr:uid="{00000000-0005-0000-0000-00005B000000}"/>
    <cellStyle name="Normal 4" xfId="1" xr:uid="{00000000-0005-0000-0000-00005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6</xdr:col>
      <xdr:colOff>20411</xdr:colOff>
      <xdr:row>0</xdr:row>
      <xdr:rowOff>228872</xdr:rowOff>
    </xdr:from>
    <xdr:to>
      <xdr:col>6</xdr:col>
      <xdr:colOff>1330325</xdr:colOff>
      <xdr:row>0</xdr:row>
      <xdr:rowOff>664287</xdr:rowOff>
    </xdr:to>
    <xdr:pic>
      <xdr:nvPicPr>
        <xdr:cNvPr id="2" name="Imagen 1">
          <a:extLst>
            <a:ext uri="{FF2B5EF4-FFF2-40B4-BE49-F238E27FC236}">
              <a16:creationId xmlns:a16="http://schemas.microsoft.com/office/drawing/2014/main" id="{187D342B-5398-4E82-B442-C37596D15DED}"/>
            </a:ext>
          </a:extLst>
        </xdr:cNvPr>
        <xdr:cNvPicPr>
          <a:picLocks noChangeAspect="1"/>
        </xdr:cNvPicPr>
      </xdr:nvPicPr>
      <xdr:blipFill>
        <a:blip xmlns:r="http://schemas.openxmlformats.org/officeDocument/2006/relationships" r:embed="rId1"/>
        <a:stretch>
          <a:fillRect/>
        </a:stretch>
      </xdr:blipFill>
      <xdr:spPr>
        <a:xfrm>
          <a:off x="9956891" y="228872"/>
          <a:ext cx="1307374" cy="435415"/>
        </a:xfrm>
        <a:prstGeom prst="rect">
          <a:avLst/>
        </a:prstGeom>
      </xdr:spPr>
    </xdr:pic>
    <xdr:clientData/>
  </xdr:twoCellAnchor>
  <xdr:twoCellAnchor editAs="oneCell">
    <xdr:from>
      <xdr:col>4</xdr:col>
      <xdr:colOff>2309812</xdr:colOff>
      <xdr:row>0</xdr:row>
      <xdr:rowOff>119858</xdr:rowOff>
    </xdr:from>
    <xdr:to>
      <xdr:col>5</xdr:col>
      <xdr:colOff>712189</xdr:colOff>
      <xdr:row>0</xdr:row>
      <xdr:rowOff>807563</xdr:rowOff>
    </xdr:to>
    <xdr:pic>
      <xdr:nvPicPr>
        <xdr:cNvPr id="3" name="Imagen 2">
          <a:extLst>
            <a:ext uri="{FF2B5EF4-FFF2-40B4-BE49-F238E27FC236}">
              <a16:creationId xmlns:a16="http://schemas.microsoft.com/office/drawing/2014/main" id="{786699D2-6897-4877-8E5F-6734BFFFEE20}"/>
            </a:ext>
          </a:extLst>
        </xdr:cNvPr>
        <xdr:cNvPicPr>
          <a:picLocks noChangeAspect="1"/>
        </xdr:cNvPicPr>
      </xdr:nvPicPr>
      <xdr:blipFill>
        <a:blip xmlns:r="http://schemas.openxmlformats.org/officeDocument/2006/relationships" r:embed="rId2"/>
        <a:stretch>
          <a:fillRect/>
        </a:stretch>
      </xdr:blipFill>
      <xdr:spPr>
        <a:xfrm>
          <a:off x="8619172" y="119858"/>
          <a:ext cx="708062" cy="6908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20411</xdr:colOff>
      <xdr:row>0</xdr:row>
      <xdr:rowOff>228872</xdr:rowOff>
    </xdr:from>
    <xdr:to>
      <xdr:col>6</xdr:col>
      <xdr:colOff>1330325</xdr:colOff>
      <xdr:row>0</xdr:row>
      <xdr:rowOff>664287</xdr:rowOff>
    </xdr:to>
    <xdr:pic>
      <xdr:nvPicPr>
        <xdr:cNvPr id="2" name="Imagen 1">
          <a:extLst>
            <a:ext uri="{FF2B5EF4-FFF2-40B4-BE49-F238E27FC236}">
              <a16:creationId xmlns:a16="http://schemas.microsoft.com/office/drawing/2014/main" id="{D6A660BF-8C33-4C35-BD9C-F9FB1AB5C7B8}"/>
            </a:ext>
          </a:extLst>
        </xdr:cNvPr>
        <xdr:cNvPicPr>
          <a:picLocks noChangeAspect="1"/>
        </xdr:cNvPicPr>
      </xdr:nvPicPr>
      <xdr:blipFill>
        <a:blip xmlns:r="http://schemas.openxmlformats.org/officeDocument/2006/relationships" r:embed="rId1"/>
        <a:stretch>
          <a:fillRect/>
        </a:stretch>
      </xdr:blipFill>
      <xdr:spPr>
        <a:xfrm>
          <a:off x="10145486" y="228872"/>
          <a:ext cx="1309914" cy="435415"/>
        </a:xfrm>
        <a:prstGeom prst="rect">
          <a:avLst/>
        </a:prstGeom>
      </xdr:spPr>
    </xdr:pic>
    <xdr:clientData/>
  </xdr:twoCellAnchor>
  <xdr:twoCellAnchor editAs="oneCell">
    <xdr:from>
      <xdr:col>4</xdr:col>
      <xdr:colOff>2309812</xdr:colOff>
      <xdr:row>0</xdr:row>
      <xdr:rowOff>119858</xdr:rowOff>
    </xdr:from>
    <xdr:to>
      <xdr:col>5</xdr:col>
      <xdr:colOff>712189</xdr:colOff>
      <xdr:row>0</xdr:row>
      <xdr:rowOff>807563</xdr:rowOff>
    </xdr:to>
    <xdr:pic>
      <xdr:nvPicPr>
        <xdr:cNvPr id="3" name="Imagen 2">
          <a:extLst>
            <a:ext uri="{FF2B5EF4-FFF2-40B4-BE49-F238E27FC236}">
              <a16:creationId xmlns:a16="http://schemas.microsoft.com/office/drawing/2014/main" id="{52BF4459-79BB-4D7A-B863-AA7E7FC74317}"/>
            </a:ext>
          </a:extLst>
        </xdr:cNvPr>
        <xdr:cNvPicPr>
          <a:picLocks noChangeAspect="1"/>
        </xdr:cNvPicPr>
      </xdr:nvPicPr>
      <xdr:blipFill>
        <a:blip xmlns:r="http://schemas.openxmlformats.org/officeDocument/2006/relationships" r:embed="rId2"/>
        <a:stretch>
          <a:fillRect/>
        </a:stretch>
      </xdr:blipFill>
      <xdr:spPr>
        <a:xfrm>
          <a:off x="8780462" y="123033"/>
          <a:ext cx="713777" cy="6845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20411</xdr:colOff>
      <xdr:row>0</xdr:row>
      <xdr:rowOff>228872</xdr:rowOff>
    </xdr:from>
    <xdr:to>
      <xdr:col>6</xdr:col>
      <xdr:colOff>1330325</xdr:colOff>
      <xdr:row>0</xdr:row>
      <xdr:rowOff>664287</xdr:rowOff>
    </xdr:to>
    <xdr:pic>
      <xdr:nvPicPr>
        <xdr:cNvPr id="2" name="Imagen 1">
          <a:extLst>
            <a:ext uri="{FF2B5EF4-FFF2-40B4-BE49-F238E27FC236}">
              <a16:creationId xmlns:a16="http://schemas.microsoft.com/office/drawing/2014/main" id="{4DDA92CF-0D5A-431D-803B-ADC150310128}"/>
            </a:ext>
          </a:extLst>
        </xdr:cNvPr>
        <xdr:cNvPicPr>
          <a:picLocks noChangeAspect="1"/>
        </xdr:cNvPicPr>
      </xdr:nvPicPr>
      <xdr:blipFill>
        <a:blip xmlns:r="http://schemas.openxmlformats.org/officeDocument/2006/relationships" r:embed="rId1"/>
        <a:stretch>
          <a:fillRect/>
        </a:stretch>
      </xdr:blipFill>
      <xdr:spPr>
        <a:xfrm>
          <a:off x="10135961" y="228872"/>
          <a:ext cx="1309914" cy="435415"/>
        </a:xfrm>
        <a:prstGeom prst="rect">
          <a:avLst/>
        </a:prstGeom>
      </xdr:spPr>
    </xdr:pic>
    <xdr:clientData/>
  </xdr:twoCellAnchor>
  <xdr:twoCellAnchor editAs="oneCell">
    <xdr:from>
      <xdr:col>4</xdr:col>
      <xdr:colOff>2309812</xdr:colOff>
      <xdr:row>0</xdr:row>
      <xdr:rowOff>119858</xdr:rowOff>
    </xdr:from>
    <xdr:to>
      <xdr:col>5</xdr:col>
      <xdr:colOff>712189</xdr:colOff>
      <xdr:row>0</xdr:row>
      <xdr:rowOff>807563</xdr:rowOff>
    </xdr:to>
    <xdr:pic>
      <xdr:nvPicPr>
        <xdr:cNvPr id="3" name="Imagen 2">
          <a:extLst>
            <a:ext uri="{FF2B5EF4-FFF2-40B4-BE49-F238E27FC236}">
              <a16:creationId xmlns:a16="http://schemas.microsoft.com/office/drawing/2014/main" id="{00F5798D-544A-4AB6-91F2-12B9C2DB9827}"/>
            </a:ext>
          </a:extLst>
        </xdr:cNvPr>
        <xdr:cNvPicPr>
          <a:picLocks noChangeAspect="1"/>
        </xdr:cNvPicPr>
      </xdr:nvPicPr>
      <xdr:blipFill>
        <a:blip xmlns:r="http://schemas.openxmlformats.org/officeDocument/2006/relationships" r:embed="rId2"/>
        <a:stretch>
          <a:fillRect/>
        </a:stretch>
      </xdr:blipFill>
      <xdr:spPr>
        <a:xfrm>
          <a:off x="8774112" y="119858"/>
          <a:ext cx="710602" cy="69088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20411</xdr:colOff>
      <xdr:row>0</xdr:row>
      <xdr:rowOff>228872</xdr:rowOff>
    </xdr:from>
    <xdr:to>
      <xdr:col>6</xdr:col>
      <xdr:colOff>1330325</xdr:colOff>
      <xdr:row>0</xdr:row>
      <xdr:rowOff>664287</xdr:rowOff>
    </xdr:to>
    <xdr:pic>
      <xdr:nvPicPr>
        <xdr:cNvPr id="2" name="Imagen 1">
          <a:extLst>
            <a:ext uri="{FF2B5EF4-FFF2-40B4-BE49-F238E27FC236}">
              <a16:creationId xmlns:a16="http://schemas.microsoft.com/office/drawing/2014/main" id="{661037E5-B001-43CD-8A57-A607EF7731BD}"/>
            </a:ext>
          </a:extLst>
        </xdr:cNvPr>
        <xdr:cNvPicPr>
          <a:picLocks noChangeAspect="1"/>
        </xdr:cNvPicPr>
      </xdr:nvPicPr>
      <xdr:blipFill>
        <a:blip xmlns:r="http://schemas.openxmlformats.org/officeDocument/2006/relationships" r:embed="rId1"/>
        <a:stretch>
          <a:fillRect/>
        </a:stretch>
      </xdr:blipFill>
      <xdr:spPr>
        <a:xfrm>
          <a:off x="10135961" y="228872"/>
          <a:ext cx="1309914" cy="435415"/>
        </a:xfrm>
        <a:prstGeom prst="rect">
          <a:avLst/>
        </a:prstGeom>
      </xdr:spPr>
    </xdr:pic>
    <xdr:clientData/>
  </xdr:twoCellAnchor>
  <xdr:twoCellAnchor editAs="oneCell">
    <xdr:from>
      <xdr:col>4</xdr:col>
      <xdr:colOff>2309812</xdr:colOff>
      <xdr:row>0</xdr:row>
      <xdr:rowOff>119858</xdr:rowOff>
    </xdr:from>
    <xdr:to>
      <xdr:col>5</xdr:col>
      <xdr:colOff>715364</xdr:colOff>
      <xdr:row>0</xdr:row>
      <xdr:rowOff>810738</xdr:rowOff>
    </xdr:to>
    <xdr:pic>
      <xdr:nvPicPr>
        <xdr:cNvPr id="3" name="Imagen 2">
          <a:extLst>
            <a:ext uri="{FF2B5EF4-FFF2-40B4-BE49-F238E27FC236}">
              <a16:creationId xmlns:a16="http://schemas.microsoft.com/office/drawing/2014/main" id="{95A586BE-0C70-41E7-BF42-C778E6E10F65}"/>
            </a:ext>
          </a:extLst>
        </xdr:cNvPr>
        <xdr:cNvPicPr>
          <a:picLocks noChangeAspect="1"/>
        </xdr:cNvPicPr>
      </xdr:nvPicPr>
      <xdr:blipFill>
        <a:blip xmlns:r="http://schemas.openxmlformats.org/officeDocument/2006/relationships" r:embed="rId2"/>
        <a:stretch>
          <a:fillRect/>
        </a:stretch>
      </xdr:blipFill>
      <xdr:spPr>
        <a:xfrm>
          <a:off x="8774112" y="119858"/>
          <a:ext cx="710602" cy="690880"/>
        </a:xfrm>
        <a:prstGeom prst="rect">
          <a:avLst/>
        </a:prstGeom>
      </xdr:spPr>
    </xdr:pic>
    <xdr:clientData/>
  </xdr:twoCellAnchor>
  <xdr:oneCellAnchor>
    <xdr:from>
      <xdr:col>8</xdr:col>
      <xdr:colOff>20411</xdr:colOff>
      <xdr:row>0</xdr:row>
      <xdr:rowOff>228872</xdr:rowOff>
    </xdr:from>
    <xdr:ext cx="1309914" cy="435415"/>
    <xdr:pic>
      <xdr:nvPicPr>
        <xdr:cNvPr id="5" name="Imagen 4">
          <a:extLst>
            <a:ext uri="{FF2B5EF4-FFF2-40B4-BE49-F238E27FC236}">
              <a16:creationId xmlns:a16="http://schemas.microsoft.com/office/drawing/2014/main" id="{D3F7427E-D307-46EA-A064-6ACA3F9ECDE4}"/>
            </a:ext>
          </a:extLst>
        </xdr:cNvPr>
        <xdr:cNvPicPr>
          <a:picLocks noChangeAspect="1"/>
        </xdr:cNvPicPr>
      </xdr:nvPicPr>
      <xdr:blipFill>
        <a:blip xmlns:r="http://schemas.openxmlformats.org/officeDocument/2006/relationships" r:embed="rId1"/>
        <a:stretch>
          <a:fillRect/>
        </a:stretch>
      </xdr:blipFill>
      <xdr:spPr>
        <a:xfrm>
          <a:off x="10122684" y="228872"/>
          <a:ext cx="1309914" cy="43541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6</xdr:col>
      <xdr:colOff>20411</xdr:colOff>
      <xdr:row>0</xdr:row>
      <xdr:rowOff>228872</xdr:rowOff>
    </xdr:from>
    <xdr:to>
      <xdr:col>6</xdr:col>
      <xdr:colOff>1330325</xdr:colOff>
      <xdr:row>0</xdr:row>
      <xdr:rowOff>664287</xdr:rowOff>
    </xdr:to>
    <xdr:pic>
      <xdr:nvPicPr>
        <xdr:cNvPr id="2" name="Imagen 1">
          <a:extLst>
            <a:ext uri="{FF2B5EF4-FFF2-40B4-BE49-F238E27FC236}">
              <a16:creationId xmlns:a16="http://schemas.microsoft.com/office/drawing/2014/main" id="{A3015CF1-A2AC-4A2A-901E-6493FE7B9ADA}"/>
            </a:ext>
          </a:extLst>
        </xdr:cNvPr>
        <xdr:cNvPicPr>
          <a:picLocks noChangeAspect="1"/>
        </xdr:cNvPicPr>
      </xdr:nvPicPr>
      <xdr:blipFill>
        <a:blip xmlns:r="http://schemas.openxmlformats.org/officeDocument/2006/relationships" r:embed="rId1"/>
        <a:stretch>
          <a:fillRect/>
        </a:stretch>
      </xdr:blipFill>
      <xdr:spPr>
        <a:xfrm>
          <a:off x="10135961" y="228872"/>
          <a:ext cx="1309914" cy="435415"/>
        </a:xfrm>
        <a:prstGeom prst="rect">
          <a:avLst/>
        </a:prstGeom>
      </xdr:spPr>
    </xdr:pic>
    <xdr:clientData/>
  </xdr:twoCellAnchor>
  <xdr:twoCellAnchor editAs="oneCell">
    <xdr:from>
      <xdr:col>4</xdr:col>
      <xdr:colOff>2309812</xdr:colOff>
      <xdr:row>0</xdr:row>
      <xdr:rowOff>119858</xdr:rowOff>
    </xdr:from>
    <xdr:to>
      <xdr:col>5</xdr:col>
      <xdr:colOff>715364</xdr:colOff>
      <xdr:row>0</xdr:row>
      <xdr:rowOff>810738</xdr:rowOff>
    </xdr:to>
    <xdr:pic>
      <xdr:nvPicPr>
        <xdr:cNvPr id="3" name="Imagen 2">
          <a:extLst>
            <a:ext uri="{FF2B5EF4-FFF2-40B4-BE49-F238E27FC236}">
              <a16:creationId xmlns:a16="http://schemas.microsoft.com/office/drawing/2014/main" id="{586F8EF7-DC29-404B-86C5-19807C542F63}"/>
            </a:ext>
          </a:extLst>
        </xdr:cNvPr>
        <xdr:cNvPicPr>
          <a:picLocks noChangeAspect="1"/>
        </xdr:cNvPicPr>
      </xdr:nvPicPr>
      <xdr:blipFill>
        <a:blip xmlns:r="http://schemas.openxmlformats.org/officeDocument/2006/relationships" r:embed="rId2"/>
        <a:stretch>
          <a:fillRect/>
        </a:stretch>
      </xdr:blipFill>
      <xdr:spPr>
        <a:xfrm>
          <a:off x="8774112" y="119858"/>
          <a:ext cx="710602" cy="69088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3500281</xdr:colOff>
      <xdr:row>0</xdr:row>
      <xdr:rowOff>26096</xdr:rowOff>
    </xdr:from>
    <xdr:to>
      <xdr:col>2</xdr:col>
      <xdr:colOff>505030</xdr:colOff>
      <xdr:row>0</xdr:row>
      <xdr:rowOff>743733</xdr:rowOff>
    </xdr:to>
    <xdr:pic>
      <xdr:nvPicPr>
        <xdr:cNvPr id="4" name="Imagen 3" descr="Servicio Nacional de Aprendizaje | SENA">
          <a:extLst>
            <a:ext uri="{FF2B5EF4-FFF2-40B4-BE49-F238E27FC236}">
              <a16:creationId xmlns:a16="http://schemas.microsoft.com/office/drawing/2014/main" id="{F91903DC-37CA-010A-0522-3B9960B3EE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78877" y="26096"/>
          <a:ext cx="866941" cy="7176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1604897</xdr:colOff>
      <xdr:row>25</xdr:row>
      <xdr:rowOff>13047</xdr:rowOff>
    </xdr:from>
    <xdr:to>
      <xdr:col>1</xdr:col>
      <xdr:colOff>2326075</xdr:colOff>
      <xdr:row>26</xdr:row>
      <xdr:rowOff>221814</xdr:rowOff>
    </xdr:to>
    <xdr:pic>
      <xdr:nvPicPr>
        <xdr:cNvPr id="2" name="Imagen 1">
          <a:extLst>
            <a:ext uri="{FF2B5EF4-FFF2-40B4-BE49-F238E27FC236}">
              <a16:creationId xmlns:a16="http://schemas.microsoft.com/office/drawing/2014/main" id="{AB852CBF-F4AD-4EE8-B0BE-C98E804B8956}"/>
            </a:ext>
          </a:extLst>
        </xdr:cNvPr>
        <xdr:cNvPicPr/>
      </xdr:nvPicPr>
      <xdr:blipFill>
        <a:blip xmlns:r="http://schemas.openxmlformats.org/officeDocument/2006/relationships" r:embed="rId2"/>
        <a:stretch>
          <a:fillRect/>
        </a:stretch>
      </xdr:blipFill>
      <xdr:spPr>
        <a:xfrm>
          <a:off x="2583493" y="9120513"/>
          <a:ext cx="721178" cy="574109"/>
        </a:xfrm>
        <a:prstGeom prst="rect">
          <a:avLst/>
        </a:prstGeom>
        <a:noFill/>
        <a:ln>
          <a:noFill/>
          <a:prstDash/>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B123"/>
  <sheetViews>
    <sheetView topLeftCell="A124" zoomScale="10" zoomScaleNormal="10" zoomScalePageLayoutView="10" workbookViewId="0">
      <pane ySplit="1" topLeftCell="A125" activePane="bottomLeft" state="frozen"/>
      <selection activeCell="A124" sqref="A124"/>
      <selection pane="bottomLeft" activeCell="L195" sqref="L195"/>
    </sheetView>
  </sheetViews>
  <sheetFormatPr baseColWidth="10" defaultColWidth="10.5703125" defaultRowHeight="15" x14ac:dyDescent="0.25"/>
  <cols>
    <col min="1" max="1" width="10.5703125" style="8"/>
    <col min="2" max="2" width="25.42578125" style="8" bestFit="1" customWidth="1"/>
    <col min="3" max="3" width="10.5703125" style="8"/>
    <col min="4" max="4" width="22" style="8" customWidth="1"/>
    <col min="5" max="5" width="10.5703125" style="8"/>
    <col min="6" max="6" width="36.5703125" style="8" customWidth="1"/>
    <col min="7" max="7" width="10.5703125" style="8"/>
    <col min="8" max="8" width="37" style="8" customWidth="1"/>
    <col min="9" max="9" width="10.5703125" style="8"/>
    <col min="10" max="10" width="39" style="8" bestFit="1" customWidth="1"/>
    <col min="11" max="11" width="10.5703125" style="8"/>
    <col min="12" max="12" width="39.42578125" style="8" customWidth="1"/>
    <col min="13" max="13" width="10.5703125" style="8"/>
    <col min="14" max="14" width="52.42578125" style="8" customWidth="1"/>
    <col min="15" max="15" width="10.5703125" style="8"/>
    <col min="16" max="16" width="28.42578125" style="8" customWidth="1"/>
    <col min="17" max="17" width="10.5703125" style="8"/>
    <col min="18" max="18" width="24.42578125" style="8" customWidth="1"/>
    <col min="19" max="19" width="10.5703125" style="8"/>
    <col min="20" max="20" width="16" style="8" customWidth="1"/>
    <col min="21" max="21" width="10.5703125" style="8"/>
    <col min="22" max="22" width="27.5703125" style="8" bestFit="1" customWidth="1"/>
    <col min="23" max="23" width="10.5703125" style="8"/>
    <col min="24" max="24" width="48.140625" style="8" bestFit="1" customWidth="1"/>
    <col min="25" max="25" width="10.5703125" style="8"/>
    <col min="26" max="26" width="41.42578125" style="8" customWidth="1"/>
    <col min="27" max="27" width="10.5703125" style="8"/>
    <col min="28" max="28" width="27" style="8" customWidth="1"/>
    <col min="29" max="16384" width="10.5703125" style="8"/>
  </cols>
  <sheetData>
    <row r="1" spans="2:28" hidden="1" x14ac:dyDescent="0.25"/>
    <row r="2" spans="2:28" ht="30" hidden="1" x14ac:dyDescent="0.25">
      <c r="B2" s="3" t="s">
        <v>0</v>
      </c>
      <c r="D2" s="3" t="s">
        <v>1</v>
      </c>
      <c r="F2" s="3" t="s">
        <v>2</v>
      </c>
      <c r="H2" s="3" t="s">
        <v>3</v>
      </c>
      <c r="J2" s="3" t="s">
        <v>4</v>
      </c>
      <c r="L2" s="3" t="s">
        <v>5</v>
      </c>
      <c r="N2" s="3" t="s">
        <v>6</v>
      </c>
      <c r="P2" s="3" t="s">
        <v>7</v>
      </c>
      <c r="R2" s="3" t="s">
        <v>8</v>
      </c>
      <c r="T2" s="3" t="s">
        <v>8</v>
      </c>
      <c r="V2" s="3" t="s">
        <v>9</v>
      </c>
      <c r="X2" s="3" t="s">
        <v>10</v>
      </c>
      <c r="Z2" s="3" t="s">
        <v>11</v>
      </c>
      <c r="AB2" s="3" t="s">
        <v>12</v>
      </c>
    </row>
    <row r="3" spans="2:28" ht="30" hidden="1" x14ac:dyDescent="0.25">
      <c r="B3" s="5" t="s">
        <v>13</v>
      </c>
      <c r="D3" s="5" t="s">
        <v>14</v>
      </c>
      <c r="F3" s="4" t="s">
        <v>15</v>
      </c>
      <c r="H3" s="5" t="s">
        <v>16</v>
      </c>
      <c r="J3" s="5" t="s">
        <v>17</v>
      </c>
      <c r="L3" s="4" t="s">
        <v>18</v>
      </c>
      <c r="N3" s="5" t="s">
        <v>19</v>
      </c>
      <c r="P3" s="9" t="s">
        <v>20</v>
      </c>
      <c r="R3" s="5" t="s">
        <v>19</v>
      </c>
      <c r="T3" s="5" t="s">
        <v>21</v>
      </c>
      <c r="V3" s="11" t="s">
        <v>22</v>
      </c>
      <c r="X3" s="12" t="s">
        <v>23</v>
      </c>
      <c r="Z3" s="13" t="s">
        <v>24</v>
      </c>
      <c r="AB3" s="5" t="s">
        <v>25</v>
      </c>
    </row>
    <row r="4" spans="2:28" ht="30" hidden="1" x14ac:dyDescent="0.25">
      <c r="B4" s="5" t="s">
        <v>26</v>
      </c>
      <c r="D4" s="5" t="s">
        <v>27</v>
      </c>
      <c r="F4" s="4" t="s">
        <v>28</v>
      </c>
      <c r="H4" s="5" t="s">
        <v>29</v>
      </c>
      <c r="J4" s="5" t="s">
        <v>30</v>
      </c>
      <c r="L4" s="4" t="s">
        <v>31</v>
      </c>
      <c r="N4" s="5" t="s">
        <v>32</v>
      </c>
      <c r="P4" s="9" t="s">
        <v>33</v>
      </c>
      <c r="R4" s="5" t="s">
        <v>32</v>
      </c>
      <c r="T4" s="5" t="s">
        <v>34</v>
      </c>
      <c r="V4" s="11" t="s">
        <v>35</v>
      </c>
      <c r="X4" s="12" t="s">
        <v>36</v>
      </c>
      <c r="Z4" s="13" t="s">
        <v>37</v>
      </c>
      <c r="AB4" s="5" t="s">
        <v>38</v>
      </c>
    </row>
    <row r="5" spans="2:28" ht="30" hidden="1" x14ac:dyDescent="0.25">
      <c r="B5" s="5" t="s">
        <v>39</v>
      </c>
      <c r="D5" s="5" t="s">
        <v>40</v>
      </c>
      <c r="F5" s="4" t="s">
        <v>41</v>
      </c>
      <c r="H5" s="5" t="s">
        <v>42</v>
      </c>
      <c r="J5" s="5" t="s">
        <v>43</v>
      </c>
      <c r="L5" s="4" t="s">
        <v>44</v>
      </c>
      <c r="P5" s="9" t="s">
        <v>45</v>
      </c>
      <c r="V5" s="11" t="s">
        <v>46</v>
      </c>
      <c r="X5" s="12" t="s">
        <v>47</v>
      </c>
      <c r="Z5" s="13" t="s">
        <v>48</v>
      </c>
    </row>
    <row r="6" spans="2:28" ht="30" hidden="1" x14ac:dyDescent="0.25">
      <c r="B6" s="5" t="s">
        <v>49</v>
      </c>
      <c r="D6" s="5" t="s">
        <v>50</v>
      </c>
      <c r="F6" s="4" t="s">
        <v>51</v>
      </c>
      <c r="H6" s="8" t="s">
        <v>52</v>
      </c>
      <c r="J6" s="5" t="s">
        <v>53</v>
      </c>
      <c r="L6" s="4" t="s">
        <v>54</v>
      </c>
      <c r="P6" s="9" t="s">
        <v>55</v>
      </c>
      <c r="V6" s="11" t="s">
        <v>56</v>
      </c>
      <c r="X6" s="12" t="s">
        <v>57</v>
      </c>
      <c r="Z6" s="13" t="s">
        <v>58</v>
      </c>
    </row>
    <row r="7" spans="2:28" ht="30" hidden="1" x14ac:dyDescent="0.25">
      <c r="B7" s="5" t="s">
        <v>59</v>
      </c>
      <c r="D7" s="5" t="s">
        <v>60</v>
      </c>
      <c r="F7" s="4" t="s">
        <v>61</v>
      </c>
      <c r="H7" s="5" t="s">
        <v>62</v>
      </c>
      <c r="L7" s="4" t="s">
        <v>63</v>
      </c>
      <c r="P7" s="9" t="s">
        <v>64</v>
      </c>
      <c r="V7" s="11" t="s">
        <v>65</v>
      </c>
      <c r="X7" s="12" t="s">
        <v>66</v>
      </c>
      <c r="Z7" s="13" t="s">
        <v>67</v>
      </c>
    </row>
    <row r="8" spans="2:28" ht="30" hidden="1" x14ac:dyDescent="0.25">
      <c r="B8" s="5" t="s">
        <v>68</v>
      </c>
      <c r="D8" s="5" t="s">
        <v>69</v>
      </c>
      <c r="F8" s="4" t="s">
        <v>70</v>
      </c>
      <c r="H8" s="5" t="s">
        <v>71</v>
      </c>
      <c r="L8" s="4" t="s">
        <v>72</v>
      </c>
      <c r="P8" s="9" t="s">
        <v>73</v>
      </c>
      <c r="V8" s="11" t="s">
        <v>74</v>
      </c>
      <c r="X8" s="12" t="s">
        <v>75</v>
      </c>
      <c r="Z8" s="13" t="s">
        <v>76</v>
      </c>
    </row>
    <row r="9" spans="2:28" ht="45" hidden="1" x14ac:dyDescent="0.25">
      <c r="D9" s="5" t="s">
        <v>77</v>
      </c>
      <c r="F9" s="4" t="s">
        <v>78</v>
      </c>
      <c r="H9" s="5"/>
      <c r="L9" s="4" t="s">
        <v>79</v>
      </c>
      <c r="P9" s="9" t="s">
        <v>80</v>
      </c>
      <c r="V9" s="11" t="s">
        <v>81</v>
      </c>
      <c r="X9" s="12" t="s">
        <v>82</v>
      </c>
      <c r="Z9" s="13" t="s">
        <v>83</v>
      </c>
    </row>
    <row r="10" spans="2:28" ht="30" hidden="1" x14ac:dyDescent="0.25">
      <c r="D10" s="5" t="s">
        <v>84</v>
      </c>
      <c r="F10" s="4" t="s">
        <v>85</v>
      </c>
      <c r="L10" s="4" t="s">
        <v>86</v>
      </c>
      <c r="P10" s="9" t="s">
        <v>87</v>
      </c>
      <c r="V10" s="11" t="s">
        <v>88</v>
      </c>
      <c r="X10" s="12" t="s">
        <v>89</v>
      </c>
      <c r="Z10" s="13" t="s">
        <v>90</v>
      </c>
    </row>
    <row r="11" spans="2:28" ht="30" hidden="1" x14ac:dyDescent="0.25">
      <c r="D11" s="5" t="s">
        <v>91</v>
      </c>
      <c r="F11" s="4" t="s">
        <v>92</v>
      </c>
      <c r="L11" s="4" t="s">
        <v>93</v>
      </c>
      <c r="P11" s="9" t="s">
        <v>94</v>
      </c>
      <c r="V11" s="11" t="s">
        <v>95</v>
      </c>
      <c r="X11" s="12" t="s">
        <v>96</v>
      </c>
      <c r="Z11" s="13" t="s">
        <v>97</v>
      </c>
    </row>
    <row r="12" spans="2:28" hidden="1" x14ac:dyDescent="0.25">
      <c r="D12" s="5" t="s">
        <v>98</v>
      </c>
      <c r="F12" s="4" t="s">
        <v>99</v>
      </c>
      <c r="L12" s="4" t="s">
        <v>100</v>
      </c>
      <c r="P12" s="9" t="s">
        <v>101</v>
      </c>
      <c r="V12"/>
      <c r="X12" s="12" t="s">
        <v>102</v>
      </c>
      <c r="Z12" s="13" t="s">
        <v>103</v>
      </c>
    </row>
    <row r="13" spans="2:28" ht="30" hidden="1" x14ac:dyDescent="0.25">
      <c r="D13" s="5" t="s">
        <v>104</v>
      </c>
      <c r="F13" s="4" t="s">
        <v>105</v>
      </c>
      <c r="L13" s="4" t="s">
        <v>106</v>
      </c>
      <c r="P13" s="9" t="s">
        <v>107</v>
      </c>
      <c r="X13" s="12" t="s">
        <v>108</v>
      </c>
      <c r="Z13" s="13" t="s">
        <v>109</v>
      </c>
    </row>
    <row r="14" spans="2:28" ht="30" hidden="1" x14ac:dyDescent="0.25">
      <c r="D14" s="5" t="s">
        <v>110</v>
      </c>
      <c r="F14" s="4" t="s">
        <v>111</v>
      </c>
      <c r="L14" s="4" t="s">
        <v>112</v>
      </c>
      <c r="P14" s="9" t="s">
        <v>113</v>
      </c>
      <c r="V14"/>
      <c r="X14" s="12" t="s">
        <v>114</v>
      </c>
      <c r="Z14" s="12" t="s">
        <v>115</v>
      </c>
    </row>
    <row r="15" spans="2:28" ht="45" hidden="1" x14ac:dyDescent="0.25">
      <c r="D15" s="5" t="s">
        <v>116</v>
      </c>
      <c r="F15" s="4" t="s">
        <v>117</v>
      </c>
      <c r="L15" s="4" t="s">
        <v>118</v>
      </c>
      <c r="P15" s="9" t="s">
        <v>119</v>
      </c>
      <c r="X15" s="12" t="s">
        <v>120</v>
      </c>
      <c r="Z15" s="12" t="s">
        <v>121</v>
      </c>
    </row>
    <row r="16" spans="2:28" ht="30" hidden="1" x14ac:dyDescent="0.25">
      <c r="D16" s="5" t="s">
        <v>122</v>
      </c>
      <c r="F16" s="4" t="s">
        <v>123</v>
      </c>
      <c r="L16" s="4" t="s">
        <v>124</v>
      </c>
      <c r="P16" s="9" t="s">
        <v>125</v>
      </c>
      <c r="V16"/>
      <c r="X16" s="12" t="s">
        <v>126</v>
      </c>
      <c r="Z16" s="12" t="s">
        <v>127</v>
      </c>
    </row>
    <row r="17" spans="4:28" ht="30" hidden="1" x14ac:dyDescent="0.25">
      <c r="D17" s="5" t="s">
        <v>128</v>
      </c>
      <c r="F17" s="4" t="s">
        <v>129</v>
      </c>
      <c r="L17" s="4" t="s">
        <v>130</v>
      </c>
      <c r="P17" s="9" t="s">
        <v>131</v>
      </c>
      <c r="X17" s="12" t="s">
        <v>132</v>
      </c>
      <c r="Z17" s="12" t="s">
        <v>133</v>
      </c>
      <c r="AB17" s="13"/>
    </row>
    <row r="18" spans="4:28" ht="45" hidden="1" x14ac:dyDescent="0.25">
      <c r="D18" s="5" t="s">
        <v>134</v>
      </c>
      <c r="F18" s="4" t="s">
        <v>135</v>
      </c>
      <c r="L18" s="4" t="s">
        <v>136</v>
      </c>
      <c r="P18" s="9" t="s">
        <v>137</v>
      </c>
      <c r="V18"/>
      <c r="X18" s="12" t="s">
        <v>138</v>
      </c>
      <c r="Z18" s="13" t="s">
        <v>139</v>
      </c>
      <c r="AB18" s="13"/>
    </row>
    <row r="19" spans="4:28" ht="30" hidden="1" x14ac:dyDescent="0.25">
      <c r="D19" s="5" t="s">
        <v>140</v>
      </c>
      <c r="F19" s="4" t="s">
        <v>141</v>
      </c>
      <c r="L19" s="4" t="s">
        <v>142</v>
      </c>
      <c r="P19" s="9" t="s">
        <v>143</v>
      </c>
      <c r="X19" s="12" t="s">
        <v>144</v>
      </c>
      <c r="Z19" s="13" t="s">
        <v>145</v>
      </c>
      <c r="AB19" s="13"/>
    </row>
    <row r="20" spans="4:28" ht="45" hidden="1" x14ac:dyDescent="0.25">
      <c r="D20" s="5" t="s">
        <v>146</v>
      </c>
      <c r="F20" s="4" t="s">
        <v>147</v>
      </c>
      <c r="L20" s="4" t="s">
        <v>148</v>
      </c>
      <c r="P20" s="9" t="s">
        <v>149</v>
      </c>
      <c r="X20" s="12" t="s">
        <v>150</v>
      </c>
      <c r="Z20" s="13" t="s">
        <v>151</v>
      </c>
    </row>
    <row r="21" spans="4:28" ht="30" hidden="1" x14ac:dyDescent="0.25">
      <c r="D21" s="5" t="s">
        <v>152</v>
      </c>
      <c r="F21" s="4" t="s">
        <v>153</v>
      </c>
      <c r="L21" s="4" t="s">
        <v>154</v>
      </c>
      <c r="P21" s="9" t="s">
        <v>155</v>
      </c>
      <c r="X21" s="12" t="s">
        <v>156</v>
      </c>
      <c r="Z21" s="13" t="s">
        <v>157</v>
      </c>
    </row>
    <row r="22" spans="4:28" ht="30" hidden="1" x14ac:dyDescent="0.25">
      <c r="D22" s="5" t="s">
        <v>158</v>
      </c>
      <c r="F22" s="4" t="s">
        <v>159</v>
      </c>
      <c r="L22" s="10" t="s">
        <v>160</v>
      </c>
      <c r="P22" s="9" t="s">
        <v>161</v>
      </c>
      <c r="X22" s="12" t="s">
        <v>162</v>
      </c>
      <c r="Z22" s="13" t="s">
        <v>145</v>
      </c>
    </row>
    <row r="23" spans="4:28" ht="45" hidden="1" x14ac:dyDescent="0.25">
      <c r="D23" s="5" t="s">
        <v>163</v>
      </c>
      <c r="F23" s="4" t="s">
        <v>164</v>
      </c>
      <c r="L23" s="10" t="s">
        <v>165</v>
      </c>
      <c r="P23" s="9" t="s">
        <v>166</v>
      </c>
      <c r="X23" s="12" t="s">
        <v>167</v>
      </c>
      <c r="Z23" s="13" t="s">
        <v>168</v>
      </c>
    </row>
    <row r="24" spans="4:28" ht="45" hidden="1" x14ac:dyDescent="0.25">
      <c r="D24" s="5" t="s">
        <v>169</v>
      </c>
      <c r="F24" s="4" t="s">
        <v>170</v>
      </c>
      <c r="L24" s="10" t="s">
        <v>171</v>
      </c>
      <c r="P24" s="9" t="s">
        <v>172</v>
      </c>
      <c r="X24" s="12" t="s">
        <v>173</v>
      </c>
    </row>
    <row r="25" spans="4:28" ht="45" hidden="1" x14ac:dyDescent="0.25">
      <c r="D25" s="5" t="s">
        <v>174</v>
      </c>
      <c r="F25" s="4" t="s">
        <v>175</v>
      </c>
      <c r="L25" s="10" t="s">
        <v>176</v>
      </c>
      <c r="P25" s="9" t="s">
        <v>177</v>
      </c>
      <c r="X25" s="12" t="s">
        <v>178</v>
      </c>
    </row>
    <row r="26" spans="4:28" ht="30" hidden="1" x14ac:dyDescent="0.25">
      <c r="D26" s="5" t="s">
        <v>179</v>
      </c>
      <c r="F26" s="4" t="s">
        <v>180</v>
      </c>
      <c r="L26" s="10" t="s">
        <v>181</v>
      </c>
      <c r="X26" s="12" t="s">
        <v>182</v>
      </c>
    </row>
    <row r="27" spans="4:28" ht="30" hidden="1" x14ac:dyDescent="0.25">
      <c r="D27" s="5" t="s">
        <v>183</v>
      </c>
      <c r="F27" s="4" t="s">
        <v>184</v>
      </c>
      <c r="L27" s="10" t="s">
        <v>185</v>
      </c>
      <c r="X27" s="12" t="s">
        <v>186</v>
      </c>
    </row>
    <row r="28" spans="4:28" ht="30" hidden="1" x14ac:dyDescent="0.25">
      <c r="D28" s="5" t="s">
        <v>187</v>
      </c>
      <c r="F28" s="4" t="s">
        <v>188</v>
      </c>
      <c r="L28" s="4" t="s">
        <v>189</v>
      </c>
      <c r="X28" s="12" t="s">
        <v>190</v>
      </c>
    </row>
    <row r="29" spans="4:28" ht="30" hidden="1" x14ac:dyDescent="0.25">
      <c r="D29" s="5" t="s">
        <v>191</v>
      </c>
      <c r="F29" s="4" t="s">
        <v>192</v>
      </c>
      <c r="X29" s="12" t="s">
        <v>193</v>
      </c>
    </row>
    <row r="30" spans="4:28" hidden="1" x14ac:dyDescent="0.25">
      <c r="D30" s="5" t="s">
        <v>194</v>
      </c>
      <c r="F30" s="4" t="s">
        <v>195</v>
      </c>
      <c r="X30" s="12" t="s">
        <v>196</v>
      </c>
    </row>
    <row r="31" spans="4:28" ht="30" hidden="1" x14ac:dyDescent="0.25">
      <c r="D31" s="5" t="s">
        <v>197</v>
      </c>
      <c r="F31" s="4" t="s">
        <v>198</v>
      </c>
      <c r="X31" s="12" t="s">
        <v>199</v>
      </c>
    </row>
    <row r="32" spans="4:28" ht="30" hidden="1" x14ac:dyDescent="0.25">
      <c r="D32" s="5" t="s">
        <v>200</v>
      </c>
      <c r="F32" s="4" t="s">
        <v>201</v>
      </c>
      <c r="X32" s="12" t="s">
        <v>202</v>
      </c>
    </row>
    <row r="33" spans="4:24" hidden="1" x14ac:dyDescent="0.25">
      <c r="D33" s="5" t="s">
        <v>203</v>
      </c>
      <c r="F33" s="4" t="s">
        <v>204</v>
      </c>
      <c r="X33" s="12" t="s">
        <v>205</v>
      </c>
    </row>
    <row r="34" spans="4:24" ht="30" hidden="1" x14ac:dyDescent="0.25">
      <c r="D34" s="5" t="s">
        <v>206</v>
      </c>
      <c r="F34" s="4" t="s">
        <v>207</v>
      </c>
    </row>
    <row r="35" spans="4:24" ht="30" hidden="1" x14ac:dyDescent="0.25">
      <c r="D35" s="5" t="s">
        <v>208</v>
      </c>
      <c r="F35" s="4" t="s">
        <v>209</v>
      </c>
    </row>
    <row r="36" spans="4:24" hidden="1" x14ac:dyDescent="0.25">
      <c r="F36" s="4" t="s">
        <v>210</v>
      </c>
    </row>
    <row r="37" spans="4:24" ht="30" hidden="1" x14ac:dyDescent="0.25">
      <c r="F37" s="4" t="s">
        <v>211</v>
      </c>
    </row>
    <row r="38" spans="4:24" ht="30" hidden="1" x14ac:dyDescent="0.25">
      <c r="F38" s="4" t="s">
        <v>212</v>
      </c>
    </row>
    <row r="39" spans="4:24" ht="45" hidden="1" x14ac:dyDescent="0.25">
      <c r="F39" s="4" t="s">
        <v>213</v>
      </c>
    </row>
    <row r="40" spans="4:24" hidden="1" x14ac:dyDescent="0.25">
      <c r="F40" s="4" t="s">
        <v>214</v>
      </c>
    </row>
    <row r="41" spans="4:24" ht="30" hidden="1" x14ac:dyDescent="0.25">
      <c r="F41" s="4" t="s">
        <v>215</v>
      </c>
    </row>
    <row r="42" spans="4:24" hidden="1" x14ac:dyDescent="0.25">
      <c r="F42" s="4" t="s">
        <v>216</v>
      </c>
    </row>
    <row r="43" spans="4:24" hidden="1" x14ac:dyDescent="0.25">
      <c r="F43" s="4" t="s">
        <v>217</v>
      </c>
    </row>
    <row r="44" spans="4:24" hidden="1" x14ac:dyDescent="0.25">
      <c r="F44" s="4" t="s">
        <v>218</v>
      </c>
    </row>
    <row r="45" spans="4:24" ht="30" hidden="1" x14ac:dyDescent="0.25">
      <c r="F45" s="4" t="s">
        <v>219</v>
      </c>
    </row>
    <row r="46" spans="4:24" ht="30" hidden="1" x14ac:dyDescent="0.25">
      <c r="F46" s="4" t="s">
        <v>220</v>
      </c>
    </row>
    <row r="47" spans="4:24" ht="30" hidden="1" x14ac:dyDescent="0.25">
      <c r="F47" s="4" t="s">
        <v>221</v>
      </c>
    </row>
    <row r="48" spans="4:24" ht="30" hidden="1" x14ac:dyDescent="0.25">
      <c r="F48" s="4" t="s">
        <v>222</v>
      </c>
    </row>
    <row r="49" spans="6:6" ht="30" hidden="1" x14ac:dyDescent="0.25">
      <c r="F49" s="4" t="s">
        <v>223</v>
      </c>
    </row>
    <row r="50" spans="6:6" ht="30" hidden="1" x14ac:dyDescent="0.25">
      <c r="F50" s="4" t="s">
        <v>224</v>
      </c>
    </row>
    <row r="51" spans="6:6" ht="30" hidden="1" x14ac:dyDescent="0.25">
      <c r="F51" s="4" t="s">
        <v>225</v>
      </c>
    </row>
    <row r="52" spans="6:6" ht="30" hidden="1" x14ac:dyDescent="0.25">
      <c r="F52" s="4" t="s">
        <v>226</v>
      </c>
    </row>
    <row r="53" spans="6:6" ht="30" hidden="1" x14ac:dyDescent="0.25">
      <c r="F53" s="4" t="s">
        <v>227</v>
      </c>
    </row>
    <row r="54" spans="6:6" ht="30" hidden="1" x14ac:dyDescent="0.25">
      <c r="F54" s="4" t="s">
        <v>228</v>
      </c>
    </row>
    <row r="55" spans="6:6" ht="30" hidden="1" x14ac:dyDescent="0.25">
      <c r="F55" s="4" t="s">
        <v>229</v>
      </c>
    </row>
    <row r="56" spans="6:6" ht="30" hidden="1" x14ac:dyDescent="0.25">
      <c r="F56" s="4" t="s">
        <v>230</v>
      </c>
    </row>
    <row r="57" spans="6:6" hidden="1" x14ac:dyDescent="0.25">
      <c r="F57" s="4" t="s">
        <v>231</v>
      </c>
    </row>
    <row r="58" spans="6:6" ht="30" hidden="1" x14ac:dyDescent="0.25">
      <c r="F58" s="4" t="s">
        <v>232</v>
      </c>
    </row>
    <row r="59" spans="6:6" ht="30" hidden="1" x14ac:dyDescent="0.25">
      <c r="F59" s="4" t="s">
        <v>233</v>
      </c>
    </row>
    <row r="60" spans="6:6" hidden="1" x14ac:dyDescent="0.25">
      <c r="F60" s="4" t="s">
        <v>234</v>
      </c>
    </row>
    <row r="61" spans="6:6" hidden="1" x14ac:dyDescent="0.25">
      <c r="F61" s="4" t="s">
        <v>235</v>
      </c>
    </row>
    <row r="62" spans="6:6" hidden="1" x14ac:dyDescent="0.25">
      <c r="F62" s="4" t="s">
        <v>236</v>
      </c>
    </row>
    <row r="63" spans="6:6" ht="30" hidden="1" x14ac:dyDescent="0.25">
      <c r="F63" s="4" t="s">
        <v>237</v>
      </c>
    </row>
    <row r="64" spans="6:6" ht="45" hidden="1" x14ac:dyDescent="0.25">
      <c r="F64" s="4" t="s">
        <v>238</v>
      </c>
    </row>
    <row r="65" spans="6:6" ht="30" hidden="1" x14ac:dyDescent="0.25">
      <c r="F65" s="4" t="s">
        <v>239</v>
      </c>
    </row>
    <row r="66" spans="6:6" hidden="1" x14ac:dyDescent="0.25">
      <c r="F66" s="4" t="s">
        <v>240</v>
      </c>
    </row>
    <row r="67" spans="6:6" hidden="1" x14ac:dyDescent="0.25">
      <c r="F67" s="4" t="s">
        <v>241</v>
      </c>
    </row>
    <row r="68" spans="6:6" ht="30" hidden="1" x14ac:dyDescent="0.25">
      <c r="F68" s="4" t="s">
        <v>242</v>
      </c>
    </row>
    <row r="69" spans="6:6" ht="30" hidden="1" x14ac:dyDescent="0.25">
      <c r="F69" s="4" t="s">
        <v>243</v>
      </c>
    </row>
    <row r="70" spans="6:6" ht="30" hidden="1" x14ac:dyDescent="0.25">
      <c r="F70" s="4" t="s">
        <v>244</v>
      </c>
    </row>
    <row r="71" spans="6:6" ht="30" hidden="1" x14ac:dyDescent="0.25">
      <c r="F71" s="4" t="s">
        <v>245</v>
      </c>
    </row>
    <row r="72" spans="6:6" hidden="1" x14ac:dyDescent="0.25">
      <c r="F72" s="4" t="s">
        <v>246</v>
      </c>
    </row>
    <row r="73" spans="6:6" ht="45" hidden="1" x14ac:dyDescent="0.25">
      <c r="F73" s="4" t="s">
        <v>247</v>
      </c>
    </row>
    <row r="74" spans="6:6" ht="30" hidden="1" x14ac:dyDescent="0.25">
      <c r="F74" s="4" t="s">
        <v>248</v>
      </c>
    </row>
    <row r="75" spans="6:6" ht="30" hidden="1" x14ac:dyDescent="0.25">
      <c r="F75" s="4" t="s">
        <v>249</v>
      </c>
    </row>
    <row r="76" spans="6:6" ht="30" hidden="1" x14ac:dyDescent="0.25">
      <c r="F76" s="4" t="s">
        <v>250</v>
      </c>
    </row>
    <row r="77" spans="6:6" ht="30" hidden="1" x14ac:dyDescent="0.25">
      <c r="F77" s="4" t="s">
        <v>251</v>
      </c>
    </row>
    <row r="78" spans="6:6" ht="30" hidden="1" x14ac:dyDescent="0.25">
      <c r="F78" s="4" t="s">
        <v>252</v>
      </c>
    </row>
    <row r="79" spans="6:6" ht="30" hidden="1" x14ac:dyDescent="0.25">
      <c r="F79" s="4" t="s">
        <v>253</v>
      </c>
    </row>
    <row r="80" spans="6:6" ht="30" hidden="1" x14ac:dyDescent="0.25">
      <c r="F80" s="4" t="s">
        <v>254</v>
      </c>
    </row>
    <row r="81" spans="6:6" hidden="1" x14ac:dyDescent="0.25">
      <c r="F81" s="4" t="s">
        <v>255</v>
      </c>
    </row>
    <row r="82" spans="6:6" ht="30" hidden="1" x14ac:dyDescent="0.25">
      <c r="F82" s="4" t="s">
        <v>256</v>
      </c>
    </row>
    <row r="83" spans="6:6" ht="30" hidden="1" x14ac:dyDescent="0.25">
      <c r="F83" s="4" t="s">
        <v>257</v>
      </c>
    </row>
    <row r="84" spans="6:6" ht="30" hidden="1" x14ac:dyDescent="0.25">
      <c r="F84" s="4" t="s">
        <v>258</v>
      </c>
    </row>
    <row r="85" spans="6:6" ht="30" hidden="1" x14ac:dyDescent="0.25">
      <c r="F85" s="4" t="s">
        <v>259</v>
      </c>
    </row>
    <row r="86" spans="6:6" ht="30" hidden="1" x14ac:dyDescent="0.25">
      <c r="F86" s="4" t="s">
        <v>260</v>
      </c>
    </row>
    <row r="87" spans="6:6" ht="30" hidden="1" x14ac:dyDescent="0.25">
      <c r="F87" s="4" t="s">
        <v>261</v>
      </c>
    </row>
    <row r="88" spans="6:6" ht="30" hidden="1" x14ac:dyDescent="0.25">
      <c r="F88" s="4" t="s">
        <v>262</v>
      </c>
    </row>
    <row r="89" spans="6:6" hidden="1" x14ac:dyDescent="0.25">
      <c r="F89" s="4" t="s">
        <v>263</v>
      </c>
    </row>
    <row r="90" spans="6:6" ht="45" hidden="1" x14ac:dyDescent="0.25">
      <c r="F90" s="4" t="s">
        <v>264</v>
      </c>
    </row>
    <row r="91" spans="6:6" hidden="1" x14ac:dyDescent="0.25">
      <c r="F91" s="4" t="s">
        <v>265</v>
      </c>
    </row>
    <row r="92" spans="6:6" ht="30" hidden="1" x14ac:dyDescent="0.25">
      <c r="F92" s="4" t="s">
        <v>266</v>
      </c>
    </row>
    <row r="93" spans="6:6" ht="30" hidden="1" x14ac:dyDescent="0.25">
      <c r="F93" s="4" t="s">
        <v>267</v>
      </c>
    </row>
    <row r="94" spans="6:6" hidden="1" x14ac:dyDescent="0.25">
      <c r="F94" s="4" t="s">
        <v>268</v>
      </c>
    </row>
    <row r="95" spans="6:6" ht="30" hidden="1" x14ac:dyDescent="0.25">
      <c r="F95" s="4" t="s">
        <v>269</v>
      </c>
    </row>
    <row r="96" spans="6:6" ht="30" hidden="1" x14ac:dyDescent="0.25">
      <c r="F96" s="4" t="s">
        <v>270</v>
      </c>
    </row>
    <row r="97" spans="6:6" ht="30" hidden="1" x14ac:dyDescent="0.25">
      <c r="F97" s="4" t="s">
        <v>271</v>
      </c>
    </row>
    <row r="98" spans="6:6" ht="30" hidden="1" x14ac:dyDescent="0.25">
      <c r="F98" s="4" t="s">
        <v>272</v>
      </c>
    </row>
    <row r="99" spans="6:6" ht="30" hidden="1" x14ac:dyDescent="0.25">
      <c r="F99" s="4" t="s">
        <v>273</v>
      </c>
    </row>
    <row r="100" spans="6:6" ht="30" hidden="1" x14ac:dyDescent="0.25">
      <c r="F100" s="4" t="s">
        <v>274</v>
      </c>
    </row>
    <row r="101" spans="6:6" hidden="1" x14ac:dyDescent="0.25">
      <c r="F101" s="4" t="s">
        <v>275</v>
      </c>
    </row>
    <row r="102" spans="6:6" ht="30" hidden="1" x14ac:dyDescent="0.25">
      <c r="F102" s="4" t="s">
        <v>276</v>
      </c>
    </row>
    <row r="103" spans="6:6" ht="30" hidden="1" x14ac:dyDescent="0.25">
      <c r="F103" s="4" t="s">
        <v>277</v>
      </c>
    </row>
    <row r="104" spans="6:6" ht="30" hidden="1" x14ac:dyDescent="0.25">
      <c r="F104" s="4" t="s">
        <v>278</v>
      </c>
    </row>
    <row r="105" spans="6:6" hidden="1" x14ac:dyDescent="0.25">
      <c r="F105" s="4" t="s">
        <v>279</v>
      </c>
    </row>
    <row r="106" spans="6:6" hidden="1" x14ac:dyDescent="0.25">
      <c r="F106" s="4" t="s">
        <v>280</v>
      </c>
    </row>
    <row r="107" spans="6:6" hidden="1" x14ac:dyDescent="0.25">
      <c r="F107" s="4" t="s">
        <v>281</v>
      </c>
    </row>
    <row r="108" spans="6:6" hidden="1" x14ac:dyDescent="0.25">
      <c r="F108" s="4" t="s">
        <v>282</v>
      </c>
    </row>
    <row r="109" spans="6:6" ht="30" hidden="1" x14ac:dyDescent="0.25">
      <c r="F109" s="4" t="s">
        <v>283</v>
      </c>
    </row>
    <row r="110" spans="6:6" ht="30" hidden="1" x14ac:dyDescent="0.25">
      <c r="F110" s="4" t="s">
        <v>284</v>
      </c>
    </row>
    <row r="111" spans="6:6" ht="30" hidden="1" x14ac:dyDescent="0.25">
      <c r="F111" s="4" t="s">
        <v>285</v>
      </c>
    </row>
    <row r="112" spans="6:6" hidden="1" x14ac:dyDescent="0.25">
      <c r="F112" s="4" t="s">
        <v>286</v>
      </c>
    </row>
    <row r="113" spans="6:6" ht="30" hidden="1" x14ac:dyDescent="0.25">
      <c r="F113" s="4" t="s">
        <v>287</v>
      </c>
    </row>
    <row r="114" spans="6:6" ht="30" hidden="1" x14ac:dyDescent="0.25">
      <c r="F114" s="4" t="s">
        <v>288</v>
      </c>
    </row>
    <row r="115" spans="6:6" ht="30" hidden="1" x14ac:dyDescent="0.25">
      <c r="F115" s="4" t="s">
        <v>289</v>
      </c>
    </row>
    <row r="116" spans="6:6" ht="30" hidden="1" x14ac:dyDescent="0.25">
      <c r="F116" s="4" t="s">
        <v>290</v>
      </c>
    </row>
    <row r="117" spans="6:6" hidden="1" x14ac:dyDescent="0.25">
      <c r="F117" s="4" t="s">
        <v>291</v>
      </c>
    </row>
    <row r="118" spans="6:6" ht="30" hidden="1" x14ac:dyDescent="0.25">
      <c r="F118" s="4" t="s">
        <v>292</v>
      </c>
    </row>
    <row r="119" spans="6:6" ht="45" hidden="1" x14ac:dyDescent="0.25">
      <c r="F119" s="4" t="s">
        <v>293</v>
      </c>
    </row>
    <row r="120" spans="6:6" hidden="1" x14ac:dyDescent="0.25"/>
    <row r="121" spans="6:6" hidden="1" x14ac:dyDescent="0.25"/>
    <row r="122" spans="6:6" hidden="1" x14ac:dyDescent="0.25"/>
    <row r="123" spans="6:6" hidden="1" x14ac:dyDescent="0.25"/>
  </sheetData>
  <sheetProtection algorithmName="SHA-512" hashValue="QJ6NE/0fE3qUDMll8kwfl+Ju9YR8G6CPPxpD1jTeKap5ewp7MMbSHAsbMEBBgjwCPHOw3O2Hi4+SNIlT6PnNaw==" saltValue="C8SggOtoqwfUh4aL12KeTQ==" spinCount="100000" sheet="1" objects="1" scenarios="1" selectLockedCells="1" selectUnlockedCells="1"/>
  <pageMargins left="0.7" right="0.7" top="0.75" bottom="0.75" header="0.3" footer="0.3"/>
  <pageSetup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FDB9E-6127-4E8B-BDE0-88759E1B73F2}">
  <sheetPr>
    <tabColor rgb="FF00B050"/>
    <pageSetUpPr fitToPage="1"/>
  </sheetPr>
  <dimension ref="A1:AO36"/>
  <sheetViews>
    <sheetView topLeftCell="A13" zoomScale="70" zoomScaleNormal="70" zoomScalePageLayoutView="80" workbookViewId="0">
      <selection activeCell="G7" sqref="G7:I7"/>
    </sheetView>
  </sheetViews>
  <sheetFormatPr baseColWidth="10" defaultColWidth="10.5703125" defaultRowHeight="15" x14ac:dyDescent="0.25"/>
  <cols>
    <col min="1" max="1" width="9" customWidth="1"/>
    <col min="2" max="2" width="24.5703125" customWidth="1"/>
    <col min="3" max="3" width="54.85546875" customWidth="1"/>
    <col min="4" max="4" width="24.42578125" customWidth="1"/>
    <col min="5" max="5" width="12.5703125" customWidth="1"/>
    <col min="6" max="6" width="19.140625" customWidth="1"/>
    <col min="7" max="7" width="24.5703125" bestFit="1" customWidth="1"/>
    <col min="8" max="8" width="22.85546875" bestFit="1" customWidth="1"/>
    <col min="9" max="9" width="24.140625" customWidth="1"/>
    <col min="10" max="10" width="39.5703125" bestFit="1" customWidth="1"/>
    <col min="11" max="11" width="27.140625" bestFit="1" customWidth="1"/>
    <col min="12" max="13" width="27.140625" customWidth="1"/>
    <col min="14" max="14" width="43.42578125" customWidth="1"/>
    <col min="15" max="16" width="13.140625" style="1" customWidth="1"/>
    <col min="17" max="17" width="14.7109375" style="1" customWidth="1"/>
    <col min="18" max="18" width="14.42578125" style="1" customWidth="1"/>
    <col min="19" max="19" width="14.5703125" style="1" customWidth="1"/>
    <col min="20" max="20" width="20.5703125" style="1" customWidth="1"/>
    <col min="21" max="41" width="10.5703125" style="1"/>
  </cols>
  <sheetData>
    <row r="1" spans="1:41" s="2" customFormat="1" ht="66.75" customHeight="1" thickBot="1" x14ac:dyDescent="0.3">
      <c r="A1" s="77"/>
      <c r="B1" s="78"/>
      <c r="C1" s="78"/>
      <c r="D1" s="78"/>
      <c r="E1" s="78"/>
      <c r="F1" s="78"/>
      <c r="G1" s="78"/>
      <c r="H1" s="78"/>
      <c r="I1" s="78"/>
      <c r="J1" s="78"/>
      <c r="K1" s="78"/>
      <c r="L1" s="78"/>
      <c r="M1" s="78"/>
      <c r="N1" s="78"/>
      <c r="O1" s="1"/>
      <c r="P1" s="1"/>
      <c r="Q1" s="1"/>
      <c r="R1" s="1"/>
      <c r="S1" s="1"/>
      <c r="T1" s="1"/>
      <c r="U1" s="1"/>
      <c r="V1" s="1"/>
      <c r="W1" s="1"/>
      <c r="X1" s="1"/>
      <c r="Y1" s="1"/>
      <c r="Z1" s="1"/>
      <c r="AA1" s="1"/>
      <c r="AB1" s="1"/>
      <c r="AC1" s="1"/>
      <c r="AD1" s="1"/>
      <c r="AE1" s="1"/>
      <c r="AF1" s="1"/>
      <c r="AG1" s="1"/>
      <c r="AH1" s="1"/>
      <c r="AI1" s="1"/>
      <c r="AJ1" s="1"/>
      <c r="AK1" s="1"/>
      <c r="AL1" s="1"/>
      <c r="AM1" s="1"/>
      <c r="AN1" s="1"/>
      <c r="AO1" s="1"/>
    </row>
    <row r="2" spans="1:41" ht="20.100000000000001" customHeight="1" x14ac:dyDescent="0.25">
      <c r="A2" s="79" t="s">
        <v>307</v>
      </c>
      <c r="B2" s="80"/>
      <c r="C2" s="80"/>
      <c r="D2" s="80"/>
      <c r="E2" s="80"/>
      <c r="F2" s="80"/>
      <c r="G2" s="80"/>
      <c r="H2" s="80"/>
      <c r="I2" s="80"/>
      <c r="J2" s="80"/>
      <c r="K2" s="80"/>
      <c r="L2" s="80"/>
      <c r="M2" s="80"/>
      <c r="N2" s="81"/>
    </row>
    <row r="3" spans="1:41" ht="30" customHeight="1" thickBot="1" x14ac:dyDescent="0.3">
      <c r="A3" s="82"/>
      <c r="B3" s="83"/>
      <c r="C3" s="83"/>
      <c r="D3" s="83"/>
      <c r="E3" s="83"/>
      <c r="F3" s="83"/>
      <c r="G3" s="83"/>
      <c r="H3" s="83"/>
      <c r="I3" s="83"/>
      <c r="J3" s="83"/>
      <c r="K3" s="83"/>
      <c r="L3" s="83"/>
      <c r="M3" s="83"/>
      <c r="N3" s="84"/>
    </row>
    <row r="4" spans="1:41" s="1" customFormat="1" x14ac:dyDescent="0.25">
      <c r="G4" s="6"/>
      <c r="H4" s="6"/>
      <c r="I4" s="6"/>
    </row>
    <row r="5" spans="1:41" ht="18.75" x14ac:dyDescent="0.3">
      <c r="A5" s="85" t="s">
        <v>294</v>
      </c>
      <c r="B5" s="85"/>
      <c r="C5" s="85"/>
      <c r="D5" s="85"/>
      <c r="E5" s="85"/>
      <c r="F5" s="85"/>
      <c r="G5" s="85"/>
      <c r="H5" s="85"/>
      <c r="I5" s="85"/>
      <c r="J5" s="85"/>
      <c r="K5" s="85"/>
      <c r="L5" s="85"/>
      <c r="M5" s="85"/>
      <c r="N5" s="85"/>
    </row>
    <row r="6" spans="1:41" ht="15.75" x14ac:dyDescent="0.2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s="14" customFormat="1" ht="87" customHeight="1" x14ac:dyDescent="0.25">
      <c r="A7" s="23" t="s">
        <v>295</v>
      </c>
      <c r="B7" s="23" t="s">
        <v>296</v>
      </c>
      <c r="C7" s="23" t="s">
        <v>297</v>
      </c>
      <c r="D7" s="23" t="s">
        <v>298</v>
      </c>
      <c r="E7" s="23" t="s">
        <v>299</v>
      </c>
      <c r="F7" s="23" t="s">
        <v>300</v>
      </c>
      <c r="G7" s="23" t="s">
        <v>369</v>
      </c>
      <c r="H7" s="23" t="s">
        <v>319</v>
      </c>
      <c r="I7" s="59" t="s">
        <v>370</v>
      </c>
      <c r="J7" s="23" t="s">
        <v>301</v>
      </c>
      <c r="K7" s="23" t="s">
        <v>302</v>
      </c>
      <c r="L7" s="48" t="s">
        <v>320</v>
      </c>
      <c r="M7" s="48" t="s">
        <v>302</v>
      </c>
      <c r="N7" s="23" t="s">
        <v>303</v>
      </c>
    </row>
    <row r="8" spans="1:41" s="14" customFormat="1" ht="102" customHeight="1" x14ac:dyDescent="0.25">
      <c r="A8" s="17">
        <v>1</v>
      </c>
      <c r="B8" s="27" t="s">
        <v>377</v>
      </c>
      <c r="C8" s="27" t="s">
        <v>371</v>
      </c>
      <c r="D8" s="16"/>
      <c r="E8" s="29" t="s">
        <v>313</v>
      </c>
      <c r="F8" s="9">
        <v>1</v>
      </c>
      <c r="G8" s="58">
        <v>503564</v>
      </c>
      <c r="H8" s="60">
        <v>497063</v>
      </c>
      <c r="I8" s="58">
        <v>480598.16</v>
      </c>
      <c r="J8" s="42">
        <f t="shared" ref="J8:J14" si="0">AVERAGE(G8:I8)</f>
        <v>493741.72</v>
      </c>
      <c r="K8" s="43">
        <f t="shared" ref="K8:K14" si="1">J8*F8</f>
        <v>493741.72</v>
      </c>
      <c r="L8" s="43">
        <f>GEOMEAN(G8,H8,I8)</f>
        <v>493646.51081362989</v>
      </c>
      <c r="M8" s="43">
        <f t="shared" ref="M8:M14" si="2">L8*F8</f>
        <v>493646.51081362989</v>
      </c>
      <c r="N8" s="18"/>
      <c r="P8" s="61"/>
      <c r="Q8" s="61"/>
      <c r="R8" s="61"/>
    </row>
    <row r="9" spans="1:41" s="15" customFormat="1" ht="132" customHeight="1" x14ac:dyDescent="0.25">
      <c r="A9" s="17">
        <v>2</v>
      </c>
      <c r="B9" s="27" t="s">
        <v>308</v>
      </c>
      <c r="C9" s="27" t="s">
        <v>372</v>
      </c>
      <c r="D9" s="16"/>
      <c r="E9" s="29" t="s">
        <v>313</v>
      </c>
      <c r="F9" s="9">
        <v>1</v>
      </c>
      <c r="G9" s="58">
        <v>6073998</v>
      </c>
      <c r="H9" s="60">
        <v>6067215</v>
      </c>
      <c r="I9" s="58">
        <v>6063435.5599999996</v>
      </c>
      <c r="J9" s="42">
        <f t="shared" si="0"/>
        <v>6068216.1866666665</v>
      </c>
      <c r="K9" s="43">
        <f t="shared" si="1"/>
        <v>6068216.1866666665</v>
      </c>
      <c r="L9" s="43">
        <f t="shared" ref="L9:L14" si="3">GEOMEAN(G9,H9,I9)</f>
        <v>6068214.6135238139</v>
      </c>
      <c r="M9" s="43">
        <f t="shared" si="2"/>
        <v>6068214.6135238139</v>
      </c>
      <c r="N9" s="18"/>
      <c r="O9" s="14"/>
      <c r="P9" s="61"/>
      <c r="Q9" s="61"/>
      <c r="R9" s="61"/>
      <c r="S9" s="14"/>
      <c r="T9" s="14"/>
      <c r="U9" s="14"/>
      <c r="V9" s="14"/>
      <c r="W9" s="14"/>
      <c r="X9" s="14"/>
      <c r="Y9" s="14"/>
      <c r="Z9" s="14"/>
      <c r="AA9" s="14"/>
      <c r="AB9" s="14"/>
      <c r="AC9" s="14"/>
      <c r="AD9" s="14"/>
      <c r="AE9" s="14"/>
      <c r="AF9" s="14"/>
      <c r="AG9" s="14"/>
      <c r="AH9" s="14"/>
      <c r="AI9" s="14"/>
      <c r="AJ9" s="14"/>
      <c r="AK9" s="14"/>
      <c r="AL9" s="14"/>
      <c r="AM9" s="14"/>
      <c r="AN9" s="14"/>
      <c r="AO9" s="14"/>
    </row>
    <row r="10" spans="1:41" s="15" customFormat="1" ht="204" customHeight="1" x14ac:dyDescent="0.25">
      <c r="A10" s="17">
        <v>3</v>
      </c>
      <c r="B10" s="27" t="s">
        <v>309</v>
      </c>
      <c r="C10" s="27" t="s">
        <v>312</v>
      </c>
      <c r="D10" s="16"/>
      <c r="E10" s="29" t="s">
        <v>313</v>
      </c>
      <c r="F10" s="9">
        <v>1</v>
      </c>
      <c r="G10" s="58">
        <v>4272810</v>
      </c>
      <c r="H10" s="60">
        <v>4266507</v>
      </c>
      <c r="I10" s="58">
        <v>4220375.46</v>
      </c>
      <c r="J10" s="42">
        <f t="shared" si="0"/>
        <v>4253230.82</v>
      </c>
      <c r="K10" s="43">
        <f t="shared" si="1"/>
        <v>4253230.82</v>
      </c>
      <c r="L10" s="43">
        <f t="shared" si="3"/>
        <v>4253166.4329968113</v>
      </c>
      <c r="M10" s="43">
        <f t="shared" si="2"/>
        <v>4253166.4329968113</v>
      </c>
      <c r="N10" s="18"/>
      <c r="O10" s="14"/>
      <c r="P10" s="61"/>
      <c r="Q10" s="61"/>
      <c r="R10" s="61"/>
      <c r="S10" s="14"/>
      <c r="T10" s="14"/>
      <c r="U10" s="14"/>
      <c r="V10" s="14"/>
      <c r="W10" s="14"/>
      <c r="X10" s="14"/>
      <c r="Y10" s="14"/>
      <c r="Z10" s="14"/>
      <c r="AA10" s="14"/>
      <c r="AB10" s="14"/>
      <c r="AC10" s="14"/>
      <c r="AD10" s="14"/>
      <c r="AE10" s="14"/>
      <c r="AF10" s="14"/>
      <c r="AG10" s="14"/>
      <c r="AH10" s="14"/>
      <c r="AI10" s="14"/>
      <c r="AJ10" s="14"/>
      <c r="AK10" s="14"/>
      <c r="AL10" s="14"/>
      <c r="AM10" s="14"/>
      <c r="AN10" s="14"/>
      <c r="AO10" s="14"/>
    </row>
    <row r="11" spans="1:41" s="15" customFormat="1" ht="88.5" customHeight="1" x14ac:dyDescent="0.25">
      <c r="A11" s="17">
        <v>4</v>
      </c>
      <c r="B11" s="28" t="s">
        <v>310</v>
      </c>
      <c r="C11" s="27" t="s">
        <v>373</v>
      </c>
      <c r="D11" s="16"/>
      <c r="E11" s="29" t="s">
        <v>313</v>
      </c>
      <c r="F11" s="9">
        <v>5</v>
      </c>
      <c r="G11" s="58">
        <v>1435803</v>
      </c>
      <c r="H11" s="60">
        <v>1427881</v>
      </c>
      <c r="I11" s="58">
        <v>1378540.03</v>
      </c>
      <c r="J11" s="42">
        <f t="shared" si="0"/>
        <v>1414074.6766666668</v>
      </c>
      <c r="K11" s="43">
        <f t="shared" si="1"/>
        <v>7070373.3833333338</v>
      </c>
      <c r="L11" s="43">
        <f t="shared" si="3"/>
        <v>1413845.9244117374</v>
      </c>
      <c r="M11" s="43">
        <f t="shared" si="2"/>
        <v>7069229.6220586868</v>
      </c>
      <c r="N11" s="18"/>
      <c r="O11" s="14"/>
      <c r="P11" s="61"/>
      <c r="Q11" s="61"/>
      <c r="R11" s="61"/>
      <c r="S11" s="14"/>
      <c r="T11" s="14"/>
      <c r="U11" s="14"/>
      <c r="V11" s="14"/>
      <c r="W11" s="14"/>
      <c r="X11" s="14"/>
      <c r="Y11" s="14"/>
      <c r="Z11" s="14"/>
      <c r="AA11" s="14"/>
      <c r="AB11" s="14"/>
      <c r="AC11" s="14"/>
      <c r="AD11" s="14"/>
      <c r="AE11" s="14"/>
      <c r="AF11" s="14"/>
      <c r="AG11" s="14"/>
      <c r="AH11" s="14"/>
      <c r="AI11" s="14"/>
      <c r="AJ11" s="14"/>
      <c r="AK11" s="14"/>
      <c r="AL11" s="14"/>
      <c r="AM11" s="14"/>
      <c r="AN11" s="14"/>
      <c r="AO11" s="14"/>
    </row>
    <row r="12" spans="1:41" s="15" customFormat="1" ht="135.94999999999999" customHeight="1" x14ac:dyDescent="0.25">
      <c r="A12" s="17">
        <v>5</v>
      </c>
      <c r="B12" s="27" t="s">
        <v>378</v>
      </c>
      <c r="C12" s="27" t="s">
        <v>374</v>
      </c>
      <c r="D12" s="16"/>
      <c r="E12" s="29" t="s">
        <v>313</v>
      </c>
      <c r="F12" s="9">
        <v>1</v>
      </c>
      <c r="G12" s="58">
        <v>221313</v>
      </c>
      <c r="H12" s="60">
        <v>211582</v>
      </c>
      <c r="I12" s="58">
        <v>210457.44999999998</v>
      </c>
      <c r="J12" s="42">
        <f t="shared" si="0"/>
        <v>214450.81666666665</v>
      </c>
      <c r="K12" s="43">
        <f t="shared" si="1"/>
        <v>214450.81666666665</v>
      </c>
      <c r="L12" s="43">
        <f t="shared" si="3"/>
        <v>214395.98551581157</v>
      </c>
      <c r="M12" s="43">
        <f t="shared" si="2"/>
        <v>214395.98551581157</v>
      </c>
      <c r="N12" s="18"/>
      <c r="O12" s="14"/>
      <c r="P12" s="61"/>
      <c r="Q12" s="61"/>
      <c r="R12" s="61"/>
      <c r="S12" s="14"/>
      <c r="T12" s="14"/>
      <c r="U12" s="14"/>
      <c r="V12" s="14"/>
      <c r="W12" s="14"/>
      <c r="X12" s="14"/>
      <c r="Y12" s="14"/>
      <c r="Z12" s="14"/>
      <c r="AA12" s="14"/>
      <c r="AB12" s="14"/>
      <c r="AC12" s="14"/>
      <c r="AD12" s="14"/>
      <c r="AE12" s="14"/>
      <c r="AF12" s="14"/>
      <c r="AG12" s="14"/>
      <c r="AH12" s="14"/>
      <c r="AI12" s="14"/>
      <c r="AJ12" s="14"/>
      <c r="AK12" s="14"/>
      <c r="AL12" s="14"/>
      <c r="AM12" s="14"/>
      <c r="AN12" s="14"/>
      <c r="AO12" s="14"/>
    </row>
    <row r="13" spans="1:41" s="15" customFormat="1" ht="96.6" customHeight="1" x14ac:dyDescent="0.25">
      <c r="A13" s="17">
        <v>6</v>
      </c>
      <c r="B13" s="27" t="s">
        <v>379</v>
      </c>
      <c r="C13" s="27" t="s">
        <v>375</v>
      </c>
      <c r="D13" s="19"/>
      <c r="E13" s="29" t="s">
        <v>313</v>
      </c>
      <c r="F13" s="9">
        <v>5</v>
      </c>
      <c r="G13" s="58">
        <v>249288</v>
      </c>
      <c r="H13" s="60">
        <v>239547</v>
      </c>
      <c r="I13" s="58">
        <v>224782.66999999998</v>
      </c>
      <c r="J13" s="42">
        <f t="shared" si="0"/>
        <v>237872.55666666664</v>
      </c>
      <c r="K13" s="43">
        <f t="shared" si="1"/>
        <v>1189362.7833333332</v>
      </c>
      <c r="L13" s="43">
        <f t="shared" si="3"/>
        <v>237657.56606334061</v>
      </c>
      <c r="M13" s="43">
        <f t="shared" si="2"/>
        <v>1188287.8303167031</v>
      </c>
      <c r="N13" s="18"/>
      <c r="O13" s="14"/>
      <c r="P13" s="61"/>
      <c r="Q13" s="61"/>
      <c r="R13" s="61"/>
      <c r="S13" s="14"/>
      <c r="T13" s="14"/>
      <c r="U13" s="14"/>
      <c r="V13" s="14"/>
      <c r="W13" s="14"/>
      <c r="X13" s="14"/>
      <c r="Y13" s="14"/>
      <c r="Z13" s="14"/>
      <c r="AA13" s="14"/>
      <c r="AB13" s="14"/>
      <c r="AC13" s="14"/>
      <c r="AD13" s="14"/>
      <c r="AE13" s="14"/>
      <c r="AF13" s="14"/>
      <c r="AG13" s="14"/>
      <c r="AH13" s="14"/>
      <c r="AI13" s="14"/>
      <c r="AJ13" s="14"/>
      <c r="AK13" s="14"/>
      <c r="AL13" s="14"/>
      <c r="AM13" s="14"/>
      <c r="AN13" s="14"/>
      <c r="AO13" s="14"/>
    </row>
    <row r="14" spans="1:41" s="15" customFormat="1" ht="356.45" customHeight="1" x14ac:dyDescent="0.25">
      <c r="A14" s="17">
        <v>7</v>
      </c>
      <c r="B14" s="27" t="s">
        <v>311</v>
      </c>
      <c r="C14" s="27" t="s">
        <v>376</v>
      </c>
      <c r="D14" s="19"/>
      <c r="E14" s="29" t="s">
        <v>313</v>
      </c>
      <c r="F14" s="9">
        <v>1</v>
      </c>
      <c r="G14" s="58">
        <v>471634</v>
      </c>
      <c r="H14" s="60">
        <v>463743</v>
      </c>
      <c r="I14" s="58">
        <v>423849.44</v>
      </c>
      <c r="J14" s="42">
        <f t="shared" si="0"/>
        <v>453075.48</v>
      </c>
      <c r="K14" s="43">
        <f t="shared" si="1"/>
        <v>453075.48</v>
      </c>
      <c r="L14" s="43">
        <f t="shared" si="3"/>
        <v>452582.78323661367</v>
      </c>
      <c r="M14" s="43">
        <f t="shared" si="2"/>
        <v>452582.78323661367</v>
      </c>
      <c r="N14" s="18"/>
      <c r="O14" s="14"/>
      <c r="P14" s="61"/>
      <c r="Q14" s="61"/>
      <c r="R14" s="61"/>
      <c r="S14" s="14"/>
      <c r="T14" s="14"/>
      <c r="U14" s="14"/>
      <c r="V14" s="14"/>
      <c r="W14" s="14"/>
      <c r="X14" s="14"/>
      <c r="Y14" s="14"/>
      <c r="Z14" s="14"/>
      <c r="AA14" s="14"/>
      <c r="AB14" s="14"/>
      <c r="AC14" s="14"/>
      <c r="AD14" s="14"/>
      <c r="AE14" s="14"/>
      <c r="AF14" s="14"/>
      <c r="AG14" s="14"/>
      <c r="AH14" s="14"/>
      <c r="AI14" s="14"/>
      <c r="AJ14" s="14"/>
      <c r="AK14" s="14"/>
      <c r="AL14" s="14"/>
      <c r="AM14" s="14"/>
      <c r="AN14" s="14"/>
      <c r="AO14" s="14"/>
    </row>
    <row r="15" spans="1:41" s="15" customFormat="1" x14ac:dyDescent="0.25">
      <c r="A15" s="86" t="s">
        <v>304</v>
      </c>
      <c r="B15" s="87"/>
      <c r="C15" s="87"/>
      <c r="D15" s="87"/>
      <c r="E15" s="87"/>
      <c r="F15" s="88"/>
      <c r="G15" s="88"/>
      <c r="H15" s="88"/>
      <c r="I15" s="41"/>
      <c r="J15" s="20"/>
      <c r="K15" s="20"/>
      <c r="L15" s="20"/>
      <c r="M15" s="20"/>
      <c r="N15" s="21"/>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row>
    <row r="16" spans="1:41" s="15" customFormat="1" ht="23.25" x14ac:dyDescent="0.25">
      <c r="A16" s="86" t="s">
        <v>305</v>
      </c>
      <c r="B16" s="87"/>
      <c r="C16" s="87"/>
      <c r="D16" s="87"/>
      <c r="E16" s="87"/>
      <c r="F16" s="87"/>
      <c r="G16" s="87"/>
      <c r="H16" s="87"/>
      <c r="I16" s="41"/>
      <c r="J16" s="31" t="s">
        <v>314</v>
      </c>
      <c r="K16" s="25">
        <f>K14+K13+K12+K11+K10+K9+K8</f>
        <v>19742451.189999998</v>
      </c>
      <c r="L16" s="25"/>
      <c r="M16" s="49">
        <f>SUM(M8:M14)</f>
        <v>19739523.778462071</v>
      </c>
      <c r="N16" s="21"/>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row>
    <row r="17" spans="1:41" s="15" customFormat="1" ht="45" customHeight="1" x14ac:dyDescent="0.25">
      <c r="A17" s="89" t="s">
        <v>306</v>
      </c>
      <c r="B17" s="90"/>
      <c r="C17" s="90"/>
      <c r="D17" s="90"/>
      <c r="E17" s="90"/>
      <c r="F17" s="90"/>
      <c r="G17" s="90"/>
      <c r="H17" s="90"/>
      <c r="I17" s="90"/>
      <c r="J17" s="90"/>
      <c r="K17" s="90"/>
      <c r="L17" s="90"/>
      <c r="M17" s="90"/>
      <c r="N17" s="91"/>
      <c r="O17" s="14"/>
      <c r="P17" s="62"/>
      <c r="Q17" s="62"/>
      <c r="R17" s="63"/>
      <c r="S17" s="14"/>
      <c r="T17" s="14"/>
      <c r="U17" s="14"/>
      <c r="V17" s="14"/>
      <c r="W17" s="14"/>
      <c r="X17" s="14"/>
      <c r="Y17" s="14"/>
      <c r="Z17" s="14"/>
      <c r="AA17" s="14"/>
      <c r="AB17" s="14"/>
      <c r="AC17" s="14"/>
      <c r="AD17" s="14"/>
      <c r="AE17" s="14"/>
      <c r="AF17" s="14"/>
      <c r="AG17" s="14"/>
      <c r="AH17" s="14"/>
      <c r="AI17" s="14"/>
      <c r="AJ17" s="14"/>
      <c r="AK17" s="14"/>
      <c r="AL17" s="14"/>
      <c r="AM17" s="14"/>
      <c r="AN17" s="14"/>
      <c r="AO17" s="14"/>
    </row>
    <row r="18" spans="1:41" s="22" customFormat="1" x14ac:dyDescent="0.25"/>
    <row r="19" spans="1:41" s="22" customFormat="1" ht="23.25" x14ac:dyDescent="0.25">
      <c r="J19" s="35" t="s">
        <v>314</v>
      </c>
      <c r="K19" s="33">
        <f>+K16</f>
        <v>19742451.189999998</v>
      </c>
      <c r="L19" s="46"/>
      <c r="M19" s="50"/>
    </row>
    <row r="20" spans="1:41" s="22" customFormat="1" ht="23.25" x14ac:dyDescent="0.35">
      <c r="J20" s="36" t="s">
        <v>315</v>
      </c>
      <c r="K20" s="34">
        <f>+K19*2</f>
        <v>39484902.379999995</v>
      </c>
      <c r="L20" s="47"/>
      <c r="M20" s="47"/>
    </row>
    <row r="21" spans="1:41" s="22" customFormat="1" ht="23.25" x14ac:dyDescent="0.35">
      <c r="G21" s="24"/>
      <c r="H21" s="24"/>
      <c r="I21" s="24"/>
      <c r="J21" s="36" t="s">
        <v>305</v>
      </c>
      <c r="K21" s="33">
        <f>+K20</f>
        <v>39484902.379999995</v>
      </c>
      <c r="L21" s="46"/>
      <c r="M21" s="50"/>
    </row>
    <row r="22" spans="1:41" s="22" customFormat="1" ht="23.25" x14ac:dyDescent="0.35">
      <c r="K22" s="32"/>
      <c r="L22" s="32"/>
      <c r="M22" s="32"/>
    </row>
    <row r="23" spans="1:41" s="22" customFormat="1" x14ac:dyDescent="0.25">
      <c r="G23" s="76"/>
      <c r="H23" s="76"/>
      <c r="I23" s="76"/>
      <c r="J23" s="76"/>
    </row>
    <row r="24" spans="1:41" s="22" customFormat="1" ht="23.25" x14ac:dyDescent="0.35">
      <c r="G24" s="76"/>
      <c r="H24" s="76"/>
      <c r="I24" s="76"/>
      <c r="J24" s="76"/>
      <c r="K24" s="26"/>
      <c r="L24" s="26"/>
      <c r="M24" s="26"/>
    </row>
    <row r="25" spans="1:41" s="22" customFormat="1" ht="23.25" x14ac:dyDescent="0.35">
      <c r="G25" s="76"/>
      <c r="H25" s="76"/>
      <c r="I25" s="76"/>
      <c r="J25" s="76"/>
      <c r="K25" s="26"/>
      <c r="L25" s="26"/>
      <c r="M25" s="26"/>
    </row>
    <row r="26" spans="1:41" s="22" customFormat="1" ht="23.25" x14ac:dyDescent="0.35">
      <c r="G26" s="76"/>
      <c r="H26" s="76"/>
      <c r="I26" s="76"/>
      <c r="J26" s="76"/>
      <c r="K26" s="26"/>
      <c r="L26" s="26"/>
      <c r="M26" s="26"/>
    </row>
    <row r="27" spans="1:41" s="22" customFormat="1" ht="23.25" x14ac:dyDescent="0.35">
      <c r="K27" s="26"/>
      <c r="L27" s="26"/>
      <c r="M27" s="26"/>
    </row>
    <row r="28" spans="1:41" s="22" customFormat="1" x14ac:dyDescent="0.25"/>
    <row r="29" spans="1:41" s="22" customFormat="1" x14ac:dyDescent="0.25"/>
    <row r="30" spans="1:41" s="22" customFormat="1" x14ac:dyDescent="0.25"/>
    <row r="31" spans="1:41" s="22" customFormat="1" x14ac:dyDescent="0.25"/>
    <row r="32" spans="1:41" s="22" customFormat="1" x14ac:dyDescent="0.25"/>
    <row r="33" s="22" customFormat="1" x14ac:dyDescent="0.25"/>
    <row r="34" s="22" customFormat="1" x14ac:dyDescent="0.25"/>
    <row r="35" s="22" customFormat="1" x14ac:dyDescent="0.25"/>
    <row r="36" s="22" customFormat="1" x14ac:dyDescent="0.25"/>
  </sheetData>
  <mergeCells count="7">
    <mergeCell ref="G23:J26"/>
    <mergeCell ref="A1:N1"/>
    <mergeCell ref="A2:N3"/>
    <mergeCell ref="A5:N5"/>
    <mergeCell ref="A15:H15"/>
    <mergeCell ref="A16:H16"/>
    <mergeCell ref="A17:N17"/>
  </mergeCells>
  <pageMargins left="0.7" right="0.7" top="0.75" bottom="0.75" header="0.3" footer="0.3"/>
  <pageSetup paperSize="9" scale="1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DD531-232D-400F-94E2-3329DFC7E4AF}">
  <sheetPr>
    <tabColor rgb="FF00B050"/>
    <pageSetUpPr fitToPage="1"/>
  </sheetPr>
  <dimension ref="A1:AO38"/>
  <sheetViews>
    <sheetView topLeftCell="D7" zoomScale="80" zoomScaleNormal="80" zoomScalePageLayoutView="80" workbookViewId="0">
      <pane ySplit="1" topLeftCell="A17" activePane="bottomLeft" state="frozen"/>
      <selection activeCell="A7" sqref="A7"/>
      <selection pane="bottomLeft" activeCell="K21" sqref="K21"/>
    </sheetView>
  </sheetViews>
  <sheetFormatPr baseColWidth="10" defaultColWidth="10.5703125" defaultRowHeight="15" x14ac:dyDescent="0.25"/>
  <cols>
    <col min="1" max="1" width="9" customWidth="1"/>
    <col min="2" max="2" width="24.5703125" customWidth="1"/>
    <col min="3" max="3" width="54.85546875" customWidth="1"/>
    <col min="4" max="4" width="24.42578125" customWidth="1"/>
    <col min="5" max="5" width="12.5703125" customWidth="1"/>
    <col min="6" max="6" width="19.140625" customWidth="1"/>
    <col min="7" max="8" width="21.5703125" bestFit="1" customWidth="1"/>
    <col min="9" max="9" width="21.140625" bestFit="1" customWidth="1"/>
    <col min="10" max="10" width="38.140625" customWidth="1"/>
    <col min="11" max="11" width="29.5703125" bestFit="1" customWidth="1"/>
    <col min="12" max="13" width="29.5703125" customWidth="1"/>
    <col min="14" max="14" width="43.42578125" customWidth="1"/>
    <col min="15" max="16" width="13.140625" style="1" customWidth="1"/>
    <col min="17" max="17" width="10.5703125" style="1"/>
    <col min="18" max="18" width="14.42578125" style="1" customWidth="1"/>
    <col min="19" max="19" width="14.5703125" style="1" customWidth="1"/>
    <col min="20" max="20" width="20.5703125" style="1" customWidth="1"/>
    <col min="21" max="41" width="10.5703125" style="1"/>
  </cols>
  <sheetData>
    <row r="1" spans="1:41" s="2" customFormat="1" ht="66.75" customHeight="1" thickBot="1" x14ac:dyDescent="0.3">
      <c r="A1" s="77"/>
      <c r="B1" s="78"/>
      <c r="C1" s="78"/>
      <c r="D1" s="78"/>
      <c r="E1" s="78"/>
      <c r="F1" s="78"/>
      <c r="G1" s="78"/>
      <c r="H1" s="78"/>
      <c r="I1" s="78"/>
      <c r="J1" s="78"/>
      <c r="K1" s="78"/>
      <c r="L1" s="78"/>
      <c r="M1" s="78"/>
      <c r="N1" s="78"/>
      <c r="O1" s="1"/>
      <c r="P1" s="1"/>
      <c r="Q1" s="1"/>
      <c r="R1" s="1"/>
      <c r="S1" s="1"/>
      <c r="T1" s="1"/>
      <c r="U1" s="1"/>
      <c r="V1" s="1"/>
      <c r="W1" s="1"/>
      <c r="X1" s="1"/>
      <c r="Y1" s="1"/>
      <c r="Z1" s="1"/>
      <c r="AA1" s="1"/>
      <c r="AB1" s="1"/>
      <c r="AC1" s="1"/>
      <c r="AD1" s="1"/>
      <c r="AE1" s="1"/>
      <c r="AF1" s="1"/>
      <c r="AG1" s="1"/>
      <c r="AH1" s="1"/>
      <c r="AI1" s="1"/>
      <c r="AJ1" s="1"/>
      <c r="AK1" s="1"/>
      <c r="AL1" s="1"/>
      <c r="AM1" s="1"/>
      <c r="AN1" s="1"/>
      <c r="AO1" s="1"/>
    </row>
    <row r="2" spans="1:41" ht="20.100000000000001" customHeight="1" x14ac:dyDescent="0.25">
      <c r="A2" s="79" t="s">
        <v>307</v>
      </c>
      <c r="B2" s="80"/>
      <c r="C2" s="80"/>
      <c r="D2" s="80"/>
      <c r="E2" s="80"/>
      <c r="F2" s="80"/>
      <c r="G2" s="80"/>
      <c r="H2" s="80"/>
      <c r="I2" s="80"/>
      <c r="J2" s="80"/>
      <c r="K2" s="80"/>
      <c r="L2" s="80"/>
      <c r="M2" s="80"/>
      <c r="N2" s="81"/>
    </row>
    <row r="3" spans="1:41" ht="30" customHeight="1" thickBot="1" x14ac:dyDescent="0.3">
      <c r="A3" s="82"/>
      <c r="B3" s="83"/>
      <c r="C3" s="83"/>
      <c r="D3" s="83"/>
      <c r="E3" s="83"/>
      <c r="F3" s="83"/>
      <c r="G3" s="83"/>
      <c r="H3" s="83"/>
      <c r="I3" s="83"/>
      <c r="J3" s="83"/>
      <c r="K3" s="83"/>
      <c r="L3" s="83"/>
      <c r="M3" s="83"/>
      <c r="N3" s="84"/>
    </row>
    <row r="4" spans="1:41" s="1" customFormat="1" x14ac:dyDescent="0.25">
      <c r="G4" s="6"/>
      <c r="H4" s="6"/>
      <c r="I4" s="6"/>
    </row>
    <row r="5" spans="1:41" ht="18.75" x14ac:dyDescent="0.3">
      <c r="A5" s="85" t="s">
        <v>294</v>
      </c>
      <c r="B5" s="85"/>
      <c r="C5" s="85"/>
      <c r="D5" s="85"/>
      <c r="E5" s="85"/>
      <c r="F5" s="85"/>
      <c r="G5" s="85"/>
      <c r="H5" s="85"/>
      <c r="I5" s="85"/>
      <c r="J5" s="85"/>
      <c r="K5" s="85"/>
      <c r="L5" s="85"/>
      <c r="M5" s="85"/>
      <c r="N5" s="85"/>
    </row>
    <row r="6" spans="1:41" ht="15.75" x14ac:dyDescent="0.2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s="14" customFormat="1" ht="87" customHeight="1" x14ac:dyDescent="0.25">
      <c r="A7" s="23" t="s">
        <v>295</v>
      </c>
      <c r="B7" s="23" t="s">
        <v>296</v>
      </c>
      <c r="C7" s="23" t="s">
        <v>297</v>
      </c>
      <c r="D7" s="23" t="s">
        <v>298</v>
      </c>
      <c r="E7" s="23" t="s">
        <v>299</v>
      </c>
      <c r="F7" s="23" t="s">
        <v>300</v>
      </c>
      <c r="G7" s="23" t="s">
        <v>369</v>
      </c>
      <c r="H7" s="23" t="s">
        <v>319</v>
      </c>
      <c r="I7" s="23" t="s">
        <v>370</v>
      </c>
      <c r="J7" s="23" t="s">
        <v>301</v>
      </c>
      <c r="K7" s="23" t="s">
        <v>302</v>
      </c>
      <c r="L7" s="48" t="s">
        <v>320</v>
      </c>
      <c r="M7" s="48" t="s">
        <v>302</v>
      </c>
      <c r="N7" s="23" t="s">
        <v>303</v>
      </c>
    </row>
    <row r="8" spans="1:41" s="14" customFormat="1" ht="409.5" x14ac:dyDescent="0.25">
      <c r="A8" s="17">
        <v>1</v>
      </c>
      <c r="B8" s="37" t="s">
        <v>321</v>
      </c>
      <c r="C8" s="51" t="s">
        <v>380</v>
      </c>
      <c r="D8" s="40"/>
      <c r="E8" s="38" t="s">
        <v>313</v>
      </c>
      <c r="F8" s="9">
        <v>1</v>
      </c>
      <c r="G8" s="58">
        <v>1044116</v>
      </c>
      <c r="H8" s="64">
        <v>1011500</v>
      </c>
      <c r="I8" s="65">
        <v>1064096.81</v>
      </c>
      <c r="J8" s="44">
        <f t="shared" ref="J8:J16" si="0">AVERAGE(G8:I8)</f>
        <v>1039904.27</v>
      </c>
      <c r="K8" s="45">
        <f t="shared" ref="K8:K16" si="1">J8*F8</f>
        <v>1039904.27</v>
      </c>
      <c r="L8" s="45">
        <f t="shared" ref="L8:L16" si="2">GEOMEAN(G8:I8)</f>
        <v>1039677.3748638353</v>
      </c>
      <c r="M8" s="45">
        <f t="shared" ref="M8:M16" si="3">L8*F8</f>
        <v>1039677.3748638353</v>
      </c>
      <c r="N8" s="18"/>
      <c r="Q8" s="61"/>
    </row>
    <row r="9" spans="1:41" s="15" customFormat="1" ht="407.1" customHeight="1" x14ac:dyDescent="0.25">
      <c r="A9" s="17">
        <v>2</v>
      </c>
      <c r="B9" s="37" t="s">
        <v>322</v>
      </c>
      <c r="C9" s="52" t="s">
        <v>381</v>
      </c>
      <c r="D9" s="40"/>
      <c r="E9" s="38" t="s">
        <v>316</v>
      </c>
      <c r="F9" s="9">
        <v>1</v>
      </c>
      <c r="G9" s="58">
        <v>3547907</v>
      </c>
      <c r="H9" s="64">
        <v>3529897</v>
      </c>
      <c r="I9" s="65">
        <v>3568531.54</v>
      </c>
      <c r="J9" s="44">
        <f t="shared" si="0"/>
        <v>3548778.5133333332</v>
      </c>
      <c r="K9" s="45">
        <f t="shared" si="1"/>
        <v>3548778.5133333332</v>
      </c>
      <c r="L9" s="45">
        <f t="shared" si="2"/>
        <v>3548743.4178141435</v>
      </c>
      <c r="M9" s="45">
        <f t="shared" si="3"/>
        <v>3548743.4178141435</v>
      </c>
      <c r="N9" s="18"/>
      <c r="O9" s="14"/>
      <c r="P9" s="14"/>
      <c r="Q9" s="14"/>
      <c r="R9" s="66"/>
      <c r="S9" s="14"/>
      <c r="T9" s="14"/>
      <c r="U9" s="14"/>
      <c r="V9" s="14"/>
      <c r="W9" s="14"/>
      <c r="X9" s="14"/>
      <c r="Y9" s="14"/>
      <c r="Z9" s="14"/>
      <c r="AA9" s="14"/>
      <c r="AB9" s="14"/>
      <c r="AC9" s="14"/>
      <c r="AD9" s="14"/>
      <c r="AE9" s="14"/>
      <c r="AF9" s="14"/>
      <c r="AG9" s="14"/>
      <c r="AH9" s="14"/>
      <c r="AI9" s="14"/>
      <c r="AJ9" s="14"/>
      <c r="AK9" s="14"/>
      <c r="AL9" s="14"/>
      <c r="AM9" s="14"/>
      <c r="AN9" s="14"/>
      <c r="AO9" s="14"/>
    </row>
    <row r="10" spans="1:41" s="15" customFormat="1" ht="409.6" customHeight="1" x14ac:dyDescent="0.25">
      <c r="A10" s="17">
        <v>3</v>
      </c>
      <c r="B10" s="37" t="s">
        <v>323</v>
      </c>
      <c r="C10" s="51" t="s">
        <v>382</v>
      </c>
      <c r="D10" s="40"/>
      <c r="E10" s="38" t="s">
        <v>317</v>
      </c>
      <c r="F10" s="9">
        <v>1</v>
      </c>
      <c r="G10" s="58">
        <v>1410185</v>
      </c>
      <c r="H10" s="64">
        <v>1390158</v>
      </c>
      <c r="I10" s="65">
        <v>1422956.78</v>
      </c>
      <c r="J10" s="44">
        <f t="shared" si="0"/>
        <v>1407766.5933333335</v>
      </c>
      <c r="K10" s="45">
        <f t="shared" si="1"/>
        <v>1407766.5933333335</v>
      </c>
      <c r="L10" s="45">
        <f t="shared" si="2"/>
        <v>1407701.7628371539</v>
      </c>
      <c r="M10" s="45">
        <f t="shared" si="3"/>
        <v>1407701.7628371539</v>
      </c>
      <c r="N10" s="18"/>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row>
    <row r="11" spans="1:41" s="15" customFormat="1" ht="409.5" customHeight="1" x14ac:dyDescent="0.25">
      <c r="A11" s="17">
        <v>4</v>
      </c>
      <c r="B11" s="37" t="s">
        <v>324</v>
      </c>
      <c r="C11" s="52" t="s">
        <v>383</v>
      </c>
      <c r="D11" s="40"/>
      <c r="E11" s="38" t="s">
        <v>317</v>
      </c>
      <c r="F11" s="9">
        <v>1</v>
      </c>
      <c r="G11" s="58">
        <v>1565154</v>
      </c>
      <c r="H11" s="64">
        <v>1551522</v>
      </c>
      <c r="I11" s="65">
        <v>1611870.47</v>
      </c>
      <c r="J11" s="44">
        <f t="shared" si="0"/>
        <v>1576182.1566666665</v>
      </c>
      <c r="K11" s="45">
        <f t="shared" si="1"/>
        <v>1576182.1566666665</v>
      </c>
      <c r="L11" s="45">
        <f t="shared" si="2"/>
        <v>1575971.5898561</v>
      </c>
      <c r="M11" s="45">
        <f t="shared" si="3"/>
        <v>1575971.5898561</v>
      </c>
      <c r="N11" s="18"/>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row>
    <row r="12" spans="1:41" s="15" customFormat="1" ht="123.6" customHeight="1" x14ac:dyDescent="0.25">
      <c r="A12" s="17">
        <v>5</v>
      </c>
      <c r="B12" s="37" t="s">
        <v>325</v>
      </c>
      <c r="C12" s="52" t="s">
        <v>384</v>
      </c>
      <c r="D12" s="40"/>
      <c r="E12" s="38" t="s">
        <v>313</v>
      </c>
      <c r="F12" s="9">
        <v>1</v>
      </c>
      <c r="G12" s="58">
        <v>385538</v>
      </c>
      <c r="H12" s="64">
        <v>341054</v>
      </c>
      <c r="I12" s="65">
        <v>405379.44999999995</v>
      </c>
      <c r="J12" s="44">
        <f t="shared" si="0"/>
        <v>377323.81666666665</v>
      </c>
      <c r="K12" s="45">
        <f t="shared" si="1"/>
        <v>377323.81666666665</v>
      </c>
      <c r="L12" s="45">
        <f t="shared" si="2"/>
        <v>376343.15570592589</v>
      </c>
      <c r="M12" s="45">
        <f t="shared" si="3"/>
        <v>376343.15570592589</v>
      </c>
      <c r="N12" s="18"/>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row>
    <row r="13" spans="1:41" s="15" customFormat="1" ht="216.6" customHeight="1" x14ac:dyDescent="0.25">
      <c r="A13" s="17">
        <v>6</v>
      </c>
      <c r="B13" s="37" t="s">
        <v>326</v>
      </c>
      <c r="C13" s="52" t="s">
        <v>385</v>
      </c>
      <c r="D13" s="40"/>
      <c r="E13" s="38" t="s">
        <v>316</v>
      </c>
      <c r="F13" s="9">
        <v>1</v>
      </c>
      <c r="G13" s="58">
        <v>711111</v>
      </c>
      <c r="H13" s="64">
        <v>697221</v>
      </c>
      <c r="I13" s="65">
        <v>744761.5</v>
      </c>
      <c r="J13" s="44">
        <f t="shared" si="0"/>
        <v>717697.83333333337</v>
      </c>
      <c r="K13" s="45">
        <f t="shared" si="1"/>
        <v>717697.83333333337</v>
      </c>
      <c r="L13" s="45">
        <f t="shared" si="2"/>
        <v>717422.55231097771</v>
      </c>
      <c r="M13" s="45">
        <f t="shared" si="3"/>
        <v>717422.55231097771</v>
      </c>
      <c r="N13" s="18"/>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row>
    <row r="14" spans="1:41" s="15" customFormat="1" ht="213" customHeight="1" x14ac:dyDescent="0.25">
      <c r="A14" s="17">
        <v>7</v>
      </c>
      <c r="B14" s="37" t="s">
        <v>327</v>
      </c>
      <c r="C14" s="51" t="s">
        <v>386</v>
      </c>
      <c r="D14" s="40"/>
      <c r="E14" s="38" t="s">
        <v>316</v>
      </c>
      <c r="F14" s="9">
        <v>1</v>
      </c>
      <c r="G14" s="58">
        <v>396499</v>
      </c>
      <c r="H14" s="64">
        <v>352478</v>
      </c>
      <c r="I14" s="65">
        <v>453667.26999999996</v>
      </c>
      <c r="J14" s="44">
        <f t="shared" si="0"/>
        <v>400881.42333333334</v>
      </c>
      <c r="K14" s="45">
        <f t="shared" si="1"/>
        <v>400881.42333333334</v>
      </c>
      <c r="L14" s="45">
        <f t="shared" si="2"/>
        <v>398752.89886329824</v>
      </c>
      <c r="M14" s="45">
        <f t="shared" si="3"/>
        <v>398752.89886329824</v>
      </c>
      <c r="N14" s="18"/>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row>
    <row r="15" spans="1:41" s="15" customFormat="1" ht="357.95" customHeight="1" x14ac:dyDescent="0.25">
      <c r="A15" s="17">
        <v>8</v>
      </c>
      <c r="B15" s="37" t="s">
        <v>311</v>
      </c>
      <c r="C15" s="52" t="s">
        <v>368</v>
      </c>
      <c r="D15" s="40"/>
      <c r="E15" s="38" t="s">
        <v>316</v>
      </c>
      <c r="F15" s="9">
        <v>1</v>
      </c>
      <c r="G15" s="58">
        <v>500297</v>
      </c>
      <c r="H15" s="64">
        <v>463743</v>
      </c>
      <c r="I15" s="65">
        <v>550909.30999999994</v>
      </c>
      <c r="J15" s="44">
        <f t="shared" si="0"/>
        <v>504983.10333333333</v>
      </c>
      <c r="K15" s="45">
        <f t="shared" si="1"/>
        <v>504983.10333333333</v>
      </c>
      <c r="L15" s="45">
        <f t="shared" si="2"/>
        <v>503726.87936509738</v>
      </c>
      <c r="M15" s="45">
        <f t="shared" si="3"/>
        <v>503726.87936509738</v>
      </c>
      <c r="N15" s="18"/>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row>
    <row r="16" spans="1:41" s="15" customFormat="1" ht="206.1" customHeight="1" x14ac:dyDescent="0.25">
      <c r="A16" s="17">
        <v>9</v>
      </c>
      <c r="B16" s="37" t="s">
        <v>328</v>
      </c>
      <c r="C16" s="52" t="s">
        <v>387</v>
      </c>
      <c r="D16" s="40"/>
      <c r="E16" s="38" t="s">
        <v>316</v>
      </c>
      <c r="F16" s="9">
        <v>1</v>
      </c>
      <c r="G16" s="58">
        <v>411129</v>
      </c>
      <c r="H16" s="64">
        <v>353906</v>
      </c>
      <c r="I16" s="65">
        <v>443658.18</v>
      </c>
      <c r="J16" s="44">
        <f t="shared" si="0"/>
        <v>402897.72666666663</v>
      </c>
      <c r="K16" s="45">
        <f t="shared" si="1"/>
        <v>402897.72666666663</v>
      </c>
      <c r="L16" s="45">
        <f t="shared" si="2"/>
        <v>401148.19609704317</v>
      </c>
      <c r="M16" s="45">
        <f t="shared" si="3"/>
        <v>401148.19609704317</v>
      </c>
      <c r="N16" s="18"/>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row>
    <row r="17" spans="1:41" s="15" customFormat="1" x14ac:dyDescent="0.25">
      <c r="A17" s="92" t="s">
        <v>304</v>
      </c>
      <c r="B17" s="92"/>
      <c r="C17" s="92"/>
      <c r="D17" s="92"/>
      <c r="E17" s="92"/>
      <c r="F17" s="92"/>
      <c r="G17" s="93"/>
      <c r="H17" s="93"/>
      <c r="I17" s="93"/>
      <c r="J17" s="30"/>
      <c r="K17" s="30"/>
      <c r="L17" s="30"/>
      <c r="M17" s="30"/>
      <c r="N17" s="21"/>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row>
    <row r="18" spans="1:41" s="15" customFormat="1" ht="23.25" x14ac:dyDescent="0.25">
      <c r="A18" s="86" t="s">
        <v>305</v>
      </c>
      <c r="B18" s="87"/>
      <c r="C18" s="87"/>
      <c r="D18" s="87"/>
      <c r="E18" s="87"/>
      <c r="F18" s="87"/>
      <c r="G18" s="87"/>
      <c r="H18" s="87"/>
      <c r="I18" s="87"/>
      <c r="J18" s="31" t="s">
        <v>388</v>
      </c>
      <c r="K18" s="25">
        <f>+SUM(K8:K16)</f>
        <v>9976415.4366666675</v>
      </c>
      <c r="L18" s="49"/>
      <c r="M18" s="49">
        <f>SUM(M8:M16)</f>
        <v>9969487.8277135752</v>
      </c>
      <c r="N18" s="21"/>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row>
    <row r="19" spans="1:41" s="15" customFormat="1" ht="45" customHeight="1" x14ac:dyDescent="0.25">
      <c r="A19" s="89" t="s">
        <v>306</v>
      </c>
      <c r="B19" s="90"/>
      <c r="C19" s="90"/>
      <c r="D19" s="90"/>
      <c r="E19" s="90"/>
      <c r="F19" s="90"/>
      <c r="G19" s="90"/>
      <c r="H19" s="90"/>
      <c r="I19" s="90"/>
      <c r="J19" s="90"/>
      <c r="K19" s="90"/>
      <c r="L19" s="90"/>
      <c r="M19" s="90"/>
      <c r="N19" s="91"/>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row>
    <row r="20" spans="1:41" s="22" customFormat="1" ht="23.25" x14ac:dyDescent="0.35">
      <c r="A20" s="54"/>
    </row>
    <row r="21" spans="1:41" s="22" customFormat="1" ht="23.25" x14ac:dyDescent="0.25">
      <c r="J21" s="35" t="s">
        <v>388</v>
      </c>
      <c r="K21" s="33">
        <f>+K18</f>
        <v>9976415.4366666675</v>
      </c>
      <c r="L21" s="46"/>
      <c r="M21" s="50"/>
    </row>
    <row r="22" spans="1:41" s="22" customFormat="1" ht="23.25" x14ac:dyDescent="0.35">
      <c r="J22" s="36" t="s">
        <v>318</v>
      </c>
      <c r="K22" s="34">
        <f>+K21*3</f>
        <v>29929246.310000002</v>
      </c>
      <c r="L22" s="47"/>
      <c r="M22" s="47"/>
    </row>
    <row r="23" spans="1:41" s="22" customFormat="1" ht="23.25" x14ac:dyDescent="0.35">
      <c r="G23" s="24"/>
      <c r="H23" s="24"/>
      <c r="I23" s="24"/>
      <c r="J23" s="36" t="s">
        <v>305</v>
      </c>
      <c r="K23" s="33">
        <f>+K22</f>
        <v>29929246.310000002</v>
      </c>
      <c r="L23" s="46"/>
      <c r="M23" s="50"/>
    </row>
    <row r="24" spans="1:41" s="22" customFormat="1" ht="23.25" x14ac:dyDescent="0.35">
      <c r="K24" s="32"/>
      <c r="L24" s="32"/>
      <c r="M24" s="32"/>
    </row>
    <row r="25" spans="1:41" s="22" customFormat="1" x14ac:dyDescent="0.25">
      <c r="G25" s="76"/>
      <c r="H25" s="76"/>
      <c r="I25" s="76"/>
      <c r="J25" s="76"/>
    </row>
    <row r="26" spans="1:41" s="22" customFormat="1" ht="23.25" x14ac:dyDescent="0.35">
      <c r="G26" s="76"/>
      <c r="H26" s="76"/>
      <c r="I26" s="76"/>
      <c r="J26" s="76"/>
      <c r="K26" s="26"/>
      <c r="L26" s="26"/>
      <c r="M26" s="26"/>
    </row>
    <row r="27" spans="1:41" s="22" customFormat="1" ht="23.25" x14ac:dyDescent="0.35">
      <c r="G27" s="76"/>
      <c r="H27" s="76"/>
      <c r="I27" s="76"/>
      <c r="J27" s="76"/>
      <c r="K27" s="26"/>
      <c r="L27" s="26"/>
      <c r="M27" s="26"/>
    </row>
    <row r="28" spans="1:41" s="22" customFormat="1" ht="23.25" x14ac:dyDescent="0.35">
      <c r="G28" s="76"/>
      <c r="H28" s="76"/>
      <c r="I28" s="76"/>
      <c r="J28" s="76"/>
      <c r="K28" s="26"/>
      <c r="L28" s="26"/>
      <c r="M28" s="26"/>
    </row>
    <row r="29" spans="1:41" s="22" customFormat="1" ht="23.25" x14ac:dyDescent="0.35">
      <c r="K29" s="26"/>
      <c r="L29" s="26"/>
      <c r="M29" s="26"/>
    </row>
    <row r="30" spans="1:41" s="22" customFormat="1" x14ac:dyDescent="0.25"/>
    <row r="31" spans="1:41" s="22" customFormat="1" x14ac:dyDescent="0.25"/>
    <row r="32" spans="1:41" s="22" customFormat="1" x14ac:dyDescent="0.25"/>
    <row r="33" s="22" customFormat="1" x14ac:dyDescent="0.25"/>
    <row r="34" s="22" customFormat="1" x14ac:dyDescent="0.25"/>
    <row r="35" s="22" customFormat="1" x14ac:dyDescent="0.25"/>
    <row r="36" s="22" customFormat="1" x14ac:dyDescent="0.25"/>
    <row r="37" s="22" customFormat="1" x14ac:dyDescent="0.25"/>
    <row r="38" s="22" customFormat="1" x14ac:dyDescent="0.25"/>
  </sheetData>
  <mergeCells count="7">
    <mergeCell ref="G25:J28"/>
    <mergeCell ref="A1:N1"/>
    <mergeCell ref="A2:N3"/>
    <mergeCell ref="A5:N5"/>
    <mergeCell ref="A17:I17"/>
    <mergeCell ref="A18:I18"/>
    <mergeCell ref="A19:N19"/>
  </mergeCells>
  <pageMargins left="0.7" right="0.7" top="0.75" bottom="0.75" header="0.3" footer="0.3"/>
  <pageSetup paperSize="9" scale="1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D5447C-9247-4C8F-8A16-46F32D734D5B}">
  <sheetPr>
    <tabColor rgb="FF00B050"/>
    <pageSetUpPr fitToPage="1"/>
  </sheetPr>
  <dimension ref="A1:AO45"/>
  <sheetViews>
    <sheetView topLeftCell="A25" zoomScale="70" zoomScaleNormal="70" zoomScalePageLayoutView="80" workbookViewId="0">
      <selection activeCell="C7" sqref="C7"/>
    </sheetView>
  </sheetViews>
  <sheetFormatPr baseColWidth="10" defaultColWidth="10.5703125" defaultRowHeight="15" x14ac:dyDescent="0.25"/>
  <cols>
    <col min="1" max="1" width="9" customWidth="1"/>
    <col min="2" max="2" width="24.5703125" customWidth="1"/>
    <col min="3" max="3" width="54.85546875" customWidth="1"/>
    <col min="4" max="4" width="24.42578125" customWidth="1"/>
    <col min="5" max="5" width="12.5703125" customWidth="1"/>
    <col min="6" max="6" width="19.140625" customWidth="1"/>
    <col min="7" max="8" width="21.5703125" bestFit="1" customWidth="1"/>
    <col min="9" max="9" width="21.140625" bestFit="1" customWidth="1"/>
    <col min="10" max="10" width="38.140625" customWidth="1"/>
    <col min="11" max="11" width="29.5703125" bestFit="1" customWidth="1"/>
    <col min="12" max="13" width="29.5703125" customWidth="1"/>
    <col min="14" max="14" width="43.42578125" customWidth="1"/>
    <col min="15" max="16" width="13.140625" style="1" customWidth="1"/>
    <col min="17" max="17" width="10.5703125" style="1"/>
    <col min="18" max="18" width="14.42578125" style="1" customWidth="1"/>
    <col min="19" max="19" width="14.5703125" style="1" customWidth="1"/>
    <col min="20" max="20" width="20.5703125" style="1" customWidth="1"/>
    <col min="21" max="41" width="10.5703125" style="1"/>
  </cols>
  <sheetData>
    <row r="1" spans="1:41" s="2" customFormat="1" ht="66.75" customHeight="1" thickBot="1" x14ac:dyDescent="0.3">
      <c r="A1" s="77"/>
      <c r="B1" s="78"/>
      <c r="C1" s="78"/>
      <c r="D1" s="78"/>
      <c r="E1" s="78"/>
      <c r="F1" s="78"/>
      <c r="G1" s="78"/>
      <c r="H1" s="78"/>
      <c r="I1" s="78"/>
      <c r="J1" s="78"/>
      <c r="K1" s="78"/>
      <c r="L1" s="78"/>
      <c r="M1" s="78"/>
      <c r="N1" s="78"/>
      <c r="O1" s="1"/>
      <c r="P1" s="1"/>
      <c r="Q1" s="1"/>
      <c r="R1" s="1"/>
      <c r="S1" s="1"/>
      <c r="T1" s="1"/>
      <c r="U1" s="1"/>
      <c r="V1" s="1"/>
      <c r="W1" s="1"/>
      <c r="X1" s="1"/>
      <c r="Y1" s="1"/>
      <c r="Z1" s="1"/>
      <c r="AA1" s="1"/>
      <c r="AB1" s="1"/>
      <c r="AC1" s="1"/>
      <c r="AD1" s="1"/>
      <c r="AE1" s="1"/>
      <c r="AF1" s="1"/>
      <c r="AG1" s="1"/>
      <c r="AH1" s="1"/>
      <c r="AI1" s="1"/>
      <c r="AJ1" s="1"/>
      <c r="AK1" s="1"/>
      <c r="AL1" s="1"/>
      <c r="AM1" s="1"/>
      <c r="AN1" s="1"/>
      <c r="AO1" s="1"/>
    </row>
    <row r="2" spans="1:41" ht="20.100000000000001" customHeight="1" x14ac:dyDescent="0.25">
      <c r="A2" s="79" t="s">
        <v>307</v>
      </c>
      <c r="B2" s="80"/>
      <c r="C2" s="80"/>
      <c r="D2" s="80"/>
      <c r="E2" s="80"/>
      <c r="F2" s="80"/>
      <c r="G2" s="80"/>
      <c r="H2" s="80"/>
      <c r="I2" s="80"/>
      <c r="J2" s="80"/>
      <c r="K2" s="80"/>
      <c r="L2" s="80"/>
      <c r="M2" s="80"/>
      <c r="N2" s="81"/>
    </row>
    <row r="3" spans="1:41" ht="30" customHeight="1" thickBot="1" x14ac:dyDescent="0.3">
      <c r="A3" s="82"/>
      <c r="B3" s="83"/>
      <c r="C3" s="83"/>
      <c r="D3" s="83"/>
      <c r="E3" s="83"/>
      <c r="F3" s="83"/>
      <c r="G3" s="83"/>
      <c r="H3" s="83"/>
      <c r="I3" s="83"/>
      <c r="J3" s="83"/>
      <c r="K3" s="83"/>
      <c r="L3" s="83"/>
      <c r="M3" s="83"/>
      <c r="N3" s="84"/>
    </row>
    <row r="4" spans="1:41" s="1" customFormat="1" x14ac:dyDescent="0.25">
      <c r="G4" s="6"/>
      <c r="H4" s="6"/>
      <c r="I4" s="6"/>
    </row>
    <row r="5" spans="1:41" ht="18.75" x14ac:dyDescent="0.3">
      <c r="A5" s="85" t="s">
        <v>294</v>
      </c>
      <c r="B5" s="85"/>
      <c r="C5" s="85"/>
      <c r="D5" s="85"/>
      <c r="E5" s="85"/>
      <c r="F5" s="85"/>
      <c r="G5" s="85"/>
      <c r="H5" s="85"/>
      <c r="I5" s="85"/>
      <c r="J5" s="85"/>
      <c r="K5" s="85"/>
      <c r="L5" s="85"/>
      <c r="M5" s="85"/>
      <c r="N5" s="85"/>
    </row>
    <row r="6" spans="1:41" ht="15.75" x14ac:dyDescent="0.2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s="14" customFormat="1" ht="87" customHeight="1" x14ac:dyDescent="0.25">
      <c r="A7" s="23" t="s">
        <v>295</v>
      </c>
      <c r="B7" s="23" t="s">
        <v>296</v>
      </c>
      <c r="C7" s="23" t="s">
        <v>297</v>
      </c>
      <c r="D7" s="23" t="s">
        <v>298</v>
      </c>
      <c r="E7" s="23" t="s">
        <v>299</v>
      </c>
      <c r="F7" s="23" t="s">
        <v>300</v>
      </c>
      <c r="G7" s="23" t="s">
        <v>369</v>
      </c>
      <c r="H7" s="23" t="s">
        <v>319</v>
      </c>
      <c r="I7" s="23" t="s">
        <v>370</v>
      </c>
      <c r="J7" s="59" t="s">
        <v>301</v>
      </c>
      <c r="K7" s="23" t="s">
        <v>302</v>
      </c>
      <c r="L7" s="48" t="s">
        <v>320</v>
      </c>
      <c r="M7" s="48" t="s">
        <v>302</v>
      </c>
      <c r="N7" s="23" t="s">
        <v>303</v>
      </c>
    </row>
    <row r="8" spans="1:41" s="14" customFormat="1" ht="139.5" customHeight="1" x14ac:dyDescent="0.25">
      <c r="A8" s="17">
        <v>1</v>
      </c>
      <c r="B8" s="37" t="s">
        <v>389</v>
      </c>
      <c r="C8" s="51" t="s">
        <v>390</v>
      </c>
      <c r="D8" s="40"/>
      <c r="E8" s="38" t="s">
        <v>313</v>
      </c>
      <c r="F8" s="9">
        <v>1</v>
      </c>
      <c r="G8" s="58">
        <v>312335</v>
      </c>
      <c r="H8" s="60">
        <v>303807</v>
      </c>
      <c r="I8" s="58">
        <v>354930.58999999997</v>
      </c>
      <c r="J8" s="67">
        <f>AVERAGE(G8:I8)</f>
        <v>323690.86333333334</v>
      </c>
      <c r="K8" s="45">
        <f t="shared" ref="K8:K23" si="0">J8*F8</f>
        <v>323690.86333333334</v>
      </c>
      <c r="L8" s="45">
        <f>GEOMEAN(G8:I8)</f>
        <v>322939.09232218494</v>
      </c>
      <c r="M8" s="45">
        <f t="shared" ref="M8:M23" si="1">L8*F8</f>
        <v>322939.09232218494</v>
      </c>
      <c r="N8" s="18"/>
    </row>
    <row r="9" spans="1:41" s="15" customFormat="1" ht="160.5" customHeight="1" x14ac:dyDescent="0.25">
      <c r="A9" s="17">
        <v>2</v>
      </c>
      <c r="B9" s="37" t="s">
        <v>329</v>
      </c>
      <c r="C9" s="51" t="s">
        <v>391</v>
      </c>
      <c r="D9" s="40"/>
      <c r="E9" s="38" t="s">
        <v>316</v>
      </c>
      <c r="F9" s="9">
        <v>1</v>
      </c>
      <c r="G9" s="58">
        <v>289163</v>
      </c>
      <c r="H9" s="60">
        <v>281316</v>
      </c>
      <c r="I9" s="58">
        <v>346220.98</v>
      </c>
      <c r="J9" s="67">
        <f t="shared" ref="J9:J23" si="2">AVERAGE(G9:I9)</f>
        <v>305566.65999999997</v>
      </c>
      <c r="K9" s="45">
        <f t="shared" si="0"/>
        <v>305566.65999999997</v>
      </c>
      <c r="L9" s="45">
        <f t="shared" ref="L9:L23" si="3">GEOMEAN(G9:I9)</f>
        <v>304249.7141800216</v>
      </c>
      <c r="M9" s="45">
        <f t="shared" si="1"/>
        <v>304249.7141800216</v>
      </c>
      <c r="N9" s="18"/>
      <c r="O9" s="14"/>
      <c r="P9" s="14"/>
      <c r="Q9" s="14"/>
      <c r="R9" s="14"/>
      <c r="S9" s="14"/>
      <c r="T9" s="14"/>
      <c r="U9" s="14"/>
      <c r="V9" s="14"/>
      <c r="W9" s="14"/>
      <c r="X9" s="14"/>
      <c r="Y9" s="14"/>
      <c r="Z9" s="14"/>
      <c r="AA9" s="14"/>
      <c r="AB9" s="14"/>
      <c r="AC9" s="14"/>
      <c r="AD9" s="14"/>
      <c r="AE9" s="14"/>
      <c r="AF9" s="14"/>
      <c r="AG9" s="14"/>
      <c r="AH9" s="14"/>
      <c r="AI9" s="14"/>
      <c r="AJ9" s="14"/>
      <c r="AK9" s="14"/>
      <c r="AL9" s="14"/>
      <c r="AM9" s="14"/>
      <c r="AN9" s="14"/>
      <c r="AO9" s="14"/>
    </row>
    <row r="10" spans="1:41" s="15" customFormat="1" ht="109.5" customHeight="1" x14ac:dyDescent="0.25">
      <c r="A10" s="17">
        <v>3</v>
      </c>
      <c r="B10" s="37" t="s">
        <v>392</v>
      </c>
      <c r="C10" s="51" t="s">
        <v>393</v>
      </c>
      <c r="D10" s="40"/>
      <c r="E10" s="38" t="s">
        <v>317</v>
      </c>
      <c r="F10" s="9">
        <v>1</v>
      </c>
      <c r="G10" s="58">
        <v>328414</v>
      </c>
      <c r="H10" s="60">
        <v>319277</v>
      </c>
      <c r="I10" s="58">
        <v>356295.51999999996</v>
      </c>
      <c r="J10" s="67">
        <f t="shared" si="2"/>
        <v>334662.17333333334</v>
      </c>
      <c r="K10" s="45">
        <f t="shared" si="0"/>
        <v>334662.17333333334</v>
      </c>
      <c r="L10" s="45">
        <f t="shared" si="3"/>
        <v>334297.56973065203</v>
      </c>
      <c r="M10" s="45">
        <f t="shared" si="1"/>
        <v>334297.56973065203</v>
      </c>
      <c r="N10" s="18"/>
      <c r="O10" s="14"/>
      <c r="P10" s="14"/>
      <c r="Q10" s="14"/>
      <c r="R10" s="14"/>
      <c r="S10" s="14"/>
      <c r="T10" s="14"/>
      <c r="U10" s="14"/>
      <c r="V10" s="14"/>
      <c r="W10" s="14"/>
      <c r="X10" s="14"/>
      <c r="Y10" s="14"/>
      <c r="Z10" s="14"/>
      <c r="AA10" s="14"/>
      <c r="AB10" s="14"/>
      <c r="AC10" s="14"/>
      <c r="AD10" s="14"/>
      <c r="AE10" s="14"/>
      <c r="AF10" s="14"/>
      <c r="AG10" s="14"/>
      <c r="AH10" s="14"/>
      <c r="AI10" s="14"/>
      <c r="AJ10" s="14"/>
      <c r="AK10" s="14"/>
      <c r="AL10" s="14"/>
      <c r="AM10" s="14"/>
      <c r="AN10" s="14"/>
      <c r="AO10" s="14"/>
    </row>
    <row r="11" spans="1:41" s="15" customFormat="1" ht="141.6" customHeight="1" x14ac:dyDescent="0.25">
      <c r="A11" s="17">
        <v>4</v>
      </c>
      <c r="B11" s="37" t="s">
        <v>394</v>
      </c>
      <c r="C11" s="51" t="s">
        <v>395</v>
      </c>
      <c r="D11" s="40"/>
      <c r="E11" s="38" t="s">
        <v>317</v>
      </c>
      <c r="F11" s="9">
        <v>1</v>
      </c>
      <c r="G11" s="58">
        <v>130296</v>
      </c>
      <c r="H11" s="60">
        <v>123879</v>
      </c>
      <c r="I11" s="58">
        <v>168592.06</v>
      </c>
      <c r="J11" s="67">
        <f t="shared" si="2"/>
        <v>140922.35333333333</v>
      </c>
      <c r="K11" s="45">
        <f t="shared" si="0"/>
        <v>140922.35333333333</v>
      </c>
      <c r="L11" s="45">
        <f t="shared" si="3"/>
        <v>139611.74773081628</v>
      </c>
      <c r="M11" s="45">
        <f t="shared" si="1"/>
        <v>139611.74773081628</v>
      </c>
      <c r="N11" s="18"/>
      <c r="O11" s="14"/>
      <c r="P11" s="14"/>
      <c r="Q11" s="14"/>
      <c r="R11" s="14"/>
      <c r="S11" s="14"/>
      <c r="T11" s="14"/>
      <c r="U11" s="14"/>
      <c r="V11" s="14"/>
      <c r="W11" s="14"/>
      <c r="X11" s="14"/>
      <c r="Y11" s="14"/>
      <c r="Z11" s="14"/>
      <c r="AA11" s="14"/>
      <c r="AB11" s="14"/>
      <c r="AC11" s="14"/>
      <c r="AD11" s="14"/>
      <c r="AE11" s="14"/>
      <c r="AF11" s="14"/>
      <c r="AG11" s="14"/>
      <c r="AH11" s="14"/>
      <c r="AI11" s="14"/>
      <c r="AJ11" s="14"/>
      <c r="AK11" s="14"/>
      <c r="AL11" s="14"/>
      <c r="AM11" s="14"/>
      <c r="AN11" s="14"/>
      <c r="AO11" s="14"/>
    </row>
    <row r="12" spans="1:41" s="15" customFormat="1" ht="215.45" customHeight="1" x14ac:dyDescent="0.25">
      <c r="A12" s="17">
        <v>5</v>
      </c>
      <c r="B12" s="37" t="s">
        <v>330</v>
      </c>
      <c r="C12" s="51" t="s">
        <v>396</v>
      </c>
      <c r="D12" s="40"/>
      <c r="E12" s="38" t="s">
        <v>313</v>
      </c>
      <c r="F12" s="9">
        <v>1</v>
      </c>
      <c r="G12" s="58">
        <v>888580</v>
      </c>
      <c r="H12" s="60">
        <v>879172</v>
      </c>
      <c r="I12" s="58">
        <v>937867.55999999994</v>
      </c>
      <c r="J12" s="67">
        <f t="shared" si="2"/>
        <v>901873.18666666665</v>
      </c>
      <c r="K12" s="45">
        <f t="shared" si="0"/>
        <v>901873.18666666665</v>
      </c>
      <c r="L12" s="45">
        <f t="shared" si="3"/>
        <v>901510.17362301599</v>
      </c>
      <c r="M12" s="45">
        <f t="shared" si="1"/>
        <v>901510.17362301599</v>
      </c>
      <c r="N12" s="18"/>
      <c r="O12" s="14"/>
      <c r="P12" s="14"/>
      <c r="Q12" s="14"/>
      <c r="R12" s="14"/>
      <c r="S12" s="14"/>
      <c r="T12" s="14"/>
      <c r="U12" s="14"/>
      <c r="V12" s="14"/>
      <c r="W12" s="14"/>
      <c r="X12" s="14"/>
      <c r="Y12" s="14"/>
      <c r="Z12" s="14"/>
      <c r="AA12" s="14"/>
      <c r="AB12" s="14"/>
      <c r="AC12" s="14"/>
      <c r="AD12" s="14"/>
      <c r="AE12" s="14"/>
      <c r="AF12" s="14"/>
      <c r="AG12" s="14"/>
      <c r="AH12" s="14"/>
      <c r="AI12" s="14"/>
      <c r="AJ12" s="14"/>
      <c r="AK12" s="14"/>
      <c r="AL12" s="14"/>
      <c r="AM12" s="14"/>
      <c r="AN12" s="14"/>
      <c r="AO12" s="14"/>
    </row>
    <row r="13" spans="1:41" s="15" customFormat="1" ht="75" x14ac:dyDescent="0.25">
      <c r="A13" s="17">
        <v>6</v>
      </c>
      <c r="B13" s="37" t="s">
        <v>331</v>
      </c>
      <c r="C13" s="51" t="s">
        <v>397</v>
      </c>
      <c r="D13" s="40"/>
      <c r="E13" s="38" t="s">
        <v>316</v>
      </c>
      <c r="F13" s="9">
        <v>1</v>
      </c>
      <c r="G13" s="58">
        <v>676559</v>
      </c>
      <c r="H13" s="60">
        <v>671160</v>
      </c>
      <c r="I13" s="58">
        <v>689675.21</v>
      </c>
      <c r="J13" s="67">
        <f t="shared" si="2"/>
        <v>679131.40333333332</v>
      </c>
      <c r="K13" s="45">
        <f t="shared" si="0"/>
        <v>679131.40333333332</v>
      </c>
      <c r="L13" s="45">
        <f t="shared" si="3"/>
        <v>679087.05563917907</v>
      </c>
      <c r="M13" s="45">
        <f t="shared" si="1"/>
        <v>679087.05563917907</v>
      </c>
      <c r="N13" s="18"/>
      <c r="O13" s="14"/>
      <c r="P13" s="14"/>
      <c r="Q13" s="14"/>
      <c r="R13" s="14"/>
      <c r="S13" s="14"/>
      <c r="T13" s="14"/>
      <c r="U13" s="14"/>
      <c r="V13" s="14"/>
      <c r="W13" s="14"/>
      <c r="X13" s="14"/>
      <c r="Y13" s="14"/>
      <c r="Z13" s="14"/>
      <c r="AA13" s="14"/>
      <c r="AB13" s="14"/>
      <c r="AC13" s="14"/>
      <c r="AD13" s="14"/>
      <c r="AE13" s="14"/>
      <c r="AF13" s="14"/>
      <c r="AG13" s="14"/>
      <c r="AH13" s="14"/>
      <c r="AI13" s="14"/>
      <c r="AJ13" s="14"/>
      <c r="AK13" s="14"/>
      <c r="AL13" s="14"/>
      <c r="AM13" s="14"/>
      <c r="AN13" s="14"/>
      <c r="AO13" s="14"/>
    </row>
    <row r="14" spans="1:41" s="15" customFormat="1" ht="195" x14ac:dyDescent="0.25">
      <c r="A14" s="17">
        <v>7</v>
      </c>
      <c r="B14" s="37" t="s">
        <v>332</v>
      </c>
      <c r="C14" s="51" t="s">
        <v>398</v>
      </c>
      <c r="D14" s="40"/>
      <c r="E14" s="38" t="s">
        <v>316</v>
      </c>
      <c r="F14" s="9">
        <v>1</v>
      </c>
      <c r="G14" s="58">
        <v>92250</v>
      </c>
      <c r="H14" s="60">
        <v>84609</v>
      </c>
      <c r="I14" s="58">
        <v>107408.20999999999</v>
      </c>
      <c r="J14" s="67">
        <f t="shared" si="2"/>
        <v>94755.736666666649</v>
      </c>
      <c r="K14" s="45">
        <f t="shared" si="0"/>
        <v>94755.736666666649</v>
      </c>
      <c r="L14" s="45">
        <f t="shared" si="3"/>
        <v>94291.70134565841</v>
      </c>
      <c r="M14" s="45">
        <f t="shared" si="1"/>
        <v>94291.70134565841</v>
      </c>
      <c r="N14" s="18"/>
      <c r="O14" s="14"/>
      <c r="P14" s="14"/>
      <c r="Q14" s="14"/>
      <c r="R14" s="14"/>
      <c r="S14" s="14"/>
      <c r="T14" s="14"/>
      <c r="U14" s="14"/>
      <c r="V14" s="14"/>
      <c r="W14" s="14"/>
      <c r="X14" s="14"/>
      <c r="Y14" s="14"/>
      <c r="Z14" s="14"/>
      <c r="AA14" s="14"/>
      <c r="AB14" s="14"/>
      <c r="AC14" s="14"/>
      <c r="AD14" s="14"/>
      <c r="AE14" s="14"/>
      <c r="AF14" s="14"/>
      <c r="AG14" s="14"/>
      <c r="AH14" s="14"/>
      <c r="AI14" s="14"/>
      <c r="AJ14" s="14"/>
      <c r="AK14" s="14"/>
      <c r="AL14" s="14"/>
      <c r="AM14" s="14"/>
      <c r="AN14" s="14"/>
      <c r="AO14" s="14"/>
    </row>
    <row r="15" spans="1:41" s="15" customFormat="1" ht="128.44999999999999" customHeight="1" x14ac:dyDescent="0.25">
      <c r="A15" s="17">
        <v>8</v>
      </c>
      <c r="B15" s="37" t="s">
        <v>399</v>
      </c>
      <c r="C15" s="51" t="s">
        <v>400</v>
      </c>
      <c r="D15" s="40"/>
      <c r="E15" s="38" t="s">
        <v>316</v>
      </c>
      <c r="F15" s="9">
        <v>1</v>
      </c>
      <c r="G15" s="58">
        <v>855092</v>
      </c>
      <c r="H15" s="60">
        <v>849541</v>
      </c>
      <c r="I15" s="58">
        <v>908874.39999999991</v>
      </c>
      <c r="J15" s="67">
        <f t="shared" si="2"/>
        <v>871169.1333333333</v>
      </c>
      <c r="K15" s="45">
        <f t="shared" si="0"/>
        <v>871169.1333333333</v>
      </c>
      <c r="L15" s="45">
        <f t="shared" si="3"/>
        <v>870763.77310822438</v>
      </c>
      <c r="M15" s="45">
        <f t="shared" si="1"/>
        <v>870763.77310822438</v>
      </c>
      <c r="N15" s="18"/>
      <c r="O15" s="14"/>
      <c r="P15" s="14"/>
      <c r="Q15" s="14"/>
      <c r="R15" s="14"/>
      <c r="S15" s="14"/>
      <c r="T15" s="14"/>
      <c r="U15" s="14"/>
      <c r="V15" s="14"/>
      <c r="W15" s="14"/>
      <c r="X15" s="14"/>
      <c r="Y15" s="14"/>
      <c r="Z15" s="14"/>
      <c r="AA15" s="14"/>
      <c r="AB15" s="14"/>
      <c r="AC15" s="14"/>
      <c r="AD15" s="14"/>
      <c r="AE15" s="14"/>
      <c r="AF15" s="14"/>
      <c r="AG15" s="14"/>
      <c r="AH15" s="14"/>
      <c r="AI15" s="14"/>
      <c r="AJ15" s="14"/>
      <c r="AK15" s="14"/>
      <c r="AL15" s="14"/>
      <c r="AM15" s="14"/>
      <c r="AN15" s="14"/>
      <c r="AO15" s="14"/>
    </row>
    <row r="16" spans="1:41" s="15" customFormat="1" ht="173.1" customHeight="1" x14ac:dyDescent="0.25">
      <c r="A16" s="17">
        <v>9</v>
      </c>
      <c r="B16" s="37" t="s">
        <v>401</v>
      </c>
      <c r="C16" s="51" t="s">
        <v>402</v>
      </c>
      <c r="D16" s="40"/>
      <c r="E16" s="38" t="s">
        <v>316</v>
      </c>
      <c r="F16" s="9">
        <v>1</v>
      </c>
      <c r="G16" s="58">
        <v>110644</v>
      </c>
      <c r="H16" s="60">
        <v>103887</v>
      </c>
      <c r="I16" s="58">
        <v>132617.16999999998</v>
      </c>
      <c r="J16" s="67">
        <f t="shared" si="2"/>
        <v>115716.05666666666</v>
      </c>
      <c r="K16" s="45">
        <f t="shared" si="0"/>
        <v>115716.05666666666</v>
      </c>
      <c r="L16" s="45">
        <f t="shared" si="3"/>
        <v>115087.88518579175</v>
      </c>
      <c r="M16" s="45">
        <f t="shared" si="1"/>
        <v>115087.88518579175</v>
      </c>
      <c r="N16" s="18"/>
      <c r="O16" s="14"/>
      <c r="P16" s="14"/>
      <c r="Q16" s="14"/>
      <c r="R16" s="14"/>
      <c r="S16" s="14"/>
      <c r="T16" s="14"/>
      <c r="U16" s="14"/>
      <c r="V16" s="14"/>
      <c r="W16" s="14"/>
      <c r="X16" s="14"/>
      <c r="Y16" s="14"/>
      <c r="Z16" s="14"/>
      <c r="AA16" s="14"/>
      <c r="AB16" s="14"/>
      <c r="AC16" s="14"/>
      <c r="AD16" s="14"/>
      <c r="AE16" s="14"/>
      <c r="AF16" s="14"/>
      <c r="AG16" s="14"/>
      <c r="AH16" s="14"/>
      <c r="AI16" s="14"/>
      <c r="AJ16" s="14"/>
      <c r="AK16" s="14"/>
      <c r="AL16" s="14"/>
      <c r="AM16" s="14"/>
      <c r="AN16" s="14"/>
      <c r="AO16" s="14"/>
    </row>
    <row r="17" spans="1:41" s="15" customFormat="1" ht="75.95" customHeight="1" x14ac:dyDescent="0.25">
      <c r="A17" s="17">
        <v>10</v>
      </c>
      <c r="B17" s="37" t="s">
        <v>333</v>
      </c>
      <c r="C17" s="51" t="s">
        <v>403</v>
      </c>
      <c r="D17" s="40"/>
      <c r="E17" s="38" t="s">
        <v>313</v>
      </c>
      <c r="F17" s="9">
        <v>1</v>
      </c>
      <c r="G17" s="58">
        <v>107973</v>
      </c>
      <c r="H17" s="60">
        <v>99246</v>
      </c>
      <c r="I17" s="58">
        <v>129000.76</v>
      </c>
      <c r="J17" s="67">
        <f t="shared" si="2"/>
        <v>112073.25333333334</v>
      </c>
      <c r="K17" s="45">
        <f t="shared" si="0"/>
        <v>112073.25333333334</v>
      </c>
      <c r="L17" s="45">
        <f t="shared" si="3"/>
        <v>111396.99690794533</v>
      </c>
      <c r="M17" s="45">
        <f t="shared" si="1"/>
        <v>111396.99690794533</v>
      </c>
      <c r="N17" s="18"/>
      <c r="O17" s="14"/>
      <c r="P17" s="14"/>
      <c r="Q17" s="14"/>
      <c r="R17" s="14"/>
      <c r="S17" s="14"/>
      <c r="T17" s="14"/>
      <c r="U17" s="14"/>
      <c r="V17" s="14"/>
      <c r="W17" s="14"/>
      <c r="X17" s="14"/>
      <c r="Y17" s="14"/>
      <c r="Z17" s="14"/>
      <c r="AA17" s="14"/>
      <c r="AB17" s="14"/>
      <c r="AC17" s="14"/>
      <c r="AD17" s="14"/>
      <c r="AE17" s="14"/>
      <c r="AF17" s="14"/>
      <c r="AG17" s="14"/>
      <c r="AH17" s="14"/>
      <c r="AI17" s="14"/>
      <c r="AJ17" s="14"/>
      <c r="AK17" s="14"/>
      <c r="AL17" s="14"/>
      <c r="AM17" s="14"/>
      <c r="AN17" s="14"/>
      <c r="AO17" s="14"/>
    </row>
    <row r="18" spans="1:41" s="15" customFormat="1" ht="155.44999999999999" customHeight="1" x14ac:dyDescent="0.25">
      <c r="A18" s="17">
        <v>11</v>
      </c>
      <c r="B18" s="37" t="s">
        <v>404</v>
      </c>
      <c r="C18" s="51" t="s">
        <v>405</v>
      </c>
      <c r="D18" s="40"/>
      <c r="E18" s="38" t="s">
        <v>316</v>
      </c>
      <c r="F18" s="9">
        <v>1</v>
      </c>
      <c r="G18" s="58">
        <v>96344</v>
      </c>
      <c r="H18" s="60">
        <v>89012</v>
      </c>
      <c r="I18" s="58">
        <v>116042.84999999999</v>
      </c>
      <c r="J18" s="67">
        <f t="shared" si="2"/>
        <v>100466.28333333333</v>
      </c>
      <c r="K18" s="45">
        <f t="shared" si="0"/>
        <v>100466.28333333333</v>
      </c>
      <c r="L18" s="45">
        <f t="shared" si="3"/>
        <v>99838.306649641672</v>
      </c>
      <c r="M18" s="45">
        <f t="shared" si="1"/>
        <v>99838.306649641672</v>
      </c>
      <c r="N18" s="18"/>
      <c r="O18" s="14"/>
      <c r="P18" s="14"/>
      <c r="Q18" s="14"/>
      <c r="R18" s="14"/>
      <c r="S18" s="14"/>
      <c r="T18" s="14"/>
      <c r="U18" s="14"/>
      <c r="V18" s="14"/>
      <c r="W18" s="14"/>
      <c r="X18" s="14"/>
      <c r="Y18" s="14"/>
      <c r="Z18" s="14"/>
      <c r="AA18" s="14"/>
      <c r="AB18" s="14"/>
      <c r="AC18" s="14"/>
      <c r="AD18" s="14"/>
      <c r="AE18" s="14"/>
      <c r="AF18" s="14"/>
      <c r="AG18" s="14"/>
      <c r="AH18" s="14"/>
      <c r="AI18" s="14"/>
      <c r="AJ18" s="14"/>
      <c r="AK18" s="14"/>
      <c r="AL18" s="14"/>
      <c r="AM18" s="14"/>
      <c r="AN18" s="14"/>
      <c r="AO18" s="14"/>
    </row>
    <row r="19" spans="1:41" s="15" customFormat="1" ht="132.94999999999999" customHeight="1" x14ac:dyDescent="0.25">
      <c r="A19" s="17">
        <v>12</v>
      </c>
      <c r="B19" s="37" t="s">
        <v>334</v>
      </c>
      <c r="C19" s="51" t="s">
        <v>406</v>
      </c>
      <c r="D19" s="40"/>
      <c r="E19" s="38" t="s">
        <v>316</v>
      </c>
      <c r="F19" s="9">
        <v>1</v>
      </c>
      <c r="G19" s="58">
        <v>156596</v>
      </c>
      <c r="H19" s="60">
        <v>150416</v>
      </c>
      <c r="I19" s="58">
        <v>178365.53</v>
      </c>
      <c r="J19" s="67">
        <f t="shared" si="2"/>
        <v>161792.51</v>
      </c>
      <c r="K19" s="45">
        <f t="shared" si="0"/>
        <v>161792.51</v>
      </c>
      <c r="L19" s="45">
        <f t="shared" si="3"/>
        <v>161359.74894193868</v>
      </c>
      <c r="M19" s="45">
        <f t="shared" si="1"/>
        <v>161359.74894193868</v>
      </c>
      <c r="N19" s="18"/>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row>
    <row r="20" spans="1:41" s="15" customFormat="1" ht="109.7" customHeight="1" x14ac:dyDescent="0.25">
      <c r="A20" s="17">
        <v>13</v>
      </c>
      <c r="B20" s="37" t="s">
        <v>407</v>
      </c>
      <c r="C20" s="51" t="s">
        <v>408</v>
      </c>
      <c r="D20" s="40"/>
      <c r="E20" s="38" t="s">
        <v>313</v>
      </c>
      <c r="F20" s="9">
        <v>1</v>
      </c>
      <c r="G20" s="58">
        <v>158268</v>
      </c>
      <c r="H20" s="60">
        <v>150416</v>
      </c>
      <c r="I20" s="58">
        <v>196239.33</v>
      </c>
      <c r="J20" s="67">
        <f t="shared" si="2"/>
        <v>168307.77666666664</v>
      </c>
      <c r="K20" s="45">
        <f t="shared" si="0"/>
        <v>168307.77666666664</v>
      </c>
      <c r="L20" s="45">
        <f t="shared" si="3"/>
        <v>167169.76579956448</v>
      </c>
      <c r="M20" s="45">
        <f t="shared" si="1"/>
        <v>167169.76579956448</v>
      </c>
      <c r="N20" s="18"/>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row>
    <row r="21" spans="1:41" s="15" customFormat="1" ht="176.45" customHeight="1" x14ac:dyDescent="0.25">
      <c r="A21" s="17">
        <v>14</v>
      </c>
      <c r="B21" s="39" t="s">
        <v>335</v>
      </c>
      <c r="C21" s="51" t="s">
        <v>409</v>
      </c>
      <c r="D21" s="40"/>
      <c r="E21" s="38" t="s">
        <v>313</v>
      </c>
      <c r="F21" s="9">
        <v>1</v>
      </c>
      <c r="G21" s="58">
        <v>251806</v>
      </c>
      <c r="H21" s="60">
        <v>246092</v>
      </c>
      <c r="I21" s="58">
        <v>316467.40999999997</v>
      </c>
      <c r="J21" s="67">
        <f t="shared" si="2"/>
        <v>271455.13666666666</v>
      </c>
      <c r="K21" s="45">
        <f t="shared" si="0"/>
        <v>271455.13666666666</v>
      </c>
      <c r="L21" s="45">
        <f t="shared" si="3"/>
        <v>269668.89418064116</v>
      </c>
      <c r="M21" s="45">
        <f t="shared" si="1"/>
        <v>269668.89418064116</v>
      </c>
      <c r="N21" s="18"/>
      <c r="O21" s="14"/>
      <c r="P21" s="14"/>
      <c r="Q21" s="14"/>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row>
    <row r="22" spans="1:41" s="15" customFormat="1" ht="356.1" customHeight="1" x14ac:dyDescent="0.25">
      <c r="A22" s="17">
        <v>15</v>
      </c>
      <c r="B22" s="39" t="s">
        <v>311</v>
      </c>
      <c r="C22" s="51" t="s">
        <v>368</v>
      </c>
      <c r="D22" s="40"/>
      <c r="E22" s="38"/>
      <c r="F22" s="9">
        <v>1</v>
      </c>
      <c r="G22" s="58">
        <v>470175</v>
      </c>
      <c r="H22" s="60">
        <v>463743</v>
      </c>
      <c r="I22" s="58">
        <v>512443.75</v>
      </c>
      <c r="J22" s="67">
        <f t="shared" si="2"/>
        <v>482120.58333333331</v>
      </c>
      <c r="K22" s="45">
        <f t="shared" si="0"/>
        <v>482120.58333333331</v>
      </c>
      <c r="L22" s="45">
        <f t="shared" si="3"/>
        <v>481645.71438995656</v>
      </c>
      <c r="M22" s="45">
        <f t="shared" si="1"/>
        <v>481645.71438995656</v>
      </c>
      <c r="N22" s="18"/>
      <c r="O22" s="14"/>
      <c r="P22" s="14"/>
      <c r="Q22" s="14"/>
      <c r="R22" s="14"/>
      <c r="S22" s="14"/>
      <c r="T22" s="14"/>
      <c r="U22" s="14"/>
      <c r="V22" s="14"/>
      <c r="W22" s="14"/>
      <c r="X22" s="14"/>
      <c r="Y22" s="14"/>
      <c r="Z22" s="14"/>
      <c r="AA22" s="14"/>
      <c r="AB22" s="14"/>
      <c r="AC22" s="14"/>
      <c r="AD22" s="14"/>
      <c r="AE22" s="14"/>
      <c r="AF22" s="14"/>
      <c r="AG22" s="14"/>
      <c r="AH22" s="14"/>
      <c r="AI22" s="14"/>
      <c r="AJ22" s="14"/>
      <c r="AK22" s="14"/>
      <c r="AL22" s="14"/>
      <c r="AM22" s="14"/>
      <c r="AN22" s="14"/>
      <c r="AO22" s="14"/>
    </row>
    <row r="23" spans="1:41" s="15" customFormat="1" ht="298.5" customHeight="1" x14ac:dyDescent="0.25">
      <c r="A23" s="17">
        <v>16</v>
      </c>
      <c r="B23" s="37" t="s">
        <v>336</v>
      </c>
      <c r="C23" s="51" t="s">
        <v>410</v>
      </c>
      <c r="D23" s="40"/>
      <c r="E23" s="38" t="s">
        <v>316</v>
      </c>
      <c r="F23" s="9">
        <v>1</v>
      </c>
      <c r="G23" s="58">
        <v>540705</v>
      </c>
      <c r="H23" s="60">
        <v>533834</v>
      </c>
      <c r="I23" s="58">
        <v>587779.07999999996</v>
      </c>
      <c r="J23" s="67">
        <f t="shared" si="2"/>
        <v>554106.02666666673</v>
      </c>
      <c r="K23" s="45">
        <f t="shared" si="0"/>
        <v>554106.02666666673</v>
      </c>
      <c r="L23" s="45">
        <f t="shared" si="3"/>
        <v>553596.8118140552</v>
      </c>
      <c r="M23" s="45">
        <f t="shared" si="1"/>
        <v>553596.8118140552</v>
      </c>
      <c r="N23" s="18"/>
      <c r="O23" s="14"/>
      <c r="P23" s="14"/>
      <c r="Q23" s="14"/>
      <c r="R23" s="14"/>
      <c r="S23" s="14"/>
      <c r="T23" s="14"/>
      <c r="U23" s="14"/>
      <c r="V23" s="14"/>
      <c r="W23" s="14"/>
      <c r="X23" s="14"/>
      <c r="Y23" s="14"/>
      <c r="Z23" s="14"/>
      <c r="AA23" s="14"/>
      <c r="AB23" s="14"/>
      <c r="AC23" s="14"/>
      <c r="AD23" s="14"/>
      <c r="AE23" s="14"/>
      <c r="AF23" s="14"/>
      <c r="AG23" s="14"/>
      <c r="AH23" s="14"/>
      <c r="AI23" s="14"/>
      <c r="AJ23" s="14"/>
      <c r="AK23" s="14"/>
      <c r="AL23" s="14"/>
      <c r="AM23" s="14"/>
      <c r="AN23" s="14"/>
      <c r="AO23" s="14"/>
    </row>
    <row r="24" spans="1:41" s="15" customFormat="1" x14ac:dyDescent="0.25">
      <c r="A24" s="92" t="s">
        <v>304</v>
      </c>
      <c r="B24" s="92"/>
      <c r="C24" s="92"/>
      <c r="D24" s="92"/>
      <c r="E24" s="92"/>
      <c r="F24" s="92"/>
      <c r="G24" s="93"/>
      <c r="H24" s="93"/>
      <c r="I24" s="57"/>
      <c r="J24" s="30"/>
      <c r="K24" s="30"/>
      <c r="L24" s="30"/>
      <c r="M24" s="30"/>
      <c r="N24" s="21"/>
      <c r="O24" s="14"/>
      <c r="P24" s="14"/>
      <c r="Q24" s="14"/>
      <c r="R24" s="14"/>
      <c r="S24" s="14"/>
      <c r="T24" s="14"/>
      <c r="U24" s="14"/>
      <c r="V24" s="14"/>
      <c r="W24" s="14"/>
      <c r="X24" s="14"/>
      <c r="Y24" s="14"/>
      <c r="Z24" s="14"/>
      <c r="AA24" s="14"/>
      <c r="AB24" s="14"/>
      <c r="AC24" s="14"/>
      <c r="AD24" s="14"/>
      <c r="AE24" s="14"/>
      <c r="AF24" s="14"/>
      <c r="AG24" s="14"/>
      <c r="AH24" s="14"/>
      <c r="AI24" s="14"/>
      <c r="AJ24" s="14"/>
      <c r="AK24" s="14"/>
      <c r="AL24" s="14"/>
      <c r="AM24" s="14"/>
      <c r="AN24" s="14"/>
      <c r="AO24" s="14"/>
    </row>
    <row r="25" spans="1:41" s="15" customFormat="1" ht="23.25" x14ac:dyDescent="0.25">
      <c r="A25" s="86" t="s">
        <v>305</v>
      </c>
      <c r="B25" s="87"/>
      <c r="C25" s="87"/>
      <c r="D25" s="87"/>
      <c r="E25" s="87"/>
      <c r="F25" s="87"/>
      <c r="G25" s="87"/>
      <c r="H25" s="87"/>
      <c r="I25" s="41"/>
      <c r="J25" s="31" t="s">
        <v>411</v>
      </c>
      <c r="K25" s="25">
        <f>+SUM(K8:K23)</f>
        <v>5617809.1366666658</v>
      </c>
      <c r="L25" s="49"/>
      <c r="M25" s="49">
        <f>SUM(M8:M23)</f>
        <v>5606514.951549287</v>
      </c>
      <c r="N25" s="21"/>
      <c r="O25" s="14"/>
      <c r="P25" s="14"/>
      <c r="Q25" s="14"/>
      <c r="R25" s="14"/>
      <c r="S25" s="14"/>
      <c r="T25" s="14"/>
      <c r="U25" s="14"/>
      <c r="V25" s="14"/>
      <c r="W25" s="14"/>
      <c r="X25" s="14"/>
      <c r="Y25" s="14"/>
      <c r="Z25" s="14"/>
      <c r="AA25" s="14"/>
      <c r="AB25" s="14"/>
      <c r="AC25" s="14"/>
      <c r="AD25" s="14"/>
      <c r="AE25" s="14"/>
      <c r="AF25" s="14"/>
      <c r="AG25" s="14"/>
      <c r="AH25" s="14"/>
      <c r="AI25" s="14"/>
      <c r="AJ25" s="14"/>
      <c r="AK25" s="14"/>
      <c r="AL25" s="14"/>
      <c r="AM25" s="14"/>
      <c r="AN25" s="14"/>
      <c r="AO25" s="14"/>
    </row>
    <row r="26" spans="1:41" s="15" customFormat="1" ht="45" customHeight="1" x14ac:dyDescent="0.25">
      <c r="A26" s="89" t="s">
        <v>306</v>
      </c>
      <c r="B26" s="90"/>
      <c r="C26" s="90"/>
      <c r="D26" s="90"/>
      <c r="E26" s="90"/>
      <c r="F26" s="90"/>
      <c r="G26" s="90"/>
      <c r="H26" s="90"/>
      <c r="I26" s="90"/>
      <c r="J26" s="90"/>
      <c r="K26" s="90"/>
      <c r="L26" s="90"/>
      <c r="M26" s="90"/>
      <c r="N26" s="91"/>
      <c r="O26" s="14"/>
      <c r="P26" s="14"/>
      <c r="Q26" s="14"/>
      <c r="R26" s="14"/>
      <c r="S26" s="14"/>
      <c r="T26" s="14"/>
      <c r="U26" s="14"/>
      <c r="V26" s="14"/>
      <c r="W26" s="14"/>
      <c r="X26" s="14"/>
      <c r="Y26" s="14"/>
      <c r="Z26" s="14"/>
      <c r="AA26" s="14"/>
      <c r="AB26" s="14"/>
      <c r="AC26" s="14"/>
      <c r="AD26" s="14"/>
      <c r="AE26" s="14"/>
      <c r="AF26" s="14"/>
      <c r="AG26" s="14"/>
      <c r="AH26" s="14"/>
      <c r="AI26" s="14"/>
      <c r="AJ26" s="14"/>
      <c r="AK26" s="14"/>
      <c r="AL26" s="14"/>
      <c r="AM26" s="14"/>
      <c r="AN26" s="14"/>
      <c r="AO26" s="14"/>
    </row>
    <row r="27" spans="1:41" s="22" customFormat="1" ht="21" x14ac:dyDescent="0.35">
      <c r="A27" s="55"/>
    </row>
    <row r="28" spans="1:41" s="22" customFormat="1" ht="23.25" x14ac:dyDescent="0.25">
      <c r="J28" s="35" t="s">
        <v>412</v>
      </c>
      <c r="K28" s="33">
        <f>+K25</f>
        <v>5617809.1366666658</v>
      </c>
      <c r="L28" s="46"/>
      <c r="M28" s="50"/>
    </row>
    <row r="29" spans="1:41" s="22" customFormat="1" ht="23.25" x14ac:dyDescent="0.35">
      <c r="J29" s="36" t="s">
        <v>318</v>
      </c>
      <c r="K29" s="34">
        <f>+K28*3</f>
        <v>16853427.409999996</v>
      </c>
      <c r="L29" s="47"/>
      <c r="M29" s="47"/>
    </row>
    <row r="30" spans="1:41" s="22" customFormat="1" ht="23.25" x14ac:dyDescent="0.35">
      <c r="G30" s="24"/>
      <c r="H30" s="24"/>
      <c r="I30" s="24"/>
      <c r="J30" s="36" t="s">
        <v>305</v>
      </c>
      <c r="K30" s="33">
        <f>+K29</f>
        <v>16853427.409999996</v>
      </c>
      <c r="L30" s="46"/>
      <c r="M30" s="50"/>
    </row>
    <row r="31" spans="1:41" s="22" customFormat="1" ht="23.25" x14ac:dyDescent="0.35">
      <c r="K31" s="32"/>
      <c r="L31" s="32"/>
      <c r="M31" s="32"/>
    </row>
    <row r="32" spans="1:41" s="22" customFormat="1" x14ac:dyDescent="0.25">
      <c r="G32" s="76"/>
      <c r="H32" s="76"/>
      <c r="I32" s="76"/>
      <c r="J32" s="76"/>
    </row>
    <row r="33" spans="7:13" s="22" customFormat="1" ht="23.25" x14ac:dyDescent="0.35">
      <c r="G33" s="76"/>
      <c r="H33" s="76"/>
      <c r="I33" s="76"/>
      <c r="J33" s="76"/>
      <c r="K33" s="26"/>
      <c r="L33" s="26"/>
      <c r="M33" s="26"/>
    </row>
    <row r="34" spans="7:13" s="22" customFormat="1" ht="23.25" x14ac:dyDescent="0.35">
      <c r="G34" s="76"/>
      <c r="H34" s="76"/>
      <c r="I34" s="76"/>
      <c r="J34" s="76"/>
      <c r="K34" s="26"/>
      <c r="L34" s="26"/>
      <c r="M34" s="26"/>
    </row>
    <row r="35" spans="7:13" s="22" customFormat="1" ht="23.25" x14ac:dyDescent="0.35">
      <c r="G35" s="76"/>
      <c r="H35" s="76"/>
      <c r="I35" s="76"/>
      <c r="J35" s="76"/>
      <c r="K35" s="26"/>
      <c r="L35" s="26"/>
      <c r="M35" s="26"/>
    </row>
    <row r="36" spans="7:13" s="22" customFormat="1" ht="23.25" x14ac:dyDescent="0.35">
      <c r="K36" s="26"/>
      <c r="L36" s="26"/>
      <c r="M36" s="26"/>
    </row>
    <row r="37" spans="7:13" s="22" customFormat="1" x14ac:dyDescent="0.25"/>
    <row r="38" spans="7:13" s="22" customFormat="1" x14ac:dyDescent="0.25"/>
    <row r="39" spans="7:13" s="22" customFormat="1" x14ac:dyDescent="0.25"/>
    <row r="40" spans="7:13" s="22" customFormat="1" x14ac:dyDescent="0.25"/>
    <row r="41" spans="7:13" s="22" customFormat="1" x14ac:dyDescent="0.25"/>
    <row r="42" spans="7:13" s="22" customFormat="1" x14ac:dyDescent="0.25"/>
    <row r="43" spans="7:13" s="22" customFormat="1" x14ac:dyDescent="0.25"/>
    <row r="44" spans="7:13" s="22" customFormat="1" x14ac:dyDescent="0.25"/>
    <row r="45" spans="7:13" s="22" customFormat="1" x14ac:dyDescent="0.25"/>
  </sheetData>
  <mergeCells count="7">
    <mergeCell ref="G32:J35"/>
    <mergeCell ref="A1:N1"/>
    <mergeCell ref="A2:N3"/>
    <mergeCell ref="A5:N5"/>
    <mergeCell ref="A24:H24"/>
    <mergeCell ref="A25:H25"/>
    <mergeCell ref="A26:N26"/>
  </mergeCells>
  <pageMargins left="0.7" right="0.7" top="0.75" bottom="0.75" header="0.3" footer="0.3"/>
  <pageSetup paperSize="9" scale="1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D8CBC3-D416-4629-8445-4D933A833456}">
  <sheetPr>
    <tabColor rgb="FF00B050"/>
    <pageSetUpPr fitToPage="1"/>
  </sheetPr>
  <dimension ref="A1:AO49"/>
  <sheetViews>
    <sheetView topLeftCell="A25" zoomScale="70" zoomScaleNormal="70" zoomScalePageLayoutView="80" workbookViewId="0">
      <selection activeCell="G7" sqref="G7:I7"/>
    </sheetView>
  </sheetViews>
  <sheetFormatPr baseColWidth="10" defaultColWidth="10.5703125" defaultRowHeight="15" x14ac:dyDescent="0.25"/>
  <cols>
    <col min="1" max="1" width="9" customWidth="1"/>
    <col min="2" max="2" width="24.5703125" customWidth="1"/>
    <col min="3" max="3" width="54.85546875" customWidth="1"/>
    <col min="4" max="4" width="24.42578125" customWidth="1"/>
    <col min="5" max="5" width="12.5703125" customWidth="1"/>
    <col min="6" max="6" width="19.140625" customWidth="1"/>
    <col min="7" max="7" width="23.85546875" customWidth="1"/>
    <col min="8" max="8" width="26.42578125" customWidth="1"/>
    <col min="9" max="9" width="21.5703125" bestFit="1" customWidth="1"/>
    <col min="10" max="10" width="38.140625" customWidth="1"/>
    <col min="11" max="11" width="29.5703125" bestFit="1" customWidth="1"/>
    <col min="12" max="13" width="29.5703125" customWidth="1"/>
    <col min="14" max="14" width="43.42578125" customWidth="1"/>
    <col min="15" max="16" width="13.140625" style="1" customWidth="1"/>
    <col min="17" max="17" width="10.5703125" style="1"/>
    <col min="18" max="18" width="14.42578125" style="1" customWidth="1"/>
    <col min="19" max="19" width="14.5703125" style="1" customWidth="1"/>
    <col min="20" max="20" width="20.5703125" style="1" customWidth="1"/>
    <col min="21" max="41" width="10.5703125" style="1"/>
  </cols>
  <sheetData>
    <row r="1" spans="1:41" s="2" customFormat="1" ht="66.75" customHeight="1" thickBot="1" x14ac:dyDescent="0.3">
      <c r="A1" s="77"/>
      <c r="B1" s="78"/>
      <c r="C1" s="78"/>
      <c r="D1" s="78"/>
      <c r="E1" s="78"/>
      <c r="F1" s="78"/>
      <c r="G1" s="78"/>
      <c r="H1" s="78"/>
      <c r="I1" s="78"/>
      <c r="J1" s="78"/>
      <c r="K1" s="78"/>
      <c r="L1" s="78"/>
      <c r="M1" s="78"/>
      <c r="N1" s="78"/>
      <c r="O1" s="1"/>
      <c r="P1" s="1"/>
      <c r="Q1" s="1"/>
      <c r="R1" s="1"/>
      <c r="S1" s="1"/>
      <c r="T1" s="1"/>
      <c r="U1" s="1"/>
      <c r="V1" s="1"/>
      <c r="W1" s="1"/>
      <c r="X1" s="1"/>
      <c r="Y1" s="1"/>
      <c r="Z1" s="1"/>
      <c r="AA1" s="1"/>
      <c r="AB1" s="1"/>
      <c r="AC1" s="1"/>
      <c r="AD1" s="1"/>
      <c r="AE1" s="1"/>
      <c r="AF1" s="1"/>
      <c r="AG1" s="1"/>
      <c r="AH1" s="1"/>
      <c r="AI1" s="1"/>
      <c r="AJ1" s="1"/>
      <c r="AK1" s="1"/>
      <c r="AL1" s="1"/>
      <c r="AM1" s="1"/>
      <c r="AN1" s="1"/>
      <c r="AO1" s="1"/>
    </row>
    <row r="2" spans="1:41" ht="20.100000000000001" customHeight="1" x14ac:dyDescent="0.25">
      <c r="A2" s="79" t="s">
        <v>307</v>
      </c>
      <c r="B2" s="80"/>
      <c r="C2" s="80"/>
      <c r="D2" s="80"/>
      <c r="E2" s="80"/>
      <c r="F2" s="80"/>
      <c r="G2" s="80"/>
      <c r="H2" s="80"/>
      <c r="I2" s="80"/>
      <c r="J2" s="80"/>
      <c r="K2" s="80"/>
      <c r="L2" s="80"/>
      <c r="M2" s="80"/>
      <c r="N2" s="81"/>
    </row>
    <row r="3" spans="1:41" ht="30" customHeight="1" thickBot="1" x14ac:dyDescent="0.3">
      <c r="A3" s="82"/>
      <c r="B3" s="83"/>
      <c r="C3" s="83"/>
      <c r="D3" s="83"/>
      <c r="E3" s="83"/>
      <c r="F3" s="83"/>
      <c r="G3" s="83"/>
      <c r="H3" s="83"/>
      <c r="I3" s="83"/>
      <c r="J3" s="83"/>
      <c r="K3" s="83"/>
      <c r="L3" s="83"/>
      <c r="M3" s="83"/>
      <c r="N3" s="84"/>
    </row>
    <row r="4" spans="1:41" s="1" customFormat="1" x14ac:dyDescent="0.25">
      <c r="G4" s="6"/>
      <c r="H4" s="6"/>
      <c r="I4" s="6"/>
    </row>
    <row r="5" spans="1:41" ht="18.75" x14ac:dyDescent="0.3">
      <c r="A5" s="85" t="s">
        <v>294</v>
      </c>
      <c r="B5" s="85"/>
      <c r="C5" s="85"/>
      <c r="D5" s="85"/>
      <c r="E5" s="85"/>
      <c r="F5" s="85"/>
      <c r="G5" s="85"/>
      <c r="H5" s="85"/>
      <c r="I5" s="85"/>
      <c r="J5" s="85"/>
      <c r="K5" s="85"/>
      <c r="L5" s="85"/>
      <c r="M5" s="85"/>
      <c r="N5" s="85"/>
    </row>
    <row r="6" spans="1:41" ht="15.75" x14ac:dyDescent="0.2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s="14" customFormat="1" ht="87" customHeight="1" x14ac:dyDescent="0.25">
      <c r="A7" s="23" t="s">
        <v>295</v>
      </c>
      <c r="B7" s="23" t="s">
        <v>296</v>
      </c>
      <c r="C7" s="23" t="s">
        <v>297</v>
      </c>
      <c r="D7" s="23" t="s">
        <v>298</v>
      </c>
      <c r="E7" s="23" t="s">
        <v>299</v>
      </c>
      <c r="F7" s="23" t="s">
        <v>300</v>
      </c>
      <c r="G7" s="23" t="s">
        <v>369</v>
      </c>
      <c r="H7" s="23" t="s">
        <v>319</v>
      </c>
      <c r="I7" s="23" t="s">
        <v>370</v>
      </c>
      <c r="J7" s="59" t="s">
        <v>301</v>
      </c>
      <c r="K7" s="23" t="s">
        <v>302</v>
      </c>
      <c r="L7" s="48" t="s">
        <v>320</v>
      </c>
      <c r="M7" s="48" t="s">
        <v>302</v>
      </c>
      <c r="N7" s="23" t="s">
        <v>303</v>
      </c>
    </row>
    <row r="8" spans="1:41" s="14" customFormat="1" ht="159.6" customHeight="1" x14ac:dyDescent="0.25">
      <c r="A8" s="17">
        <v>1</v>
      </c>
      <c r="B8" s="51" t="s">
        <v>337</v>
      </c>
      <c r="C8" s="51" t="s">
        <v>414</v>
      </c>
      <c r="D8" s="40"/>
      <c r="E8" s="38" t="s">
        <v>313</v>
      </c>
      <c r="F8" s="9">
        <v>3</v>
      </c>
      <c r="G8" s="58">
        <v>165493</v>
      </c>
      <c r="H8" s="58">
        <v>156961</v>
      </c>
      <c r="I8" s="58">
        <v>191900.59</v>
      </c>
      <c r="J8" s="67">
        <f t="shared" ref="J8:J27" si="0">AVERAGE(G8:I8)</f>
        <v>171451.53</v>
      </c>
      <c r="K8" s="45">
        <f t="shared" ref="K8:K27" si="1">J8*F8</f>
        <v>514354.58999999997</v>
      </c>
      <c r="L8" s="45">
        <f t="shared" ref="L8:L27" si="2">GEOMEAN(G8:I8)</f>
        <v>170824.13564039578</v>
      </c>
      <c r="M8" s="45">
        <f t="shared" ref="M8:M27" si="3">L8*F8</f>
        <v>512472.4069211873</v>
      </c>
      <c r="N8" s="18"/>
      <c r="P8" s="61"/>
      <c r="Q8" s="61"/>
      <c r="R8" s="61"/>
    </row>
    <row r="9" spans="1:41" s="15" customFormat="1" ht="153.6" customHeight="1" x14ac:dyDescent="0.25">
      <c r="A9" s="17">
        <v>2</v>
      </c>
      <c r="B9" s="51" t="s">
        <v>415</v>
      </c>
      <c r="C9" s="52" t="s">
        <v>416</v>
      </c>
      <c r="D9" s="40"/>
      <c r="E9" s="38" t="s">
        <v>316</v>
      </c>
      <c r="F9" s="9">
        <v>3</v>
      </c>
      <c r="G9" s="58">
        <v>259195</v>
      </c>
      <c r="H9" s="58">
        <v>248234</v>
      </c>
      <c r="I9" s="58">
        <v>273093.09999999998</v>
      </c>
      <c r="J9" s="67">
        <f t="shared" si="0"/>
        <v>260174.03333333333</v>
      </c>
      <c r="K9" s="45">
        <f t="shared" si="1"/>
        <v>780522.1</v>
      </c>
      <c r="L9" s="45">
        <f t="shared" si="2"/>
        <v>259975.76856607647</v>
      </c>
      <c r="M9" s="45">
        <f t="shared" si="3"/>
        <v>779927.30569822947</v>
      </c>
      <c r="N9" s="18"/>
      <c r="O9" s="14"/>
      <c r="P9" s="61"/>
      <c r="Q9" s="61"/>
      <c r="R9" s="61"/>
      <c r="S9" s="14"/>
      <c r="T9" s="14"/>
      <c r="U9" s="14"/>
      <c r="V9" s="14"/>
      <c r="W9" s="14"/>
      <c r="X9" s="14"/>
      <c r="Y9" s="14"/>
      <c r="Z9" s="14"/>
      <c r="AA9" s="14"/>
      <c r="AB9" s="14"/>
      <c r="AC9" s="14"/>
      <c r="AD9" s="14"/>
      <c r="AE9" s="14"/>
      <c r="AF9" s="14"/>
      <c r="AG9" s="14"/>
      <c r="AH9" s="14"/>
      <c r="AI9" s="14"/>
      <c r="AJ9" s="14"/>
      <c r="AK9" s="14"/>
      <c r="AL9" s="14"/>
      <c r="AM9" s="14"/>
      <c r="AN9" s="14"/>
      <c r="AO9" s="14"/>
    </row>
    <row r="10" spans="1:41" s="15" customFormat="1" ht="137.1" customHeight="1" x14ac:dyDescent="0.25">
      <c r="A10" s="17">
        <v>3</v>
      </c>
      <c r="B10" s="51" t="s">
        <v>417</v>
      </c>
      <c r="C10" s="51" t="s">
        <v>418</v>
      </c>
      <c r="D10" s="40"/>
      <c r="E10" s="38" t="s">
        <v>317</v>
      </c>
      <c r="F10" s="9">
        <v>3</v>
      </c>
      <c r="G10" s="58">
        <v>299464</v>
      </c>
      <c r="H10" s="58">
        <v>284767</v>
      </c>
      <c r="I10" s="58">
        <v>318668.90999999997</v>
      </c>
      <c r="J10" s="67">
        <f t="shared" si="0"/>
        <v>300966.63666666666</v>
      </c>
      <c r="K10" s="45">
        <f t="shared" si="1"/>
        <v>902899.90999999992</v>
      </c>
      <c r="L10" s="45">
        <f t="shared" si="2"/>
        <v>300647.77356325649</v>
      </c>
      <c r="M10" s="45">
        <f t="shared" si="3"/>
        <v>901943.32068976946</v>
      </c>
      <c r="N10" s="18"/>
      <c r="O10" s="14"/>
      <c r="P10" s="61"/>
      <c r="Q10" s="61"/>
      <c r="R10" s="61"/>
      <c r="S10" s="14"/>
      <c r="T10" s="14"/>
      <c r="U10" s="14"/>
      <c r="V10" s="14"/>
      <c r="W10" s="14"/>
      <c r="X10" s="14"/>
      <c r="Y10" s="14"/>
      <c r="Z10" s="14"/>
      <c r="AA10" s="14"/>
      <c r="AB10" s="14"/>
      <c r="AC10" s="14"/>
      <c r="AD10" s="14"/>
      <c r="AE10" s="14"/>
      <c r="AF10" s="14"/>
      <c r="AG10" s="14"/>
      <c r="AH10" s="14"/>
      <c r="AI10" s="14"/>
      <c r="AJ10" s="14"/>
      <c r="AK10" s="14"/>
      <c r="AL10" s="14"/>
      <c r="AM10" s="14"/>
      <c r="AN10" s="14"/>
      <c r="AO10" s="14"/>
    </row>
    <row r="11" spans="1:41" s="15" customFormat="1" ht="242.1" customHeight="1" x14ac:dyDescent="0.25">
      <c r="A11" s="17">
        <v>4</v>
      </c>
      <c r="B11" s="51" t="s">
        <v>338</v>
      </c>
      <c r="C11" s="52" t="s">
        <v>419</v>
      </c>
      <c r="D11" s="40"/>
      <c r="E11" s="38" t="s">
        <v>317</v>
      </c>
      <c r="F11" s="9">
        <v>3</v>
      </c>
      <c r="G11" s="58">
        <v>100300</v>
      </c>
      <c r="H11" s="58">
        <v>94962</v>
      </c>
      <c r="I11" s="58">
        <v>122142.79</v>
      </c>
      <c r="J11" s="67">
        <f t="shared" si="0"/>
        <v>105801.59666666666</v>
      </c>
      <c r="K11" s="45">
        <f t="shared" si="1"/>
        <v>317404.78999999998</v>
      </c>
      <c r="L11" s="45">
        <f t="shared" si="2"/>
        <v>105173.47105728305</v>
      </c>
      <c r="M11" s="45">
        <f t="shared" si="3"/>
        <v>315520.41317184916</v>
      </c>
      <c r="N11" s="18"/>
      <c r="O11" s="14"/>
      <c r="P11" s="61"/>
      <c r="Q11" s="61"/>
      <c r="R11" s="61"/>
      <c r="S11" s="14"/>
      <c r="T11" s="14"/>
      <c r="U11" s="14"/>
      <c r="V11" s="14"/>
      <c r="W11" s="14"/>
      <c r="X11" s="14"/>
      <c r="Y11" s="14"/>
      <c r="Z11" s="14"/>
      <c r="AA11" s="14"/>
      <c r="AB11" s="14"/>
      <c r="AC11" s="14"/>
      <c r="AD11" s="14"/>
      <c r="AE11" s="14"/>
      <c r="AF11" s="14"/>
      <c r="AG11" s="14"/>
      <c r="AH11" s="14"/>
      <c r="AI11" s="14"/>
      <c r="AJ11" s="14"/>
      <c r="AK11" s="14"/>
      <c r="AL11" s="14"/>
      <c r="AM11" s="14"/>
      <c r="AN11" s="14"/>
      <c r="AO11" s="14"/>
    </row>
    <row r="12" spans="1:41" s="15" customFormat="1" ht="177" customHeight="1" x14ac:dyDescent="0.25">
      <c r="A12" s="17">
        <v>5</v>
      </c>
      <c r="B12" s="51" t="s">
        <v>339</v>
      </c>
      <c r="C12" s="52" t="s">
        <v>420</v>
      </c>
      <c r="D12" s="40"/>
      <c r="E12" s="38" t="s">
        <v>313</v>
      </c>
      <c r="F12" s="9">
        <v>1</v>
      </c>
      <c r="G12" s="58">
        <v>127710</v>
      </c>
      <c r="H12" s="58">
        <v>118762</v>
      </c>
      <c r="I12" s="58">
        <v>156495.71</v>
      </c>
      <c r="J12" s="67">
        <f t="shared" si="0"/>
        <v>134322.56999999998</v>
      </c>
      <c r="K12" s="45">
        <f t="shared" si="1"/>
        <v>134322.56999999998</v>
      </c>
      <c r="L12" s="45">
        <f t="shared" si="2"/>
        <v>133393.58610292248</v>
      </c>
      <c r="M12" s="45">
        <f t="shared" si="3"/>
        <v>133393.58610292248</v>
      </c>
      <c r="N12" s="18"/>
      <c r="O12" s="14"/>
      <c r="P12" s="61"/>
      <c r="Q12" s="61"/>
      <c r="R12" s="61"/>
      <c r="S12" s="14"/>
      <c r="T12" s="14"/>
      <c r="U12" s="14"/>
      <c r="V12" s="14"/>
      <c r="W12" s="14"/>
      <c r="X12" s="14"/>
      <c r="Y12" s="14"/>
      <c r="Z12" s="14"/>
      <c r="AA12" s="14"/>
      <c r="AB12" s="14"/>
      <c r="AC12" s="14"/>
      <c r="AD12" s="14"/>
      <c r="AE12" s="14"/>
      <c r="AF12" s="14"/>
      <c r="AG12" s="14"/>
      <c r="AH12" s="14"/>
      <c r="AI12" s="14"/>
      <c r="AJ12" s="14"/>
      <c r="AK12" s="14"/>
      <c r="AL12" s="14"/>
      <c r="AM12" s="14"/>
      <c r="AN12" s="14"/>
      <c r="AO12" s="14"/>
    </row>
    <row r="13" spans="1:41" s="15" customFormat="1" ht="152.44999999999999" customHeight="1" x14ac:dyDescent="0.25">
      <c r="A13" s="17">
        <v>6</v>
      </c>
      <c r="B13" s="51" t="s">
        <v>340</v>
      </c>
      <c r="C13" s="52" t="s">
        <v>421</v>
      </c>
      <c r="D13" s="40"/>
      <c r="E13" s="38" t="s">
        <v>316</v>
      </c>
      <c r="F13" s="9">
        <v>1</v>
      </c>
      <c r="G13" s="58">
        <v>370297</v>
      </c>
      <c r="H13" s="58">
        <v>356167</v>
      </c>
      <c r="I13" s="58">
        <v>393705.55</v>
      </c>
      <c r="J13" s="67">
        <f t="shared" si="0"/>
        <v>373389.85000000003</v>
      </c>
      <c r="K13" s="45">
        <f t="shared" si="1"/>
        <v>373389.85000000003</v>
      </c>
      <c r="L13" s="45">
        <f t="shared" si="2"/>
        <v>373071.26774596039</v>
      </c>
      <c r="M13" s="45">
        <f t="shared" si="3"/>
        <v>373071.26774596039</v>
      </c>
      <c r="N13" s="18"/>
      <c r="O13" s="14"/>
      <c r="P13" s="61"/>
      <c r="Q13" s="61"/>
      <c r="R13" s="61"/>
      <c r="S13" s="14"/>
      <c r="T13" s="14"/>
      <c r="U13" s="14"/>
      <c r="V13" s="14"/>
      <c r="W13" s="14"/>
      <c r="X13" s="14"/>
      <c r="Y13" s="14"/>
      <c r="Z13" s="14"/>
      <c r="AA13" s="14"/>
      <c r="AB13" s="14"/>
      <c r="AC13" s="14"/>
      <c r="AD13" s="14"/>
      <c r="AE13" s="14"/>
      <c r="AF13" s="14"/>
      <c r="AG13" s="14"/>
      <c r="AH13" s="14"/>
      <c r="AI13" s="14"/>
      <c r="AJ13" s="14"/>
      <c r="AK13" s="14"/>
      <c r="AL13" s="14"/>
      <c r="AM13" s="14"/>
      <c r="AN13" s="14"/>
      <c r="AO13" s="14"/>
    </row>
    <row r="14" spans="1:41" s="15" customFormat="1" ht="114.95" customHeight="1" x14ac:dyDescent="0.25">
      <c r="A14" s="17">
        <v>7</v>
      </c>
      <c r="B14" s="51" t="s">
        <v>341</v>
      </c>
      <c r="C14" s="51" t="s">
        <v>422</v>
      </c>
      <c r="D14" s="40"/>
      <c r="E14" s="38" t="s">
        <v>316</v>
      </c>
      <c r="F14" s="9">
        <v>1</v>
      </c>
      <c r="G14" s="58">
        <v>106833</v>
      </c>
      <c r="H14" s="58">
        <v>100555</v>
      </c>
      <c r="I14" s="58">
        <v>133007.49</v>
      </c>
      <c r="J14" s="67">
        <f t="shared" si="0"/>
        <v>113465.16333333333</v>
      </c>
      <c r="K14" s="45">
        <f t="shared" si="1"/>
        <v>113465.16333333333</v>
      </c>
      <c r="L14" s="45">
        <f t="shared" si="2"/>
        <v>112631.98310499037</v>
      </c>
      <c r="M14" s="45">
        <f t="shared" si="3"/>
        <v>112631.98310499037</v>
      </c>
      <c r="N14" s="18"/>
      <c r="O14" s="14"/>
      <c r="P14" s="61"/>
      <c r="Q14" s="61"/>
      <c r="R14" s="61"/>
      <c r="S14" s="14"/>
      <c r="T14" s="14"/>
      <c r="U14" s="14"/>
      <c r="V14" s="14"/>
      <c r="W14" s="14"/>
      <c r="X14" s="14"/>
      <c r="Y14" s="14"/>
      <c r="Z14" s="14"/>
      <c r="AA14" s="14"/>
      <c r="AB14" s="14"/>
      <c r="AC14" s="14"/>
      <c r="AD14" s="14"/>
      <c r="AE14" s="14"/>
      <c r="AF14" s="14"/>
      <c r="AG14" s="14"/>
      <c r="AH14" s="14"/>
      <c r="AI14" s="14"/>
      <c r="AJ14" s="14"/>
      <c r="AK14" s="14"/>
      <c r="AL14" s="14"/>
      <c r="AM14" s="14"/>
      <c r="AN14" s="14"/>
      <c r="AO14" s="14"/>
    </row>
    <row r="15" spans="1:41" s="15" customFormat="1" ht="139.5" customHeight="1" x14ac:dyDescent="0.25">
      <c r="A15" s="17">
        <v>8</v>
      </c>
      <c r="B15" s="51" t="s">
        <v>342</v>
      </c>
      <c r="C15" s="52" t="s">
        <v>423</v>
      </c>
      <c r="D15" s="40"/>
      <c r="E15" s="38" t="s">
        <v>316</v>
      </c>
      <c r="F15" s="9">
        <v>1</v>
      </c>
      <c r="G15" s="58">
        <v>551268</v>
      </c>
      <c r="H15" s="58">
        <v>537166</v>
      </c>
      <c r="I15" s="58">
        <v>567326.54999999993</v>
      </c>
      <c r="J15" s="67">
        <f t="shared" si="0"/>
        <v>551920.18333333323</v>
      </c>
      <c r="K15" s="45">
        <f t="shared" si="1"/>
        <v>551920.18333333323</v>
      </c>
      <c r="L15" s="45">
        <f t="shared" si="2"/>
        <v>551782.7711082889</v>
      </c>
      <c r="M15" s="45">
        <f t="shared" si="3"/>
        <v>551782.7711082889</v>
      </c>
      <c r="N15" s="18"/>
      <c r="O15" s="14"/>
      <c r="P15" s="61"/>
      <c r="Q15" s="61"/>
      <c r="R15" s="61"/>
      <c r="S15" s="14"/>
      <c r="T15" s="14"/>
      <c r="U15" s="14"/>
      <c r="V15" s="14"/>
      <c r="W15" s="14"/>
      <c r="X15" s="14"/>
      <c r="Y15" s="14"/>
      <c r="Z15" s="14"/>
      <c r="AA15" s="14"/>
      <c r="AB15" s="14"/>
      <c r="AC15" s="14"/>
      <c r="AD15" s="14"/>
      <c r="AE15" s="14"/>
      <c r="AF15" s="14"/>
      <c r="AG15" s="14"/>
      <c r="AH15" s="14"/>
      <c r="AI15" s="14"/>
      <c r="AJ15" s="14"/>
      <c r="AK15" s="14"/>
      <c r="AL15" s="14"/>
      <c r="AM15" s="14"/>
      <c r="AN15" s="14"/>
      <c r="AO15" s="14"/>
    </row>
    <row r="16" spans="1:41" s="15" customFormat="1" ht="45.6" customHeight="1" x14ac:dyDescent="0.25">
      <c r="A16" s="17">
        <v>9</v>
      </c>
      <c r="B16" s="51" t="s">
        <v>343</v>
      </c>
      <c r="C16" s="52" t="s">
        <v>424</v>
      </c>
      <c r="D16" s="40"/>
      <c r="E16" s="38" t="s">
        <v>316</v>
      </c>
      <c r="F16" s="9">
        <v>1</v>
      </c>
      <c r="G16" s="58">
        <v>98142</v>
      </c>
      <c r="H16" s="58">
        <v>86632</v>
      </c>
      <c r="I16" s="58">
        <v>124265.75</v>
      </c>
      <c r="J16" s="67">
        <f t="shared" si="0"/>
        <v>103013.25</v>
      </c>
      <c r="K16" s="45">
        <f t="shared" si="1"/>
        <v>103013.25</v>
      </c>
      <c r="L16" s="45">
        <f t="shared" si="2"/>
        <v>101850.12430184757</v>
      </c>
      <c r="M16" s="45">
        <f t="shared" si="3"/>
        <v>101850.12430184757</v>
      </c>
      <c r="N16" s="18"/>
      <c r="O16" s="14"/>
      <c r="P16" s="61"/>
      <c r="Q16" s="61"/>
      <c r="R16" s="61"/>
      <c r="S16" s="14"/>
      <c r="T16" s="14"/>
      <c r="U16" s="14"/>
      <c r="V16" s="14"/>
      <c r="W16" s="14"/>
      <c r="X16" s="14"/>
      <c r="Y16" s="14"/>
      <c r="Z16" s="14"/>
      <c r="AA16" s="14"/>
      <c r="AB16" s="14"/>
      <c r="AC16" s="14"/>
      <c r="AD16" s="14"/>
      <c r="AE16" s="14"/>
      <c r="AF16" s="14"/>
      <c r="AG16" s="14"/>
      <c r="AH16" s="14"/>
      <c r="AI16" s="14"/>
      <c r="AJ16" s="14"/>
      <c r="AK16" s="14"/>
      <c r="AL16" s="14"/>
      <c r="AM16" s="14"/>
      <c r="AN16" s="14"/>
      <c r="AO16" s="14"/>
    </row>
    <row r="17" spans="1:41" s="15" customFormat="1" ht="51.6" customHeight="1" x14ac:dyDescent="0.25">
      <c r="A17" s="17">
        <v>10</v>
      </c>
      <c r="B17" s="51" t="s">
        <v>344</v>
      </c>
      <c r="C17" s="52" t="s">
        <v>425</v>
      </c>
      <c r="D17" s="40"/>
      <c r="E17" s="38" t="s">
        <v>313</v>
      </c>
      <c r="F17" s="9">
        <v>1</v>
      </c>
      <c r="G17" s="58">
        <v>227296</v>
      </c>
      <c r="H17" s="58">
        <v>217532</v>
      </c>
      <c r="I17" s="58">
        <v>248557.68</v>
      </c>
      <c r="J17" s="67">
        <f t="shared" si="0"/>
        <v>231128.55999999997</v>
      </c>
      <c r="K17" s="45">
        <f t="shared" si="1"/>
        <v>231128.55999999997</v>
      </c>
      <c r="L17" s="45">
        <f t="shared" si="2"/>
        <v>230770.72305648014</v>
      </c>
      <c r="M17" s="45">
        <f t="shared" si="3"/>
        <v>230770.72305648014</v>
      </c>
      <c r="N17" s="18"/>
      <c r="O17" s="14"/>
      <c r="P17" s="61"/>
      <c r="Q17" s="61"/>
      <c r="R17" s="61"/>
      <c r="S17" s="14"/>
      <c r="T17" s="14"/>
      <c r="U17" s="14"/>
      <c r="V17" s="14"/>
      <c r="W17" s="14"/>
      <c r="X17" s="14"/>
      <c r="Y17" s="14"/>
      <c r="Z17" s="14"/>
      <c r="AA17" s="14"/>
      <c r="AB17" s="14"/>
      <c r="AC17" s="14"/>
      <c r="AD17" s="14"/>
      <c r="AE17" s="14"/>
      <c r="AF17" s="14"/>
      <c r="AG17" s="14"/>
      <c r="AH17" s="14"/>
      <c r="AI17" s="14"/>
      <c r="AJ17" s="14"/>
      <c r="AK17" s="14"/>
      <c r="AL17" s="14"/>
      <c r="AM17" s="14"/>
      <c r="AN17" s="14"/>
      <c r="AO17" s="14"/>
    </row>
    <row r="18" spans="1:41" s="15" customFormat="1" ht="60" x14ac:dyDescent="0.25">
      <c r="A18" s="17">
        <v>11</v>
      </c>
      <c r="B18" s="51" t="s">
        <v>345</v>
      </c>
      <c r="C18" s="52" t="s">
        <v>367</v>
      </c>
      <c r="D18" s="40"/>
      <c r="E18" s="38" t="s">
        <v>316</v>
      </c>
      <c r="F18" s="9">
        <v>1</v>
      </c>
      <c r="G18" s="58">
        <v>57591</v>
      </c>
      <c r="H18" s="58">
        <v>49385</v>
      </c>
      <c r="I18" s="58">
        <v>79495.569999999992</v>
      </c>
      <c r="J18" s="67">
        <f t="shared" si="0"/>
        <v>62157.19</v>
      </c>
      <c r="K18" s="45">
        <f t="shared" si="1"/>
        <v>62157.19</v>
      </c>
      <c r="L18" s="45">
        <f t="shared" si="2"/>
        <v>60920.604179329646</v>
      </c>
      <c r="M18" s="45">
        <f t="shared" si="3"/>
        <v>60920.604179329646</v>
      </c>
      <c r="N18" s="18"/>
      <c r="O18" s="14"/>
      <c r="P18" s="61"/>
      <c r="Q18" s="61"/>
      <c r="R18" s="61"/>
      <c r="S18" s="14"/>
      <c r="T18" s="14"/>
      <c r="U18" s="14"/>
      <c r="V18" s="14"/>
      <c r="W18" s="14"/>
      <c r="X18" s="14"/>
      <c r="Y18" s="14"/>
      <c r="Z18" s="14"/>
      <c r="AA18" s="14"/>
      <c r="AB18" s="14"/>
      <c r="AC18" s="14"/>
      <c r="AD18" s="14"/>
      <c r="AE18" s="14"/>
      <c r="AF18" s="14"/>
      <c r="AG18" s="14"/>
      <c r="AH18" s="14"/>
      <c r="AI18" s="14"/>
      <c r="AJ18" s="14"/>
      <c r="AK18" s="14"/>
      <c r="AL18" s="14"/>
      <c r="AM18" s="14"/>
      <c r="AN18" s="14"/>
      <c r="AO18" s="14"/>
    </row>
    <row r="19" spans="1:41" s="15" customFormat="1" ht="109.7" customHeight="1" x14ac:dyDescent="0.25">
      <c r="A19" s="17">
        <v>12</v>
      </c>
      <c r="B19" s="51" t="s">
        <v>346</v>
      </c>
      <c r="C19" s="52" t="s">
        <v>426</v>
      </c>
      <c r="D19" s="40"/>
      <c r="E19" s="38" t="s">
        <v>316</v>
      </c>
      <c r="F19" s="9">
        <v>1</v>
      </c>
      <c r="G19" s="58">
        <v>129359</v>
      </c>
      <c r="H19" s="58">
        <v>119357</v>
      </c>
      <c r="I19" s="58">
        <v>144788.49</v>
      </c>
      <c r="J19" s="67">
        <f t="shared" si="0"/>
        <v>131168.16333333333</v>
      </c>
      <c r="K19" s="45">
        <f t="shared" si="1"/>
        <v>131168.16333333333</v>
      </c>
      <c r="L19" s="45">
        <f t="shared" si="2"/>
        <v>130755.36809381779</v>
      </c>
      <c r="M19" s="45">
        <f t="shared" si="3"/>
        <v>130755.36809381779</v>
      </c>
      <c r="N19" s="18"/>
      <c r="O19" s="14"/>
      <c r="P19" s="61"/>
      <c r="Q19" s="61"/>
      <c r="R19" s="61"/>
      <c r="S19" s="14"/>
      <c r="T19" s="14"/>
      <c r="U19" s="14"/>
      <c r="V19" s="14"/>
      <c r="W19" s="14"/>
      <c r="X19" s="14"/>
      <c r="Y19" s="14"/>
      <c r="Z19" s="14"/>
      <c r="AA19" s="14"/>
      <c r="AB19" s="14"/>
      <c r="AC19" s="14"/>
      <c r="AD19" s="14"/>
      <c r="AE19" s="14"/>
      <c r="AF19" s="14"/>
      <c r="AG19" s="14"/>
      <c r="AH19" s="14"/>
      <c r="AI19" s="14"/>
      <c r="AJ19" s="14"/>
      <c r="AK19" s="14"/>
      <c r="AL19" s="14"/>
      <c r="AM19" s="14"/>
      <c r="AN19" s="14"/>
      <c r="AO19" s="14"/>
    </row>
    <row r="20" spans="1:41" s="15" customFormat="1" ht="109.7" customHeight="1" x14ac:dyDescent="0.25">
      <c r="A20" s="17">
        <v>13</v>
      </c>
      <c r="B20" s="51" t="s">
        <v>347</v>
      </c>
      <c r="C20" s="52" t="s">
        <v>427</v>
      </c>
      <c r="D20" s="40"/>
      <c r="E20" s="38" t="s">
        <v>313</v>
      </c>
      <c r="F20" s="9">
        <v>1</v>
      </c>
      <c r="G20" s="58">
        <v>95700</v>
      </c>
      <c r="H20" s="58">
        <v>90678</v>
      </c>
      <c r="I20" s="58">
        <v>121589.43999999999</v>
      </c>
      <c r="J20" s="67">
        <f t="shared" si="0"/>
        <v>102655.81333333334</v>
      </c>
      <c r="K20" s="45">
        <f t="shared" si="1"/>
        <v>102655.81333333334</v>
      </c>
      <c r="L20" s="45">
        <f t="shared" si="2"/>
        <v>101805.18784598338</v>
      </c>
      <c r="M20" s="45">
        <f t="shared" si="3"/>
        <v>101805.18784598338</v>
      </c>
      <c r="N20" s="18"/>
      <c r="O20" s="14"/>
      <c r="P20" s="61"/>
      <c r="Q20" s="61"/>
      <c r="R20" s="61"/>
      <c r="S20" s="14"/>
      <c r="T20" s="14"/>
      <c r="U20" s="14"/>
      <c r="V20" s="14"/>
      <c r="W20" s="14"/>
      <c r="X20" s="14"/>
      <c r="Y20" s="14"/>
      <c r="Z20" s="14"/>
      <c r="AA20" s="14"/>
      <c r="AB20" s="14"/>
      <c r="AC20" s="14"/>
      <c r="AD20" s="14"/>
      <c r="AE20" s="14"/>
      <c r="AF20" s="14"/>
      <c r="AG20" s="14"/>
      <c r="AH20" s="14"/>
      <c r="AI20" s="14"/>
      <c r="AJ20" s="14"/>
      <c r="AK20" s="14"/>
      <c r="AL20" s="14"/>
      <c r="AM20" s="14"/>
      <c r="AN20" s="14"/>
      <c r="AO20" s="14"/>
    </row>
    <row r="21" spans="1:41" s="15" customFormat="1" ht="149.44999999999999" customHeight="1" x14ac:dyDescent="0.25">
      <c r="A21" s="17">
        <v>14</v>
      </c>
      <c r="B21" s="53" t="s">
        <v>348</v>
      </c>
      <c r="C21" s="53" t="s">
        <v>428</v>
      </c>
      <c r="D21" s="40"/>
      <c r="E21" s="38" t="s">
        <v>313</v>
      </c>
      <c r="F21" s="9">
        <v>1</v>
      </c>
      <c r="G21" s="58">
        <v>841353</v>
      </c>
      <c r="H21" s="58">
        <v>832048</v>
      </c>
      <c r="I21" s="58">
        <v>858293.45</v>
      </c>
      <c r="J21" s="67">
        <f t="shared" si="0"/>
        <v>843898.15</v>
      </c>
      <c r="K21" s="45">
        <f t="shared" si="1"/>
        <v>843898.15</v>
      </c>
      <c r="L21" s="45">
        <f t="shared" si="2"/>
        <v>843828.40842247021</v>
      </c>
      <c r="M21" s="45">
        <f t="shared" si="3"/>
        <v>843828.40842247021</v>
      </c>
      <c r="N21" s="18"/>
      <c r="O21" s="14"/>
      <c r="P21" s="61"/>
      <c r="Q21" s="61"/>
      <c r="R21" s="61"/>
      <c r="S21" s="14"/>
      <c r="T21" s="14"/>
      <c r="U21" s="14"/>
      <c r="V21" s="14"/>
      <c r="W21" s="14"/>
      <c r="X21" s="14"/>
      <c r="Y21" s="14"/>
      <c r="Z21" s="14"/>
      <c r="AA21" s="14"/>
      <c r="AB21" s="14"/>
      <c r="AC21" s="14"/>
      <c r="AD21" s="14"/>
      <c r="AE21" s="14"/>
      <c r="AF21" s="14"/>
      <c r="AG21" s="14"/>
      <c r="AH21" s="14"/>
      <c r="AI21" s="14"/>
      <c r="AJ21" s="14"/>
      <c r="AK21" s="14"/>
      <c r="AL21" s="14"/>
      <c r="AM21" s="14"/>
      <c r="AN21" s="14"/>
      <c r="AO21" s="14"/>
    </row>
    <row r="22" spans="1:41" s="15" customFormat="1" ht="140.44999999999999" customHeight="1" x14ac:dyDescent="0.25">
      <c r="A22" s="17">
        <v>15</v>
      </c>
      <c r="B22" s="53" t="s">
        <v>349</v>
      </c>
      <c r="C22" s="53" t="s">
        <v>429</v>
      </c>
      <c r="D22" s="40"/>
      <c r="E22" s="38"/>
      <c r="F22" s="9">
        <v>1</v>
      </c>
      <c r="G22" s="58">
        <v>136613</v>
      </c>
      <c r="H22" s="58">
        <v>123641</v>
      </c>
      <c r="I22" s="58">
        <v>164705.51999999999</v>
      </c>
      <c r="J22" s="67">
        <f t="shared" si="0"/>
        <v>141653.17333333334</v>
      </c>
      <c r="K22" s="45">
        <f t="shared" si="1"/>
        <v>141653.17333333334</v>
      </c>
      <c r="L22" s="45">
        <f t="shared" si="2"/>
        <v>140643.89889984226</v>
      </c>
      <c r="M22" s="45">
        <f t="shared" si="3"/>
        <v>140643.89889984226</v>
      </c>
      <c r="N22" s="18"/>
      <c r="O22" s="14"/>
      <c r="P22" s="61"/>
      <c r="Q22" s="61"/>
      <c r="R22" s="61"/>
      <c r="S22" s="14"/>
      <c r="T22" s="14"/>
      <c r="U22" s="14"/>
      <c r="V22" s="14"/>
      <c r="W22" s="14"/>
      <c r="X22" s="14"/>
      <c r="Y22" s="14"/>
      <c r="Z22" s="14"/>
      <c r="AA22" s="14"/>
      <c r="AB22" s="14"/>
      <c r="AC22" s="14"/>
      <c r="AD22" s="14"/>
      <c r="AE22" s="14"/>
      <c r="AF22" s="14"/>
      <c r="AG22" s="14"/>
      <c r="AH22" s="14"/>
      <c r="AI22" s="14"/>
      <c r="AJ22" s="14"/>
      <c r="AK22" s="14"/>
      <c r="AL22" s="14"/>
      <c r="AM22" s="14"/>
      <c r="AN22" s="14"/>
      <c r="AO22" s="14"/>
    </row>
    <row r="23" spans="1:41" s="15" customFormat="1" ht="345" x14ac:dyDescent="0.25">
      <c r="A23" s="17">
        <v>16</v>
      </c>
      <c r="B23" s="53" t="s">
        <v>350</v>
      </c>
      <c r="C23" s="53" t="s">
        <v>368</v>
      </c>
      <c r="D23" s="40"/>
      <c r="E23" s="38"/>
      <c r="F23" s="9">
        <v>1</v>
      </c>
      <c r="G23" s="58">
        <v>473982</v>
      </c>
      <c r="H23" s="58">
        <v>463743</v>
      </c>
      <c r="I23" s="58">
        <v>489044.77999999997</v>
      </c>
      <c r="J23" s="67">
        <f t="shared" si="0"/>
        <v>475589.9266666667</v>
      </c>
      <c r="K23" s="45">
        <f t="shared" si="1"/>
        <v>475589.9266666667</v>
      </c>
      <c r="L23" s="45">
        <f t="shared" si="2"/>
        <v>475476.74540531455</v>
      </c>
      <c r="M23" s="45">
        <f t="shared" si="3"/>
        <v>475476.74540531455</v>
      </c>
      <c r="N23" s="18"/>
      <c r="O23" s="14"/>
      <c r="P23" s="61"/>
      <c r="Q23" s="61"/>
      <c r="R23" s="61"/>
      <c r="S23" s="14"/>
      <c r="T23" s="14"/>
      <c r="U23" s="14"/>
      <c r="V23" s="14"/>
      <c r="W23" s="14"/>
      <c r="X23" s="14"/>
      <c r="Y23" s="14"/>
      <c r="Z23" s="14"/>
      <c r="AA23" s="14"/>
      <c r="AB23" s="14"/>
      <c r="AC23" s="14"/>
      <c r="AD23" s="14"/>
      <c r="AE23" s="14"/>
      <c r="AF23" s="14"/>
      <c r="AG23" s="14"/>
      <c r="AH23" s="14"/>
      <c r="AI23" s="14"/>
      <c r="AJ23" s="14"/>
      <c r="AK23" s="14"/>
      <c r="AL23" s="14"/>
      <c r="AM23" s="14"/>
      <c r="AN23" s="14"/>
      <c r="AO23" s="14"/>
    </row>
    <row r="24" spans="1:41" s="15" customFormat="1" ht="137.1" customHeight="1" x14ac:dyDescent="0.25">
      <c r="A24" s="17">
        <v>17</v>
      </c>
      <c r="B24" s="53" t="s">
        <v>351</v>
      </c>
      <c r="C24" s="53" t="s">
        <v>430</v>
      </c>
      <c r="D24" s="40"/>
      <c r="E24" s="38"/>
      <c r="F24" s="9">
        <v>1</v>
      </c>
      <c r="G24" s="58">
        <v>1199273</v>
      </c>
      <c r="H24" s="58">
        <v>1187501</v>
      </c>
      <c r="I24" s="58">
        <v>1211678.23</v>
      </c>
      <c r="J24" s="67">
        <f t="shared" si="0"/>
        <v>1199484.0766666667</v>
      </c>
      <c r="K24" s="45">
        <f t="shared" si="1"/>
        <v>1199484.0766666667</v>
      </c>
      <c r="L24" s="45">
        <f t="shared" si="2"/>
        <v>1199443.4627435284</v>
      </c>
      <c r="M24" s="45">
        <f t="shared" si="3"/>
        <v>1199443.4627435284</v>
      </c>
      <c r="N24" s="18"/>
      <c r="O24" s="14"/>
      <c r="P24" s="61"/>
      <c r="Q24" s="61"/>
      <c r="R24" s="61"/>
      <c r="S24" s="14"/>
      <c r="T24" s="14"/>
      <c r="U24" s="14"/>
      <c r="V24" s="14"/>
      <c r="W24" s="14"/>
      <c r="X24" s="14"/>
      <c r="Y24" s="14"/>
      <c r="Z24" s="14"/>
      <c r="AA24" s="14"/>
      <c r="AB24" s="14"/>
      <c r="AC24" s="14"/>
      <c r="AD24" s="14"/>
      <c r="AE24" s="14"/>
      <c r="AF24" s="14"/>
      <c r="AG24" s="14"/>
      <c r="AH24" s="14"/>
      <c r="AI24" s="14"/>
      <c r="AJ24" s="14"/>
      <c r="AK24" s="14"/>
      <c r="AL24" s="14"/>
      <c r="AM24" s="14"/>
      <c r="AN24" s="14"/>
      <c r="AO24" s="14"/>
    </row>
    <row r="25" spans="1:41" s="15" customFormat="1" ht="44.1" customHeight="1" x14ac:dyDescent="0.25">
      <c r="A25" s="17">
        <v>18</v>
      </c>
      <c r="B25" s="53" t="s">
        <v>352</v>
      </c>
      <c r="C25" s="53" t="s">
        <v>431</v>
      </c>
      <c r="D25" s="40"/>
      <c r="E25" s="38"/>
      <c r="F25" s="9">
        <v>1</v>
      </c>
      <c r="G25" s="58">
        <v>105772</v>
      </c>
      <c r="H25" s="58">
        <v>97342</v>
      </c>
      <c r="I25" s="58">
        <v>117892.11</v>
      </c>
      <c r="J25" s="67">
        <f t="shared" si="0"/>
        <v>107002.03666666667</v>
      </c>
      <c r="K25" s="45">
        <f t="shared" si="1"/>
        <v>107002.03666666667</v>
      </c>
      <c r="L25" s="45">
        <f t="shared" si="2"/>
        <v>106672.36095746724</v>
      </c>
      <c r="M25" s="45">
        <f t="shared" si="3"/>
        <v>106672.36095746724</v>
      </c>
      <c r="N25" s="18"/>
      <c r="O25" s="14"/>
      <c r="P25" s="61"/>
      <c r="Q25" s="61"/>
      <c r="R25" s="61"/>
      <c r="S25" s="14"/>
      <c r="T25" s="14"/>
      <c r="U25" s="14"/>
      <c r="V25" s="14"/>
      <c r="W25" s="14"/>
      <c r="X25" s="14"/>
      <c r="Y25" s="14"/>
      <c r="Z25" s="14"/>
      <c r="AA25" s="14"/>
      <c r="AB25" s="14"/>
      <c r="AC25" s="14"/>
      <c r="AD25" s="14"/>
      <c r="AE25" s="14"/>
      <c r="AF25" s="14"/>
      <c r="AG25" s="14"/>
      <c r="AH25" s="14"/>
      <c r="AI25" s="14"/>
      <c r="AJ25" s="14"/>
      <c r="AK25" s="14"/>
      <c r="AL25" s="14"/>
      <c r="AM25" s="14"/>
      <c r="AN25" s="14"/>
      <c r="AO25" s="14"/>
    </row>
    <row r="26" spans="1:41" s="15" customFormat="1" ht="45" x14ac:dyDescent="0.25">
      <c r="A26" s="17">
        <v>19</v>
      </c>
      <c r="B26" s="53" t="s">
        <v>353</v>
      </c>
      <c r="C26" s="53" t="s">
        <v>432</v>
      </c>
      <c r="D26" s="40"/>
      <c r="E26" s="38"/>
      <c r="F26" s="9">
        <v>1</v>
      </c>
      <c r="G26" s="58">
        <v>353664</v>
      </c>
      <c r="H26" s="58">
        <v>340935</v>
      </c>
      <c r="I26" s="58">
        <v>373598.12</v>
      </c>
      <c r="J26" s="67">
        <f t="shared" si="0"/>
        <v>356065.70666666672</v>
      </c>
      <c r="K26" s="45">
        <f t="shared" si="1"/>
        <v>356065.70666666672</v>
      </c>
      <c r="L26" s="45">
        <f t="shared" si="2"/>
        <v>355813.46155224176</v>
      </c>
      <c r="M26" s="45">
        <f t="shared" si="3"/>
        <v>355813.46155224176</v>
      </c>
      <c r="N26" s="18"/>
      <c r="O26" s="14"/>
      <c r="P26" s="61"/>
      <c r="Q26" s="61"/>
      <c r="R26" s="61"/>
      <c r="S26" s="14"/>
      <c r="T26" s="14"/>
      <c r="U26" s="14"/>
      <c r="V26" s="14"/>
      <c r="W26" s="14"/>
      <c r="X26" s="14"/>
      <c r="Y26" s="14"/>
      <c r="Z26" s="14"/>
      <c r="AA26" s="14"/>
      <c r="AB26" s="14"/>
      <c r="AC26" s="14"/>
      <c r="AD26" s="14"/>
      <c r="AE26" s="14"/>
      <c r="AF26" s="14"/>
      <c r="AG26" s="14"/>
      <c r="AH26" s="14"/>
      <c r="AI26" s="14"/>
      <c r="AJ26" s="14"/>
      <c r="AK26" s="14"/>
      <c r="AL26" s="14"/>
      <c r="AM26" s="14"/>
      <c r="AN26" s="14"/>
      <c r="AO26" s="14"/>
    </row>
    <row r="27" spans="1:41" s="15" customFormat="1" ht="60" x14ac:dyDescent="0.25">
      <c r="A27" s="17">
        <v>20</v>
      </c>
      <c r="B27" s="51" t="s">
        <v>354</v>
      </c>
      <c r="C27" s="52" t="s">
        <v>433</v>
      </c>
      <c r="D27" s="40"/>
      <c r="E27" s="38" t="s">
        <v>316</v>
      </c>
      <c r="F27" s="9">
        <v>1</v>
      </c>
      <c r="G27" s="58">
        <v>498014</v>
      </c>
      <c r="H27" s="58">
        <v>485520</v>
      </c>
      <c r="I27" s="58">
        <v>521982.79</v>
      </c>
      <c r="J27" s="67">
        <f t="shared" si="0"/>
        <v>501838.93</v>
      </c>
      <c r="K27" s="45">
        <f t="shared" si="1"/>
        <v>501838.93</v>
      </c>
      <c r="L27" s="45">
        <f t="shared" si="2"/>
        <v>501612.42656514142</v>
      </c>
      <c r="M27" s="45">
        <f t="shared" si="3"/>
        <v>501612.42656514142</v>
      </c>
      <c r="N27" s="18"/>
      <c r="O27" s="14"/>
      <c r="P27" s="61"/>
      <c r="Q27" s="61"/>
      <c r="R27" s="61"/>
      <c r="S27" s="14"/>
      <c r="T27" s="14"/>
      <c r="U27" s="14"/>
      <c r="V27" s="14"/>
      <c r="W27" s="14"/>
      <c r="X27" s="14"/>
      <c r="Y27" s="14"/>
      <c r="Z27" s="14"/>
      <c r="AA27" s="14"/>
      <c r="AB27" s="14"/>
      <c r="AC27" s="14"/>
      <c r="AD27" s="14"/>
      <c r="AE27" s="14"/>
      <c r="AF27" s="14"/>
      <c r="AG27" s="14"/>
      <c r="AH27" s="14"/>
      <c r="AI27" s="14"/>
      <c r="AJ27" s="14"/>
      <c r="AK27" s="14"/>
      <c r="AL27" s="14"/>
      <c r="AM27" s="14"/>
      <c r="AN27" s="14"/>
      <c r="AO27" s="14"/>
    </row>
    <row r="28" spans="1:41" s="15" customFormat="1" x14ac:dyDescent="0.25">
      <c r="A28" s="92" t="s">
        <v>304</v>
      </c>
      <c r="B28" s="92"/>
      <c r="C28" s="92"/>
      <c r="D28" s="92"/>
      <c r="E28" s="92"/>
      <c r="F28" s="92"/>
      <c r="G28" s="93"/>
      <c r="H28" s="93"/>
      <c r="I28" s="57"/>
      <c r="J28" s="30"/>
      <c r="K28" s="30"/>
      <c r="L28" s="30"/>
      <c r="M28" s="30"/>
      <c r="N28" s="21"/>
      <c r="O28" s="14"/>
      <c r="P28" s="14"/>
      <c r="Q28" s="14"/>
      <c r="R28" s="14"/>
      <c r="S28" s="14"/>
      <c r="T28" s="14"/>
      <c r="U28" s="14"/>
      <c r="V28" s="14"/>
      <c r="W28" s="14"/>
      <c r="X28" s="14"/>
      <c r="Y28" s="14"/>
      <c r="Z28" s="14"/>
      <c r="AA28" s="14"/>
      <c r="AB28" s="14"/>
      <c r="AC28" s="14"/>
      <c r="AD28" s="14"/>
      <c r="AE28" s="14"/>
      <c r="AF28" s="14"/>
      <c r="AG28" s="14"/>
      <c r="AH28" s="14"/>
      <c r="AI28" s="14"/>
      <c r="AJ28" s="14"/>
      <c r="AK28" s="14"/>
      <c r="AL28" s="14"/>
      <c r="AM28" s="14"/>
      <c r="AN28" s="14"/>
      <c r="AO28" s="14"/>
    </row>
    <row r="29" spans="1:41" s="15" customFormat="1" ht="23.25" x14ac:dyDescent="0.25">
      <c r="A29" s="86" t="s">
        <v>305</v>
      </c>
      <c r="B29" s="87"/>
      <c r="C29" s="87"/>
      <c r="D29" s="87"/>
      <c r="E29" s="87"/>
      <c r="F29" s="87"/>
      <c r="G29" s="87"/>
      <c r="H29" s="87"/>
      <c r="I29" s="41"/>
      <c r="J29" s="31" t="s">
        <v>413</v>
      </c>
      <c r="K29" s="25">
        <f>+SUM(K8:K27)</f>
        <v>7943934.1333333347</v>
      </c>
      <c r="L29" s="49"/>
      <c r="M29" s="49">
        <f>SUM(M8:M27)</f>
        <v>7930335.8265666617</v>
      </c>
      <c r="N29" s="21"/>
      <c r="O29" s="14"/>
      <c r="P29" s="61"/>
      <c r="Q29" s="14"/>
      <c r="R29" s="14"/>
      <c r="S29" s="14"/>
      <c r="T29" s="14"/>
      <c r="U29" s="14"/>
      <c r="V29" s="14"/>
      <c r="W29" s="14"/>
      <c r="X29" s="14"/>
      <c r="Y29" s="14"/>
      <c r="Z29" s="14"/>
      <c r="AA29" s="14"/>
      <c r="AB29" s="14"/>
      <c r="AC29" s="14"/>
      <c r="AD29" s="14"/>
      <c r="AE29" s="14"/>
      <c r="AF29" s="14"/>
      <c r="AG29" s="14"/>
      <c r="AH29" s="14"/>
      <c r="AI29" s="14"/>
      <c r="AJ29" s="14"/>
      <c r="AK29" s="14"/>
      <c r="AL29" s="14"/>
      <c r="AM29" s="14"/>
      <c r="AN29" s="14"/>
      <c r="AO29" s="14"/>
    </row>
    <row r="30" spans="1:41" s="15" customFormat="1" ht="45" customHeight="1" x14ac:dyDescent="0.25">
      <c r="A30" s="89" t="s">
        <v>306</v>
      </c>
      <c r="B30" s="90"/>
      <c r="C30" s="90"/>
      <c r="D30" s="90"/>
      <c r="E30" s="90"/>
      <c r="F30" s="90"/>
      <c r="G30" s="90"/>
      <c r="H30" s="90"/>
      <c r="I30" s="90"/>
      <c r="J30" s="90"/>
      <c r="K30" s="90"/>
      <c r="L30" s="90"/>
      <c r="M30" s="90"/>
      <c r="N30" s="91"/>
      <c r="O30" s="14"/>
      <c r="P30" s="14"/>
      <c r="Q30" s="14"/>
      <c r="R30" s="14"/>
      <c r="S30" s="14"/>
      <c r="T30" s="14"/>
      <c r="U30" s="14"/>
      <c r="V30" s="14"/>
      <c r="W30" s="14"/>
      <c r="X30" s="14"/>
      <c r="Y30" s="14"/>
      <c r="Z30" s="14"/>
      <c r="AA30" s="14"/>
      <c r="AB30" s="14"/>
      <c r="AC30" s="14"/>
      <c r="AD30" s="14"/>
      <c r="AE30" s="14"/>
      <c r="AF30" s="14"/>
      <c r="AG30" s="14"/>
      <c r="AH30" s="14"/>
      <c r="AI30" s="14"/>
      <c r="AJ30" s="14"/>
      <c r="AK30" s="14"/>
      <c r="AL30" s="14"/>
      <c r="AM30" s="14"/>
      <c r="AN30" s="14"/>
      <c r="AO30" s="14"/>
    </row>
    <row r="31" spans="1:41" s="22" customFormat="1" ht="21" x14ac:dyDescent="0.35">
      <c r="A31" s="55"/>
    </row>
    <row r="32" spans="1:41" s="22" customFormat="1" ht="23.25" x14ac:dyDescent="0.35">
      <c r="A32" s="55"/>
      <c r="J32" s="35" t="s">
        <v>413</v>
      </c>
      <c r="K32" s="33">
        <f>+K29</f>
        <v>7943934.1333333347</v>
      </c>
      <c r="L32" s="46"/>
      <c r="M32" s="50"/>
    </row>
    <row r="33" spans="7:13" s="22" customFormat="1" ht="23.25" x14ac:dyDescent="0.35">
      <c r="J33" s="36" t="s">
        <v>318</v>
      </c>
      <c r="K33" s="34">
        <f>+K32*3</f>
        <v>23831802.400000006</v>
      </c>
      <c r="L33" s="47"/>
      <c r="M33" s="47"/>
    </row>
    <row r="34" spans="7:13" s="22" customFormat="1" ht="23.25" x14ac:dyDescent="0.35">
      <c r="G34" s="24"/>
      <c r="H34" s="24"/>
      <c r="I34" s="24"/>
      <c r="J34" s="36" t="s">
        <v>305</v>
      </c>
      <c r="K34" s="33">
        <f>+K33</f>
        <v>23831802.400000006</v>
      </c>
      <c r="L34" s="46"/>
      <c r="M34" s="50"/>
    </row>
    <row r="35" spans="7:13" s="22" customFormat="1" ht="23.25" x14ac:dyDescent="0.35">
      <c r="K35" s="32"/>
      <c r="L35" s="32"/>
      <c r="M35" s="32"/>
    </row>
    <row r="36" spans="7:13" s="22" customFormat="1" x14ac:dyDescent="0.25">
      <c r="G36" s="76"/>
      <c r="H36" s="76"/>
      <c r="I36" s="76"/>
      <c r="J36" s="76"/>
    </row>
    <row r="37" spans="7:13" s="22" customFormat="1" ht="23.25" x14ac:dyDescent="0.35">
      <c r="G37" s="76"/>
      <c r="H37" s="76"/>
      <c r="I37" s="76"/>
      <c r="J37" s="76"/>
      <c r="K37" s="26"/>
      <c r="L37" s="26"/>
      <c r="M37" s="26"/>
    </row>
    <row r="38" spans="7:13" s="22" customFormat="1" ht="23.25" x14ac:dyDescent="0.35">
      <c r="G38" s="76"/>
      <c r="H38" s="76"/>
      <c r="I38" s="76"/>
      <c r="J38" s="76"/>
      <c r="K38" s="26"/>
      <c r="L38" s="26"/>
      <c r="M38" s="26"/>
    </row>
    <row r="39" spans="7:13" s="22" customFormat="1" ht="23.25" x14ac:dyDescent="0.35">
      <c r="G39" s="76"/>
      <c r="H39" s="76"/>
      <c r="I39" s="76"/>
      <c r="J39" s="76"/>
      <c r="K39" s="26"/>
      <c r="L39" s="26"/>
      <c r="M39" s="26"/>
    </row>
    <row r="40" spans="7:13" s="22" customFormat="1" ht="23.25" x14ac:dyDescent="0.35">
      <c r="K40" s="26"/>
      <c r="L40" s="26"/>
      <c r="M40" s="26"/>
    </row>
    <row r="41" spans="7:13" s="22" customFormat="1" x14ac:dyDescent="0.25"/>
    <row r="42" spans="7:13" s="22" customFormat="1" x14ac:dyDescent="0.25"/>
    <row r="43" spans="7:13" s="22" customFormat="1" x14ac:dyDescent="0.25"/>
    <row r="44" spans="7:13" s="22" customFormat="1" x14ac:dyDescent="0.25"/>
    <row r="45" spans="7:13" s="22" customFormat="1" x14ac:dyDescent="0.25"/>
    <row r="46" spans="7:13" s="22" customFormat="1" x14ac:dyDescent="0.25"/>
    <row r="47" spans="7:13" s="22" customFormat="1" x14ac:dyDescent="0.25"/>
    <row r="48" spans="7:13" s="22" customFormat="1" x14ac:dyDescent="0.25"/>
    <row r="49" s="22" customFormat="1" x14ac:dyDescent="0.25"/>
  </sheetData>
  <mergeCells count="7">
    <mergeCell ref="G36:J39"/>
    <mergeCell ref="A1:N1"/>
    <mergeCell ref="A2:N3"/>
    <mergeCell ref="A5:N5"/>
    <mergeCell ref="A28:H28"/>
    <mergeCell ref="A29:H29"/>
    <mergeCell ref="A30:N30"/>
  </mergeCells>
  <pageMargins left="0.7" right="0.7" top="0.75" bottom="0.75" header="0.3" footer="0.3"/>
  <pageSetup paperSize="9" scale="1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CA0150-5367-4AD4-A758-0202D89C05AE}">
  <sheetPr>
    <tabColor rgb="FF00B050"/>
    <pageSetUpPr fitToPage="1"/>
  </sheetPr>
  <dimension ref="A1:AO40"/>
  <sheetViews>
    <sheetView topLeftCell="A12" zoomScale="70" zoomScaleNormal="70" zoomScalePageLayoutView="80" workbookViewId="0">
      <selection activeCell="C24" sqref="C24"/>
    </sheetView>
  </sheetViews>
  <sheetFormatPr baseColWidth="10" defaultColWidth="10.5703125" defaultRowHeight="15" x14ac:dyDescent="0.25"/>
  <cols>
    <col min="1" max="1" width="9" customWidth="1"/>
    <col min="2" max="2" width="24.5703125" customWidth="1"/>
    <col min="3" max="3" width="82.42578125" customWidth="1"/>
    <col min="4" max="4" width="24.42578125" customWidth="1"/>
    <col min="5" max="5" width="12.5703125" customWidth="1"/>
    <col min="6" max="6" width="19.140625" customWidth="1"/>
    <col min="7" max="8" width="21.5703125" bestFit="1" customWidth="1"/>
    <col min="9" max="9" width="26.28515625" customWidth="1"/>
    <col min="10" max="10" width="38.140625" customWidth="1"/>
    <col min="11" max="11" width="29.5703125" bestFit="1" customWidth="1"/>
    <col min="12" max="13" width="29.5703125" customWidth="1"/>
    <col min="14" max="14" width="43.42578125" customWidth="1"/>
    <col min="15" max="16" width="13.140625" style="1" customWidth="1"/>
    <col min="17" max="17" width="13.42578125" style="1" customWidth="1"/>
    <col min="18" max="18" width="15.85546875" style="1" customWidth="1"/>
    <col min="19" max="19" width="17" style="1" customWidth="1"/>
    <col min="20" max="20" width="20.5703125" style="1" customWidth="1"/>
    <col min="21" max="41" width="10.5703125" style="1"/>
  </cols>
  <sheetData>
    <row r="1" spans="1:41" s="2" customFormat="1" ht="66.75" customHeight="1" thickBot="1" x14ac:dyDescent="0.3">
      <c r="A1" s="77"/>
      <c r="B1" s="78"/>
      <c r="C1" s="78"/>
      <c r="D1" s="78"/>
      <c r="E1" s="78"/>
      <c r="F1" s="78"/>
      <c r="G1" s="78"/>
      <c r="H1" s="78"/>
      <c r="I1" s="78"/>
      <c r="J1" s="78"/>
      <c r="K1" s="78"/>
      <c r="L1" s="78"/>
      <c r="M1" s="78"/>
      <c r="N1" s="78"/>
      <c r="O1" s="1"/>
      <c r="P1" s="1"/>
      <c r="Q1" s="1"/>
      <c r="R1" s="1"/>
      <c r="S1" s="1"/>
      <c r="T1" s="1"/>
      <c r="U1" s="1"/>
      <c r="V1" s="1"/>
      <c r="W1" s="1"/>
      <c r="X1" s="1"/>
      <c r="Y1" s="1"/>
      <c r="Z1" s="1"/>
      <c r="AA1" s="1"/>
      <c r="AB1" s="1"/>
      <c r="AC1" s="1"/>
      <c r="AD1" s="1"/>
      <c r="AE1" s="1"/>
      <c r="AF1" s="1"/>
      <c r="AG1" s="1"/>
      <c r="AH1" s="1"/>
      <c r="AI1" s="1"/>
      <c r="AJ1" s="1"/>
      <c r="AK1" s="1"/>
      <c r="AL1" s="1"/>
      <c r="AM1" s="1"/>
      <c r="AN1" s="1"/>
      <c r="AO1" s="1"/>
    </row>
    <row r="2" spans="1:41" ht="20.100000000000001" customHeight="1" x14ac:dyDescent="0.25">
      <c r="A2" s="79" t="s">
        <v>307</v>
      </c>
      <c r="B2" s="80"/>
      <c r="C2" s="80"/>
      <c r="D2" s="80"/>
      <c r="E2" s="80"/>
      <c r="F2" s="80"/>
      <c r="G2" s="80"/>
      <c r="H2" s="80"/>
      <c r="I2" s="80"/>
      <c r="J2" s="80"/>
      <c r="K2" s="80"/>
      <c r="L2" s="80"/>
      <c r="M2" s="80"/>
      <c r="N2" s="81"/>
    </row>
    <row r="3" spans="1:41" ht="30" customHeight="1" thickBot="1" x14ac:dyDescent="0.3">
      <c r="A3" s="82"/>
      <c r="B3" s="83"/>
      <c r="C3" s="83"/>
      <c r="D3" s="83"/>
      <c r="E3" s="83"/>
      <c r="F3" s="83"/>
      <c r="G3" s="83"/>
      <c r="H3" s="83"/>
      <c r="I3" s="83"/>
      <c r="J3" s="83"/>
      <c r="K3" s="83"/>
      <c r="L3" s="83"/>
      <c r="M3" s="83"/>
      <c r="N3" s="84"/>
    </row>
    <row r="4" spans="1:41" s="1" customFormat="1" x14ac:dyDescent="0.25">
      <c r="G4" s="6"/>
      <c r="H4" s="6"/>
      <c r="I4" s="6"/>
    </row>
    <row r="5" spans="1:41" ht="18.75" x14ac:dyDescent="0.3">
      <c r="A5" s="85" t="s">
        <v>294</v>
      </c>
      <c r="B5" s="85"/>
      <c r="C5" s="85"/>
      <c r="D5" s="85"/>
      <c r="E5" s="85"/>
      <c r="F5" s="85"/>
      <c r="G5" s="85"/>
      <c r="H5" s="85"/>
      <c r="I5" s="85"/>
      <c r="J5" s="85"/>
      <c r="K5" s="85"/>
      <c r="L5" s="85"/>
      <c r="M5" s="85"/>
      <c r="N5" s="85"/>
    </row>
    <row r="6" spans="1:41" ht="15.75" x14ac:dyDescent="0.25">
      <c r="A6" s="7"/>
      <c r="B6" s="7"/>
      <c r="C6" s="7"/>
      <c r="D6" s="7"/>
      <c r="E6" s="7"/>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row>
    <row r="7" spans="1:41" s="14" customFormat="1" ht="87" customHeight="1" x14ac:dyDescent="0.25">
      <c r="A7" s="23" t="s">
        <v>295</v>
      </c>
      <c r="B7" s="23" t="s">
        <v>296</v>
      </c>
      <c r="C7" s="23" t="s">
        <v>297</v>
      </c>
      <c r="D7" s="23" t="s">
        <v>298</v>
      </c>
      <c r="E7" s="23" t="s">
        <v>299</v>
      </c>
      <c r="F7" s="23" t="s">
        <v>300</v>
      </c>
      <c r="G7" s="23" t="s">
        <v>369</v>
      </c>
      <c r="H7" s="23" t="s">
        <v>319</v>
      </c>
      <c r="I7" s="23" t="s">
        <v>370</v>
      </c>
      <c r="J7" s="23" t="s">
        <v>301</v>
      </c>
      <c r="K7" s="23" t="s">
        <v>302</v>
      </c>
      <c r="L7" s="48" t="s">
        <v>320</v>
      </c>
      <c r="M7" s="48" t="s">
        <v>302</v>
      </c>
      <c r="N7" s="23" t="s">
        <v>303</v>
      </c>
    </row>
    <row r="8" spans="1:41" s="14" customFormat="1" ht="207" customHeight="1" x14ac:dyDescent="0.25">
      <c r="A8" s="17">
        <v>1</v>
      </c>
      <c r="B8" s="37" t="s">
        <v>355</v>
      </c>
      <c r="C8" s="51" t="s">
        <v>434</v>
      </c>
      <c r="D8" s="40"/>
      <c r="E8" s="38" t="s">
        <v>313</v>
      </c>
      <c r="F8" s="9">
        <v>1</v>
      </c>
      <c r="G8" s="58">
        <v>664094</v>
      </c>
      <c r="H8" s="64">
        <v>657713</v>
      </c>
      <c r="I8" s="68">
        <v>638693.23</v>
      </c>
      <c r="J8" s="44">
        <f>AVERAGE(G8:I8)</f>
        <v>653500.07666666666</v>
      </c>
      <c r="K8" s="45">
        <f t="shared" ref="K8:K18" si="0">J8*F8</f>
        <v>653500.07666666666</v>
      </c>
      <c r="L8" s="45">
        <f>GEOMEAN(G8:I8)</f>
        <v>653410.48389570962</v>
      </c>
      <c r="M8" s="45">
        <f t="shared" ref="M8:M18" si="1">L8*F8</f>
        <v>653410.48389570962</v>
      </c>
      <c r="N8" s="18"/>
      <c r="Q8" s="61"/>
      <c r="R8" s="66"/>
      <c r="S8" s="66"/>
    </row>
    <row r="9" spans="1:41" s="15" customFormat="1" ht="142.5" customHeight="1" x14ac:dyDescent="0.25">
      <c r="A9" s="17">
        <v>2</v>
      </c>
      <c r="B9" s="37" t="s">
        <v>356</v>
      </c>
      <c r="C9" s="52" t="s">
        <v>435</v>
      </c>
      <c r="D9" s="40"/>
      <c r="E9" s="38" t="s">
        <v>316</v>
      </c>
      <c r="F9" s="9">
        <v>1</v>
      </c>
      <c r="G9" s="58">
        <v>103602</v>
      </c>
      <c r="H9" s="64">
        <v>93891</v>
      </c>
      <c r="I9" s="68">
        <v>72739.94</v>
      </c>
      <c r="J9" s="44">
        <f t="shared" ref="J9:J18" si="2">AVERAGE(G9:I9)</f>
        <v>90077.646666666667</v>
      </c>
      <c r="K9" s="45">
        <f t="shared" si="0"/>
        <v>90077.646666666667</v>
      </c>
      <c r="L9" s="45">
        <f t="shared" ref="L9:L18" si="3">GEOMEAN(G9:I9)</f>
        <v>89109.022749728916</v>
      </c>
      <c r="M9" s="45">
        <f t="shared" si="1"/>
        <v>89109.022749728916</v>
      </c>
      <c r="N9" s="18"/>
      <c r="O9" s="14"/>
      <c r="P9" s="14"/>
      <c r="Q9" s="61"/>
      <c r="R9" s="66"/>
      <c r="S9" s="66"/>
      <c r="T9" s="14"/>
      <c r="U9" s="14"/>
      <c r="V9" s="14"/>
      <c r="W9" s="14"/>
      <c r="X9" s="14"/>
      <c r="Y9" s="14"/>
      <c r="Z9" s="14"/>
      <c r="AA9" s="14"/>
      <c r="AB9" s="14"/>
      <c r="AC9" s="14"/>
      <c r="AD9" s="14"/>
      <c r="AE9" s="14"/>
      <c r="AF9" s="14"/>
      <c r="AG9" s="14"/>
      <c r="AH9" s="14"/>
      <c r="AI9" s="14"/>
      <c r="AJ9" s="14"/>
      <c r="AK9" s="14"/>
      <c r="AL9" s="14"/>
      <c r="AM9" s="14"/>
      <c r="AN9" s="14"/>
      <c r="AO9" s="14"/>
    </row>
    <row r="10" spans="1:41" s="15" customFormat="1" ht="264" customHeight="1" x14ac:dyDescent="0.25">
      <c r="A10" s="17">
        <v>3</v>
      </c>
      <c r="B10" s="37" t="s">
        <v>357</v>
      </c>
      <c r="C10" s="51" t="s">
        <v>384</v>
      </c>
      <c r="D10" s="40"/>
      <c r="E10" s="38" t="s">
        <v>317</v>
      </c>
      <c r="F10" s="9">
        <v>1</v>
      </c>
      <c r="G10" s="58">
        <v>260942</v>
      </c>
      <c r="H10" s="64">
        <v>253113</v>
      </c>
      <c r="I10" s="68">
        <v>228240.81</v>
      </c>
      <c r="J10" s="44">
        <f t="shared" si="2"/>
        <v>247431.93666666668</v>
      </c>
      <c r="K10" s="45">
        <f t="shared" si="0"/>
        <v>247431.93666666668</v>
      </c>
      <c r="L10" s="45">
        <f t="shared" si="3"/>
        <v>247030.50108459662</v>
      </c>
      <c r="M10" s="45">
        <f t="shared" si="1"/>
        <v>247030.50108459662</v>
      </c>
      <c r="N10" s="18"/>
      <c r="O10" s="14"/>
      <c r="P10" s="14"/>
      <c r="Q10" s="61"/>
      <c r="R10" s="66"/>
      <c r="S10" s="66"/>
      <c r="T10" s="14"/>
      <c r="U10" s="14"/>
      <c r="V10" s="14"/>
      <c r="W10" s="14"/>
      <c r="X10" s="14"/>
      <c r="Y10" s="14"/>
      <c r="Z10" s="14"/>
      <c r="AA10" s="14"/>
      <c r="AB10" s="14"/>
      <c r="AC10" s="14"/>
      <c r="AD10" s="14"/>
      <c r="AE10" s="14"/>
      <c r="AF10" s="14"/>
      <c r="AG10" s="14"/>
      <c r="AH10" s="14"/>
      <c r="AI10" s="14"/>
      <c r="AJ10" s="14"/>
      <c r="AK10" s="14"/>
      <c r="AL10" s="14"/>
      <c r="AM10" s="14"/>
      <c r="AN10" s="14"/>
      <c r="AO10" s="14"/>
    </row>
    <row r="11" spans="1:41" s="15" customFormat="1" ht="114.6" customHeight="1" x14ac:dyDescent="0.25">
      <c r="A11" s="17">
        <v>4</v>
      </c>
      <c r="B11" s="37" t="s">
        <v>358</v>
      </c>
      <c r="C11" s="52" t="s">
        <v>436</v>
      </c>
      <c r="D11" s="40"/>
      <c r="E11" s="38" t="s">
        <v>317</v>
      </c>
      <c r="F11" s="9">
        <v>1</v>
      </c>
      <c r="G11" s="58">
        <v>1825515</v>
      </c>
      <c r="H11" s="64">
        <v>1820462</v>
      </c>
      <c r="I11" s="68">
        <v>1812067.74</v>
      </c>
      <c r="J11" s="44">
        <f t="shared" si="2"/>
        <v>1819348.2466666668</v>
      </c>
      <c r="K11" s="45">
        <f t="shared" si="0"/>
        <v>1819348.2466666668</v>
      </c>
      <c r="L11" s="45">
        <f t="shared" si="3"/>
        <v>1819339.7884665623</v>
      </c>
      <c r="M11" s="45">
        <f t="shared" si="1"/>
        <v>1819339.7884665623</v>
      </c>
      <c r="N11" s="18"/>
      <c r="O11" s="14"/>
      <c r="P11" s="14"/>
      <c r="Q11" s="61"/>
      <c r="R11" s="66"/>
      <c r="S11" s="66"/>
      <c r="T11" s="14"/>
      <c r="U11" s="14"/>
      <c r="V11" s="14"/>
      <c r="W11" s="14"/>
      <c r="X11" s="14"/>
      <c r="Y11" s="14"/>
      <c r="Z11" s="14"/>
      <c r="AA11" s="14"/>
      <c r="AB11" s="14"/>
      <c r="AC11" s="14"/>
      <c r="AD11" s="14"/>
      <c r="AE11" s="14"/>
      <c r="AF11" s="14"/>
      <c r="AG11" s="14"/>
      <c r="AH11" s="14"/>
      <c r="AI11" s="14"/>
      <c r="AJ11" s="14"/>
      <c r="AK11" s="14"/>
      <c r="AL11" s="14"/>
      <c r="AM11" s="14"/>
      <c r="AN11" s="14"/>
      <c r="AO11" s="14"/>
    </row>
    <row r="12" spans="1:41" s="15" customFormat="1" ht="408.95" customHeight="1" x14ac:dyDescent="0.25">
      <c r="A12" s="17">
        <v>5</v>
      </c>
      <c r="B12" s="37" t="s">
        <v>359</v>
      </c>
      <c r="C12" s="52" t="s">
        <v>437</v>
      </c>
      <c r="D12" s="40"/>
      <c r="E12" s="38" t="s">
        <v>313</v>
      </c>
      <c r="F12" s="9">
        <v>5</v>
      </c>
      <c r="G12" s="58">
        <v>594184</v>
      </c>
      <c r="H12" s="64">
        <v>587265</v>
      </c>
      <c r="I12" s="68">
        <v>547366.67999999993</v>
      </c>
      <c r="J12" s="44">
        <f t="shared" si="2"/>
        <v>576271.89333333331</v>
      </c>
      <c r="K12" s="45">
        <f t="shared" si="0"/>
        <v>2881359.4666666668</v>
      </c>
      <c r="L12" s="45">
        <f t="shared" si="3"/>
        <v>575896.54909337126</v>
      </c>
      <c r="M12" s="45">
        <f t="shared" si="1"/>
        <v>2879482.7454668563</v>
      </c>
      <c r="N12" s="18"/>
      <c r="O12" s="14"/>
      <c r="P12" s="14"/>
      <c r="Q12" s="61"/>
      <c r="R12" s="66"/>
      <c r="S12" s="66"/>
      <c r="T12" s="14"/>
      <c r="U12" s="14"/>
      <c r="V12" s="14"/>
      <c r="W12" s="14"/>
      <c r="X12" s="14"/>
      <c r="Y12" s="14"/>
      <c r="Z12" s="14"/>
      <c r="AA12" s="14"/>
      <c r="AB12" s="14"/>
      <c r="AC12" s="14"/>
      <c r="AD12" s="14"/>
      <c r="AE12" s="14"/>
      <c r="AF12" s="14"/>
      <c r="AG12" s="14"/>
      <c r="AH12" s="14"/>
      <c r="AI12" s="14"/>
      <c r="AJ12" s="14"/>
      <c r="AK12" s="14"/>
      <c r="AL12" s="14"/>
      <c r="AM12" s="14"/>
      <c r="AN12" s="14"/>
      <c r="AO12" s="14"/>
    </row>
    <row r="13" spans="1:41" s="15" customFormat="1" ht="119.1" customHeight="1" x14ac:dyDescent="0.25">
      <c r="A13" s="17">
        <v>6</v>
      </c>
      <c r="B13" s="37" t="s">
        <v>360</v>
      </c>
      <c r="C13" s="52" t="s">
        <v>365</v>
      </c>
      <c r="D13" s="40"/>
      <c r="E13" s="38" t="s">
        <v>316</v>
      </c>
      <c r="F13" s="9">
        <v>1</v>
      </c>
      <c r="G13" s="58">
        <v>144279</v>
      </c>
      <c r="H13" s="64">
        <v>136850</v>
      </c>
      <c r="I13" s="68">
        <v>109645.40999999999</v>
      </c>
      <c r="J13" s="44">
        <f t="shared" si="2"/>
        <v>130258.13666666666</v>
      </c>
      <c r="K13" s="45">
        <f t="shared" si="0"/>
        <v>130258.13666666666</v>
      </c>
      <c r="L13" s="45">
        <f t="shared" si="3"/>
        <v>129363.808770059</v>
      </c>
      <c r="M13" s="45">
        <f t="shared" si="1"/>
        <v>129363.808770059</v>
      </c>
      <c r="N13" s="18"/>
      <c r="O13" s="14"/>
      <c r="P13" s="14"/>
      <c r="Q13" s="61"/>
      <c r="R13" s="66"/>
      <c r="S13" s="66"/>
      <c r="T13" s="14"/>
      <c r="U13" s="14"/>
      <c r="V13" s="14"/>
      <c r="W13" s="14"/>
      <c r="X13" s="14"/>
      <c r="Y13" s="14"/>
      <c r="Z13" s="14"/>
      <c r="AA13" s="14"/>
      <c r="AB13" s="14"/>
      <c r="AC13" s="14"/>
      <c r="AD13" s="14"/>
      <c r="AE13" s="14"/>
      <c r="AF13" s="14"/>
      <c r="AG13" s="14"/>
      <c r="AH13" s="14"/>
      <c r="AI13" s="14"/>
      <c r="AJ13" s="14"/>
      <c r="AK13" s="14"/>
      <c r="AL13" s="14"/>
      <c r="AM13" s="14"/>
      <c r="AN13" s="14"/>
      <c r="AO13" s="14"/>
    </row>
    <row r="14" spans="1:41" s="15" customFormat="1" ht="409.5" customHeight="1" x14ac:dyDescent="0.25">
      <c r="A14" s="17">
        <v>7</v>
      </c>
      <c r="B14" s="37" t="s">
        <v>361</v>
      </c>
      <c r="C14" s="51" t="s">
        <v>440</v>
      </c>
      <c r="D14" s="40"/>
      <c r="E14" s="38" t="s">
        <v>316</v>
      </c>
      <c r="F14" s="9">
        <v>1</v>
      </c>
      <c r="G14" s="58">
        <v>1933793</v>
      </c>
      <c r="H14" s="64">
        <v>1926967</v>
      </c>
      <c r="I14" s="68">
        <v>1873466.98</v>
      </c>
      <c r="J14" s="44">
        <f t="shared" si="2"/>
        <v>1911408.9933333334</v>
      </c>
      <c r="K14" s="45">
        <f t="shared" si="0"/>
        <v>1911408.9933333334</v>
      </c>
      <c r="L14" s="45">
        <f t="shared" si="3"/>
        <v>1911217.4472377745</v>
      </c>
      <c r="M14" s="45">
        <f t="shared" si="1"/>
        <v>1911217.4472377745</v>
      </c>
      <c r="N14" s="18"/>
      <c r="O14" s="14"/>
      <c r="P14" s="14"/>
      <c r="Q14" s="61"/>
      <c r="R14" s="66"/>
      <c r="S14" s="66"/>
      <c r="T14" s="14"/>
      <c r="U14" s="14"/>
      <c r="V14" s="14"/>
      <c r="W14" s="14"/>
      <c r="X14" s="14"/>
      <c r="Y14" s="14"/>
      <c r="Z14" s="14"/>
      <c r="AA14" s="14"/>
      <c r="AB14" s="14"/>
      <c r="AC14" s="14"/>
      <c r="AD14" s="14"/>
      <c r="AE14" s="14"/>
      <c r="AF14" s="14"/>
      <c r="AG14" s="14"/>
      <c r="AH14" s="14"/>
      <c r="AI14" s="14"/>
      <c r="AJ14" s="14"/>
      <c r="AK14" s="14"/>
      <c r="AL14" s="14"/>
      <c r="AM14" s="14"/>
      <c r="AN14" s="14"/>
      <c r="AO14" s="14"/>
    </row>
    <row r="15" spans="1:41" s="15" customFormat="1" ht="146.1" customHeight="1" x14ac:dyDescent="0.25">
      <c r="A15" s="17">
        <v>8</v>
      </c>
      <c r="B15" s="37" t="s">
        <v>362</v>
      </c>
      <c r="C15" s="52" t="s">
        <v>366</v>
      </c>
      <c r="D15" s="40"/>
      <c r="E15" s="38" t="s">
        <v>316</v>
      </c>
      <c r="F15" s="9">
        <v>1</v>
      </c>
      <c r="G15" s="58">
        <v>161856</v>
      </c>
      <c r="H15" s="64">
        <v>152677</v>
      </c>
      <c r="I15" s="68">
        <v>134506.88999999998</v>
      </c>
      <c r="J15" s="44">
        <f t="shared" si="2"/>
        <v>149679.96333333335</v>
      </c>
      <c r="K15" s="45">
        <f t="shared" si="0"/>
        <v>149679.96333333335</v>
      </c>
      <c r="L15" s="45">
        <f t="shared" si="3"/>
        <v>149238.99557984047</v>
      </c>
      <c r="M15" s="45">
        <f t="shared" si="1"/>
        <v>149238.99557984047</v>
      </c>
      <c r="N15" s="18"/>
      <c r="O15" s="14"/>
      <c r="P15" s="14"/>
      <c r="Q15" s="61"/>
      <c r="R15" s="66"/>
      <c r="S15" s="66"/>
      <c r="T15" s="14"/>
      <c r="U15" s="14"/>
      <c r="V15" s="14"/>
      <c r="W15" s="14"/>
      <c r="X15" s="14"/>
      <c r="Y15" s="14"/>
      <c r="Z15" s="14"/>
      <c r="AA15" s="14"/>
      <c r="AB15" s="14"/>
      <c r="AC15" s="14"/>
      <c r="AD15" s="14"/>
      <c r="AE15" s="14"/>
      <c r="AF15" s="14"/>
      <c r="AG15" s="14"/>
      <c r="AH15" s="14"/>
      <c r="AI15" s="14"/>
      <c r="AJ15" s="14"/>
      <c r="AK15" s="14"/>
      <c r="AL15" s="14"/>
      <c r="AM15" s="14"/>
      <c r="AN15" s="14"/>
      <c r="AO15" s="14"/>
    </row>
    <row r="16" spans="1:41" s="15" customFormat="1" ht="281.10000000000002" customHeight="1" x14ac:dyDescent="0.25">
      <c r="A16" s="17">
        <v>9</v>
      </c>
      <c r="B16" s="37" t="s">
        <v>363</v>
      </c>
      <c r="C16" s="52" t="s">
        <v>438</v>
      </c>
      <c r="D16" s="40"/>
      <c r="E16" s="38" t="s">
        <v>316</v>
      </c>
      <c r="F16" s="9">
        <v>1</v>
      </c>
      <c r="G16" s="58">
        <v>608717</v>
      </c>
      <c r="H16" s="64">
        <v>602973</v>
      </c>
      <c r="I16" s="68">
        <v>583443.90999999992</v>
      </c>
      <c r="J16" s="44">
        <f t="shared" si="2"/>
        <v>598377.97</v>
      </c>
      <c r="K16" s="45">
        <f t="shared" si="0"/>
        <v>598377.97</v>
      </c>
      <c r="L16" s="45">
        <f t="shared" si="3"/>
        <v>598279.51898286934</v>
      </c>
      <c r="M16" s="45">
        <f t="shared" si="1"/>
        <v>598279.51898286934</v>
      </c>
      <c r="N16" s="18"/>
      <c r="O16" s="14"/>
      <c r="P16" s="14"/>
      <c r="Q16" s="61"/>
      <c r="R16" s="66"/>
      <c r="S16" s="66"/>
      <c r="T16" s="14"/>
      <c r="U16" s="14"/>
      <c r="V16" s="14"/>
      <c r="W16" s="14"/>
      <c r="X16" s="14"/>
      <c r="Y16" s="14"/>
      <c r="Z16" s="14"/>
      <c r="AA16" s="14"/>
      <c r="AB16" s="14"/>
      <c r="AC16" s="14"/>
      <c r="AD16" s="14"/>
      <c r="AE16" s="14"/>
      <c r="AF16" s="14"/>
      <c r="AG16" s="14"/>
      <c r="AH16" s="14"/>
      <c r="AI16" s="14"/>
      <c r="AJ16" s="14"/>
      <c r="AK16" s="14"/>
      <c r="AL16" s="14"/>
      <c r="AM16" s="14"/>
      <c r="AN16" s="14"/>
      <c r="AO16" s="14"/>
    </row>
    <row r="17" spans="1:41" s="15" customFormat="1" ht="159.6" customHeight="1" x14ac:dyDescent="0.25">
      <c r="A17" s="17">
        <v>10</v>
      </c>
      <c r="B17" s="37" t="s">
        <v>364</v>
      </c>
      <c r="C17" s="52" t="s">
        <v>439</v>
      </c>
      <c r="D17" s="40"/>
      <c r="E17" s="38" t="s">
        <v>313</v>
      </c>
      <c r="F17" s="9">
        <v>1</v>
      </c>
      <c r="G17" s="58">
        <v>357991</v>
      </c>
      <c r="H17" s="64">
        <v>352359</v>
      </c>
      <c r="I17" s="68">
        <v>332100.44</v>
      </c>
      <c r="J17" s="44">
        <f t="shared" si="2"/>
        <v>347483.48</v>
      </c>
      <c r="K17" s="45">
        <f t="shared" si="0"/>
        <v>347483.48</v>
      </c>
      <c r="L17" s="45">
        <f t="shared" si="3"/>
        <v>347303.35292965604</v>
      </c>
      <c r="M17" s="45">
        <f t="shared" si="1"/>
        <v>347303.35292965604</v>
      </c>
      <c r="N17" s="18"/>
      <c r="O17" s="14"/>
      <c r="P17" s="14"/>
      <c r="Q17" s="61"/>
      <c r="R17" s="66"/>
      <c r="S17" s="66"/>
      <c r="T17" s="14"/>
      <c r="U17" s="14"/>
      <c r="V17" s="14"/>
      <c r="W17" s="14"/>
      <c r="X17" s="14"/>
      <c r="Y17" s="14"/>
      <c r="Z17" s="14"/>
      <c r="AA17" s="14"/>
      <c r="AB17" s="14"/>
      <c r="AC17" s="14"/>
      <c r="AD17" s="14"/>
      <c r="AE17" s="14"/>
      <c r="AF17" s="14"/>
      <c r="AG17" s="14"/>
      <c r="AH17" s="14"/>
      <c r="AI17" s="14"/>
      <c r="AJ17" s="14"/>
      <c r="AK17" s="14"/>
      <c r="AL17" s="14"/>
      <c r="AM17" s="14"/>
      <c r="AN17" s="14"/>
      <c r="AO17" s="14"/>
    </row>
    <row r="18" spans="1:41" s="15" customFormat="1" ht="332.1" customHeight="1" x14ac:dyDescent="0.25">
      <c r="A18" s="17">
        <v>11</v>
      </c>
      <c r="B18" s="37" t="s">
        <v>311</v>
      </c>
      <c r="C18" s="52" t="s">
        <v>368</v>
      </c>
      <c r="D18" s="40"/>
      <c r="E18" s="38" t="s">
        <v>316</v>
      </c>
      <c r="F18" s="9">
        <v>1</v>
      </c>
      <c r="G18" s="58">
        <v>472902</v>
      </c>
      <c r="H18" s="64">
        <v>463743</v>
      </c>
      <c r="I18" s="68">
        <v>405015.31</v>
      </c>
      <c r="J18" s="44">
        <f t="shared" si="2"/>
        <v>447220.10333333333</v>
      </c>
      <c r="K18" s="45">
        <f t="shared" si="0"/>
        <v>447220.10333333333</v>
      </c>
      <c r="L18" s="45">
        <f t="shared" si="3"/>
        <v>446176.45928730763</v>
      </c>
      <c r="M18" s="45">
        <f t="shared" si="1"/>
        <v>446176.45928730763</v>
      </c>
      <c r="N18" s="18"/>
      <c r="O18" s="14"/>
      <c r="P18" s="14"/>
      <c r="Q18" s="61"/>
      <c r="R18" s="66"/>
      <c r="S18" s="66"/>
      <c r="T18" s="14"/>
      <c r="U18" s="14"/>
      <c r="V18" s="14"/>
      <c r="W18" s="14"/>
      <c r="X18" s="14"/>
      <c r="Y18" s="14"/>
      <c r="Z18" s="14"/>
      <c r="AA18" s="14"/>
      <c r="AB18" s="14"/>
      <c r="AC18" s="14"/>
      <c r="AD18" s="14"/>
      <c r="AE18" s="14"/>
      <c r="AF18" s="14"/>
      <c r="AG18" s="14"/>
      <c r="AH18" s="14"/>
      <c r="AI18" s="14"/>
      <c r="AJ18" s="14"/>
      <c r="AK18" s="14"/>
      <c r="AL18" s="14"/>
      <c r="AM18" s="14"/>
      <c r="AN18" s="14"/>
      <c r="AO18" s="14"/>
    </row>
    <row r="19" spans="1:41" s="15" customFormat="1" x14ac:dyDescent="0.25">
      <c r="A19" s="92" t="s">
        <v>304</v>
      </c>
      <c r="B19" s="92"/>
      <c r="C19" s="92"/>
      <c r="D19" s="92"/>
      <c r="E19" s="92"/>
      <c r="F19" s="92"/>
      <c r="G19" s="93"/>
      <c r="H19" s="57"/>
      <c r="I19" s="57"/>
      <c r="J19" s="30"/>
      <c r="K19" s="30"/>
      <c r="L19" s="30"/>
      <c r="M19" s="30"/>
      <c r="N19" s="21"/>
      <c r="O19" s="14"/>
      <c r="P19" s="14"/>
      <c r="Q19" s="14"/>
      <c r="R19" s="14"/>
      <c r="S19" s="14"/>
      <c r="T19" s="14"/>
      <c r="U19" s="14"/>
      <c r="V19" s="14"/>
      <c r="W19" s="14"/>
      <c r="X19" s="14"/>
      <c r="Y19" s="14"/>
      <c r="Z19" s="14"/>
      <c r="AA19" s="14"/>
      <c r="AB19" s="14"/>
      <c r="AC19" s="14"/>
      <c r="AD19" s="14"/>
      <c r="AE19" s="14"/>
      <c r="AF19" s="14"/>
      <c r="AG19" s="14"/>
      <c r="AH19" s="14"/>
      <c r="AI19" s="14"/>
      <c r="AJ19" s="14"/>
      <c r="AK19" s="14"/>
      <c r="AL19" s="14"/>
      <c r="AM19" s="14"/>
      <c r="AN19" s="14"/>
      <c r="AO19" s="14"/>
    </row>
    <row r="20" spans="1:41" s="15" customFormat="1" ht="23.25" x14ac:dyDescent="0.25">
      <c r="A20" s="86" t="s">
        <v>305</v>
      </c>
      <c r="B20" s="87"/>
      <c r="C20" s="87"/>
      <c r="D20" s="87"/>
      <c r="E20" s="87"/>
      <c r="F20" s="87"/>
      <c r="G20" s="87"/>
      <c r="H20" s="41"/>
      <c r="I20" s="41"/>
      <c r="J20" s="31" t="s">
        <v>441</v>
      </c>
      <c r="K20" s="25">
        <f>+SUM(K8:K18)</f>
        <v>9276146.0199999996</v>
      </c>
      <c r="L20" s="49"/>
      <c r="M20" s="49">
        <f>SUM(M8:M18)</f>
        <v>9269952.1244509611</v>
      </c>
      <c r="N20" s="21"/>
      <c r="O20" s="14"/>
      <c r="P20" s="14"/>
      <c r="Q20" s="14"/>
      <c r="R20" s="14"/>
      <c r="S20" s="14"/>
      <c r="T20" s="14"/>
      <c r="U20" s="14"/>
      <c r="V20" s="14"/>
      <c r="W20" s="14"/>
      <c r="X20" s="14"/>
      <c r="Y20" s="14"/>
      <c r="Z20" s="14"/>
      <c r="AA20" s="14"/>
      <c r="AB20" s="14"/>
      <c r="AC20" s="14"/>
      <c r="AD20" s="14"/>
      <c r="AE20" s="14"/>
      <c r="AF20" s="14"/>
      <c r="AG20" s="14"/>
      <c r="AH20" s="14"/>
      <c r="AI20" s="14"/>
      <c r="AJ20" s="14"/>
      <c r="AK20" s="14"/>
      <c r="AL20" s="14"/>
      <c r="AM20" s="14"/>
      <c r="AN20" s="14"/>
      <c r="AO20" s="14"/>
    </row>
    <row r="21" spans="1:41" s="15" customFormat="1" ht="45" customHeight="1" x14ac:dyDescent="0.25">
      <c r="A21" s="89" t="s">
        <v>306</v>
      </c>
      <c r="B21" s="90"/>
      <c r="C21" s="90"/>
      <c r="D21" s="90"/>
      <c r="E21" s="90"/>
      <c r="F21" s="90"/>
      <c r="G21" s="90"/>
      <c r="H21" s="90"/>
      <c r="I21" s="90"/>
      <c r="J21" s="90"/>
      <c r="K21" s="90"/>
      <c r="L21" s="90"/>
      <c r="M21" s="90"/>
      <c r="N21" s="91"/>
      <c r="O21" s="14"/>
      <c r="P21" s="14"/>
      <c r="Q21" s="61"/>
      <c r="R21" s="14"/>
      <c r="S21" s="14"/>
      <c r="T21" s="14"/>
      <c r="U21" s="14"/>
      <c r="V21" s="14"/>
      <c r="W21" s="14"/>
      <c r="X21" s="14"/>
      <c r="Y21" s="14"/>
      <c r="Z21" s="14"/>
      <c r="AA21" s="14"/>
      <c r="AB21" s="14"/>
      <c r="AC21" s="14"/>
      <c r="AD21" s="14"/>
      <c r="AE21" s="14"/>
      <c r="AF21" s="14"/>
      <c r="AG21" s="14"/>
      <c r="AH21" s="14"/>
      <c r="AI21" s="14"/>
      <c r="AJ21" s="14"/>
      <c r="AK21" s="14"/>
      <c r="AL21" s="14"/>
      <c r="AM21" s="14"/>
      <c r="AN21" s="14"/>
      <c r="AO21" s="14"/>
    </row>
    <row r="22" spans="1:41" s="22" customFormat="1" x14ac:dyDescent="0.25"/>
    <row r="23" spans="1:41" s="22" customFormat="1" ht="23.25" x14ac:dyDescent="0.35">
      <c r="A23" s="56"/>
      <c r="J23" s="35" t="s">
        <v>441</v>
      </c>
      <c r="K23" s="33">
        <f>+K20</f>
        <v>9276146.0199999996</v>
      </c>
      <c r="L23" s="46"/>
      <c r="M23" s="50"/>
    </row>
    <row r="24" spans="1:41" s="22" customFormat="1" ht="23.25" x14ac:dyDescent="0.35">
      <c r="J24" s="36" t="s">
        <v>318</v>
      </c>
      <c r="K24" s="34">
        <f>+K23*3</f>
        <v>27828438.059999999</v>
      </c>
      <c r="L24" s="47"/>
      <c r="M24" s="47"/>
    </row>
    <row r="25" spans="1:41" s="22" customFormat="1" ht="23.25" x14ac:dyDescent="0.35">
      <c r="G25" s="24"/>
      <c r="H25" s="24"/>
      <c r="I25" s="24"/>
      <c r="J25" s="36" t="s">
        <v>305</v>
      </c>
      <c r="K25" s="33">
        <f>+K24</f>
        <v>27828438.059999999</v>
      </c>
      <c r="L25" s="46"/>
      <c r="M25" s="50"/>
    </row>
    <row r="26" spans="1:41" s="22" customFormat="1" ht="23.25" x14ac:dyDescent="0.35">
      <c r="K26" s="32"/>
      <c r="L26" s="32"/>
      <c r="M26" s="32"/>
    </row>
    <row r="27" spans="1:41" s="22" customFormat="1" x14ac:dyDescent="0.25">
      <c r="G27" s="76"/>
      <c r="H27" s="76"/>
      <c r="I27" s="76"/>
      <c r="J27" s="76"/>
    </row>
    <row r="28" spans="1:41" s="22" customFormat="1" ht="23.25" x14ac:dyDescent="0.35">
      <c r="G28" s="76"/>
      <c r="H28" s="76"/>
      <c r="I28" s="76"/>
      <c r="J28" s="76"/>
      <c r="K28" s="26"/>
      <c r="L28" s="26"/>
      <c r="M28" s="26"/>
    </row>
    <row r="29" spans="1:41" s="22" customFormat="1" ht="23.25" x14ac:dyDescent="0.35">
      <c r="G29" s="76"/>
      <c r="H29" s="76"/>
      <c r="I29" s="76"/>
      <c r="J29" s="76"/>
      <c r="K29" s="26"/>
      <c r="L29" s="26"/>
      <c r="M29" s="26"/>
    </row>
    <row r="30" spans="1:41" s="22" customFormat="1" ht="23.25" x14ac:dyDescent="0.35">
      <c r="G30" s="76"/>
      <c r="H30" s="76"/>
      <c r="I30" s="76"/>
      <c r="J30" s="76"/>
      <c r="K30" s="26"/>
      <c r="L30" s="26"/>
      <c r="M30" s="26"/>
    </row>
    <row r="31" spans="1:41" s="22" customFormat="1" ht="23.25" x14ac:dyDescent="0.35">
      <c r="K31" s="26"/>
      <c r="L31" s="26"/>
      <c r="M31" s="26"/>
    </row>
    <row r="32" spans="1:41" s="22" customFormat="1" x14ac:dyDescent="0.25"/>
    <row r="33" s="22" customFormat="1" x14ac:dyDescent="0.25"/>
    <row r="34" s="22" customFormat="1" x14ac:dyDescent="0.25"/>
    <row r="35" s="22" customFormat="1" x14ac:dyDescent="0.25"/>
    <row r="36" s="22" customFormat="1" x14ac:dyDescent="0.25"/>
    <row r="37" s="22" customFormat="1" x14ac:dyDescent="0.25"/>
    <row r="38" s="22" customFormat="1" x14ac:dyDescent="0.25"/>
    <row r="39" s="22" customFormat="1" x14ac:dyDescent="0.25"/>
    <row r="40" s="22" customFormat="1" x14ac:dyDescent="0.25"/>
  </sheetData>
  <mergeCells count="7">
    <mergeCell ref="G27:J30"/>
    <mergeCell ref="A1:N1"/>
    <mergeCell ref="A2:N3"/>
    <mergeCell ref="A5:N5"/>
    <mergeCell ref="A19:G19"/>
    <mergeCell ref="A20:G20"/>
    <mergeCell ref="A21:N21"/>
  </mergeCells>
  <pageMargins left="0.7" right="0.7" top="0.75" bottom="0.75" header="0.3" footer="0.3"/>
  <pageSetup paperSize="9" scale="1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94E2E9-AF99-4816-AB7A-6EDFF9D7D369}">
  <sheetPr>
    <tabColor rgb="FF00B050"/>
    <pageSetUpPr fitToPage="1"/>
  </sheetPr>
  <dimension ref="A1:X26"/>
  <sheetViews>
    <sheetView tabSelected="1" zoomScale="73" zoomScaleNormal="73" zoomScalePageLayoutView="80" workbookViewId="0">
      <selection activeCell="A2" sqref="A2:F4"/>
    </sheetView>
  </sheetViews>
  <sheetFormatPr baseColWidth="10" defaultColWidth="63.5703125" defaultRowHeight="29.25" customHeight="1" x14ac:dyDescent="0.25"/>
  <cols>
    <col min="1" max="1" width="14.7109375" customWidth="1"/>
    <col min="2" max="2" width="58" customWidth="1"/>
    <col min="3" max="3" width="22.7109375" customWidth="1"/>
    <col min="4" max="4" width="15.42578125" style="1" customWidth="1"/>
    <col min="5" max="5" width="16" style="1" customWidth="1"/>
    <col min="6" max="6" width="14.7109375" style="1" customWidth="1"/>
    <col min="7" max="24" width="63.5703125" style="1"/>
  </cols>
  <sheetData>
    <row r="1" spans="1:24" s="2" customFormat="1" ht="72.75" customHeight="1" x14ac:dyDescent="0.25">
      <c r="A1" s="94"/>
      <c r="B1" s="95"/>
      <c r="C1" s="95"/>
      <c r="D1" s="1"/>
      <c r="E1" s="1"/>
      <c r="F1" s="1"/>
      <c r="G1" s="1"/>
      <c r="H1" s="1"/>
      <c r="I1" s="1"/>
      <c r="J1" s="1"/>
      <c r="K1" s="1"/>
      <c r="L1" s="1"/>
      <c r="M1" s="1"/>
      <c r="N1" s="1"/>
      <c r="O1" s="1"/>
      <c r="P1" s="1"/>
      <c r="Q1" s="1"/>
      <c r="R1" s="1"/>
      <c r="S1" s="1"/>
      <c r="T1" s="1"/>
      <c r="U1" s="1"/>
      <c r="V1" s="1"/>
      <c r="W1" s="1"/>
      <c r="X1" s="1"/>
    </row>
    <row r="2" spans="1:24" ht="29.25" customHeight="1" x14ac:dyDescent="0.25">
      <c r="A2" s="98" t="s">
        <v>442</v>
      </c>
      <c r="B2" s="98"/>
      <c r="C2" s="98"/>
      <c r="D2" s="98"/>
      <c r="E2" s="98"/>
      <c r="F2" s="98"/>
    </row>
    <row r="3" spans="1:24" ht="11.25" customHeight="1" x14ac:dyDescent="0.25">
      <c r="A3" s="98"/>
      <c r="B3" s="98"/>
      <c r="C3" s="98"/>
      <c r="D3" s="98"/>
      <c r="E3" s="98"/>
      <c r="F3" s="98"/>
    </row>
    <row r="4" spans="1:24" s="1" customFormat="1" ht="29.25" hidden="1" customHeight="1" x14ac:dyDescent="0.25">
      <c r="A4" s="98"/>
      <c r="B4" s="98"/>
      <c r="C4" s="98"/>
      <c r="D4" s="98"/>
      <c r="E4" s="98"/>
      <c r="F4" s="98"/>
    </row>
    <row r="5" spans="1:24" ht="29.25" customHeight="1" x14ac:dyDescent="0.3">
      <c r="A5" s="97" t="s">
        <v>294</v>
      </c>
      <c r="B5" s="97"/>
      <c r="C5" s="97"/>
      <c r="D5" s="97"/>
      <c r="E5" s="97"/>
      <c r="F5" s="97"/>
    </row>
    <row r="6" spans="1:24" ht="29.25" customHeight="1" x14ac:dyDescent="0.25">
      <c r="A6" s="96" t="s">
        <v>465</v>
      </c>
      <c r="B6" s="96"/>
      <c r="C6" s="96"/>
      <c r="D6" s="96"/>
      <c r="E6" s="96"/>
      <c r="F6" s="96"/>
      <c r="G6" s="7"/>
      <c r="H6" s="7"/>
      <c r="I6" s="7"/>
      <c r="J6" s="7"/>
      <c r="K6" s="7"/>
      <c r="L6" s="7"/>
      <c r="M6" s="7"/>
      <c r="N6" s="7"/>
      <c r="O6" s="7"/>
      <c r="P6" s="7"/>
      <c r="Q6" s="7"/>
      <c r="R6" s="7"/>
      <c r="S6" s="7"/>
      <c r="T6" s="7"/>
      <c r="U6" s="7"/>
      <c r="V6" s="7"/>
      <c r="W6" s="7"/>
      <c r="X6" s="7"/>
    </row>
    <row r="7" spans="1:24" ht="29.25" customHeight="1" x14ac:dyDescent="0.25">
      <c r="A7" s="73" t="s">
        <v>443</v>
      </c>
      <c r="B7" s="74" t="s">
        <v>444</v>
      </c>
      <c r="C7" s="74" t="s">
        <v>445</v>
      </c>
      <c r="D7" s="74" t="s">
        <v>444</v>
      </c>
      <c r="E7" s="74" t="s">
        <v>445</v>
      </c>
      <c r="F7" s="74" t="s">
        <v>462</v>
      </c>
    </row>
    <row r="8" spans="1:24" ht="29.25" customHeight="1" x14ac:dyDescent="0.25">
      <c r="A8" s="75">
        <v>1</v>
      </c>
      <c r="B8" s="70" t="s">
        <v>446</v>
      </c>
      <c r="C8" s="71" t="s">
        <v>447</v>
      </c>
      <c r="D8" s="72">
        <v>14000</v>
      </c>
      <c r="E8" s="72">
        <v>14000</v>
      </c>
      <c r="F8" s="72">
        <v>14000</v>
      </c>
    </row>
    <row r="9" spans="1:24" ht="29.25" customHeight="1" x14ac:dyDescent="0.25">
      <c r="A9" s="75">
        <v>2</v>
      </c>
      <c r="B9" s="70" t="s">
        <v>448</v>
      </c>
      <c r="C9" s="71" t="s">
        <v>447</v>
      </c>
      <c r="D9" s="72">
        <v>80000</v>
      </c>
      <c r="E9" s="72">
        <v>80000</v>
      </c>
      <c r="F9" s="72">
        <v>80000</v>
      </c>
    </row>
    <row r="10" spans="1:24" ht="29.25" customHeight="1" x14ac:dyDescent="0.25">
      <c r="A10" s="75">
        <v>3</v>
      </c>
      <c r="B10" s="70" t="s">
        <v>455</v>
      </c>
      <c r="C10" s="71" t="s">
        <v>447</v>
      </c>
      <c r="D10" s="72">
        <v>62000</v>
      </c>
      <c r="E10" s="72">
        <v>60000</v>
      </c>
      <c r="F10" s="72">
        <v>61000</v>
      </c>
    </row>
    <row r="11" spans="1:24" ht="29.25" customHeight="1" x14ac:dyDescent="0.25">
      <c r="A11" s="75">
        <v>4</v>
      </c>
      <c r="B11" s="70" t="s">
        <v>456</v>
      </c>
      <c r="C11" s="71" t="s">
        <v>447</v>
      </c>
      <c r="D11" s="72">
        <v>52000</v>
      </c>
      <c r="E11" s="72">
        <v>44000</v>
      </c>
      <c r="F11" s="72">
        <v>48000</v>
      </c>
    </row>
    <row r="12" spans="1:24" ht="29.25" customHeight="1" x14ac:dyDescent="0.25">
      <c r="A12" s="75">
        <v>5</v>
      </c>
      <c r="B12" s="70" t="s">
        <v>457</v>
      </c>
      <c r="C12" s="71" t="s">
        <v>447</v>
      </c>
      <c r="D12" s="72">
        <v>110000</v>
      </c>
      <c r="E12" s="72">
        <v>110000</v>
      </c>
      <c r="F12" s="72">
        <v>110000</v>
      </c>
    </row>
    <row r="13" spans="1:24" ht="29.25" customHeight="1" x14ac:dyDescent="0.25">
      <c r="A13" s="75">
        <v>6</v>
      </c>
      <c r="B13" s="70" t="s">
        <v>449</v>
      </c>
      <c r="C13" s="71" t="s">
        <v>447</v>
      </c>
      <c r="D13" s="72">
        <v>100000</v>
      </c>
      <c r="E13" s="72">
        <v>90000</v>
      </c>
      <c r="F13" s="72">
        <v>95000</v>
      </c>
    </row>
    <row r="14" spans="1:24" ht="29.25" customHeight="1" x14ac:dyDescent="0.25">
      <c r="A14" s="75">
        <v>7</v>
      </c>
      <c r="B14" s="70" t="s">
        <v>450</v>
      </c>
      <c r="C14" s="71" t="s">
        <v>447</v>
      </c>
      <c r="D14" s="72">
        <v>64000</v>
      </c>
      <c r="E14" s="72">
        <v>60000</v>
      </c>
      <c r="F14" s="72">
        <v>62000</v>
      </c>
    </row>
    <row r="15" spans="1:24" ht="29.25" customHeight="1" x14ac:dyDescent="0.25">
      <c r="A15" s="75">
        <v>8</v>
      </c>
      <c r="B15" s="70" t="s">
        <v>458</v>
      </c>
      <c r="C15" s="71" t="s">
        <v>447</v>
      </c>
      <c r="D15" s="72">
        <v>70000</v>
      </c>
      <c r="E15" s="72">
        <v>70000</v>
      </c>
      <c r="F15" s="72">
        <v>70000</v>
      </c>
    </row>
    <row r="16" spans="1:24" ht="29.25" customHeight="1" x14ac:dyDescent="0.25">
      <c r="A16" s="75">
        <v>9</v>
      </c>
      <c r="B16" s="70" t="s">
        <v>459</v>
      </c>
      <c r="C16" s="71" t="s">
        <v>447</v>
      </c>
      <c r="D16" s="72">
        <v>66000</v>
      </c>
      <c r="E16" s="72">
        <v>30000</v>
      </c>
      <c r="F16" s="72">
        <v>48000</v>
      </c>
    </row>
    <row r="17" spans="1:6" ht="29.25" customHeight="1" x14ac:dyDescent="0.25">
      <c r="A17" s="75">
        <v>10</v>
      </c>
      <c r="B17" s="70" t="s">
        <v>460</v>
      </c>
      <c r="C17" s="71" t="s">
        <v>447</v>
      </c>
      <c r="D17" s="72">
        <v>38000</v>
      </c>
      <c r="E17" s="72">
        <v>50000</v>
      </c>
      <c r="F17" s="72">
        <v>44000</v>
      </c>
    </row>
    <row r="18" spans="1:6" ht="29.25" customHeight="1" x14ac:dyDescent="0.25">
      <c r="A18" s="75">
        <v>11</v>
      </c>
      <c r="B18" s="70" t="s">
        <v>451</v>
      </c>
      <c r="C18" s="71" t="s">
        <v>447</v>
      </c>
      <c r="D18" s="72">
        <v>22000</v>
      </c>
      <c r="E18" s="72">
        <v>50000</v>
      </c>
      <c r="F18" s="72">
        <v>36000</v>
      </c>
    </row>
    <row r="19" spans="1:6" ht="29.25" customHeight="1" x14ac:dyDescent="0.25">
      <c r="A19" s="75">
        <v>12</v>
      </c>
      <c r="B19" s="70" t="s">
        <v>452</v>
      </c>
      <c r="C19" s="71" t="s">
        <v>447</v>
      </c>
      <c r="D19" s="72">
        <v>16000</v>
      </c>
      <c r="E19" s="72">
        <v>20000</v>
      </c>
      <c r="F19" s="72">
        <v>18000</v>
      </c>
    </row>
    <row r="20" spans="1:6" ht="29.25" customHeight="1" x14ac:dyDescent="0.25">
      <c r="A20" s="75">
        <v>13</v>
      </c>
      <c r="B20" s="70" t="s">
        <v>461</v>
      </c>
      <c r="C20" s="71" t="s">
        <v>447</v>
      </c>
      <c r="D20" s="72">
        <v>12000</v>
      </c>
      <c r="E20" s="72">
        <v>20000</v>
      </c>
      <c r="F20" s="72">
        <v>16000</v>
      </c>
    </row>
    <row r="21" spans="1:6" ht="29.25" customHeight="1" x14ac:dyDescent="0.25">
      <c r="A21" s="75">
        <v>14</v>
      </c>
      <c r="B21" s="70" t="s">
        <v>453</v>
      </c>
      <c r="C21" s="71" t="s">
        <v>447</v>
      </c>
      <c r="D21" s="72">
        <v>170000</v>
      </c>
      <c r="E21" s="72">
        <v>240000</v>
      </c>
      <c r="F21" s="72">
        <v>205000</v>
      </c>
    </row>
    <row r="22" spans="1:6" ht="29.25" customHeight="1" x14ac:dyDescent="0.25">
      <c r="A22" s="75">
        <v>15</v>
      </c>
      <c r="B22" s="70" t="s">
        <v>463</v>
      </c>
      <c r="C22" s="71" t="s">
        <v>447</v>
      </c>
      <c r="D22" s="72">
        <v>130000</v>
      </c>
      <c r="E22" s="72">
        <v>160000</v>
      </c>
      <c r="F22" s="72">
        <v>145000</v>
      </c>
    </row>
    <row r="23" spans="1:6" ht="29.25" customHeight="1" x14ac:dyDescent="0.25">
      <c r="A23" s="75">
        <v>16</v>
      </c>
      <c r="B23" s="70" t="s">
        <v>454</v>
      </c>
      <c r="C23" s="71" t="s">
        <v>447</v>
      </c>
      <c r="D23" s="72">
        <v>9000</v>
      </c>
      <c r="E23" s="72">
        <v>20000</v>
      </c>
      <c r="F23" s="72">
        <v>14500</v>
      </c>
    </row>
    <row r="24" spans="1:6" ht="29.25" customHeight="1" x14ac:dyDescent="0.25">
      <c r="A24" s="75">
        <v>17</v>
      </c>
      <c r="B24" s="70" t="s">
        <v>464</v>
      </c>
      <c r="C24" s="71" t="s">
        <v>447</v>
      </c>
      <c r="D24" s="72">
        <v>22000</v>
      </c>
      <c r="E24" s="72">
        <v>24000</v>
      </c>
      <c r="F24" s="72">
        <v>23000</v>
      </c>
    </row>
    <row r="26" spans="1:6" ht="29.25" customHeight="1" x14ac:dyDescent="0.25">
      <c r="A26" s="69" t="s">
        <v>466</v>
      </c>
    </row>
  </sheetData>
  <mergeCells count="4">
    <mergeCell ref="A1:C1"/>
    <mergeCell ref="A6:F6"/>
    <mergeCell ref="A5:F5"/>
    <mergeCell ref="A2:F4"/>
  </mergeCells>
  <pageMargins left="0.7" right="0.7" top="0.75" bottom="0.75" header="0.3" footer="0.3"/>
  <pageSetup paperSize="9" scale="1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60386ed-1c33-4bc7-af14-a7c7d2725ad0">
      <Terms xmlns="http://schemas.microsoft.com/office/infopath/2007/PartnerControls"/>
    </lcf76f155ced4ddcb4097134ff3c332f>
    <TaxCatchAll xmlns="71c3edb3-d7b6-4935-973e-fff3bdb4fdee"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2BF9D970399FA449B3D09CD63427DE15" ma:contentTypeVersion="10" ma:contentTypeDescription="Crear nuevo documento." ma:contentTypeScope="" ma:versionID="75732e7d8bd0f12e0a7ab9ebae907351">
  <xsd:schema xmlns:xsd="http://www.w3.org/2001/XMLSchema" xmlns:xs="http://www.w3.org/2001/XMLSchema" xmlns:p="http://schemas.microsoft.com/office/2006/metadata/properties" xmlns:ns2="860386ed-1c33-4bc7-af14-a7c7d2725ad0" xmlns:ns3="71c3edb3-d7b6-4935-973e-fff3bdb4fdee" targetNamespace="http://schemas.microsoft.com/office/2006/metadata/properties" ma:root="true" ma:fieldsID="e3a6a701826a88d726e4e254099e3702" ns2:_="" ns3:_="">
    <xsd:import namespace="860386ed-1c33-4bc7-af14-a7c7d2725ad0"/>
    <xsd:import namespace="71c3edb3-d7b6-4935-973e-fff3bdb4fde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lcf76f155ced4ddcb4097134ff3c332f" minOccurs="0"/>
                <xsd:element ref="ns3:TaxCatchAll"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60386ed-1c33-4bc7-af14-a7c7d2725ad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c3edb3-d7b6-4935-973e-fff3bdb4fd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1eafc08-5b18-4c4a-a5b9-b64de5f3c6ef}" ma:internalName="TaxCatchAll" ma:showField="CatchAllData" ma:web="71c3edb3-d7b6-4935-973e-fff3bdb4fd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5085BF-1F80-46AF-9AB6-CCB711E62EEA}">
  <ds:schemaRefs>
    <ds:schemaRef ds:uri="http://schemas.microsoft.com/office/2006/metadata/properties"/>
    <ds:schemaRef ds:uri="http://schemas.microsoft.com/office/infopath/2007/PartnerControls"/>
    <ds:schemaRef ds:uri="860386ed-1c33-4bc7-af14-a7c7d2725ad0"/>
    <ds:schemaRef ds:uri="71c3edb3-d7b6-4935-973e-fff3bdb4fdee"/>
  </ds:schemaRefs>
</ds:datastoreItem>
</file>

<file path=customXml/itemProps2.xml><?xml version="1.0" encoding="utf-8"?>
<ds:datastoreItem xmlns:ds="http://schemas.openxmlformats.org/officeDocument/2006/customXml" ds:itemID="{B30FFC12-42AF-4B45-B70F-C2C1ECCD6D80}">
  <ds:schemaRefs>
    <ds:schemaRef ds:uri="http://schemas.microsoft.com/sharepoint/v3/contenttype/forms"/>
  </ds:schemaRefs>
</ds:datastoreItem>
</file>

<file path=customXml/itemProps3.xml><?xml version="1.0" encoding="utf-8"?>
<ds:datastoreItem xmlns:ds="http://schemas.openxmlformats.org/officeDocument/2006/customXml" ds:itemID="{FD2697EB-6036-433D-8825-02CBA36E4F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60386ed-1c33-4bc7-af14-a7c7d2725ad0"/>
    <ds:schemaRef ds:uri="71c3edb3-d7b6-4935-973e-fff3bdb4fd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Listas desplegables</vt:lpstr>
      <vt:lpstr>EM KIT TECNOLOGICO(TIC)</vt:lpstr>
      <vt:lpstr>EM KIT AGRICOLA</vt:lpstr>
      <vt:lpstr>EM KIT AGROINDUSTRIA</vt:lpstr>
      <vt:lpstr>EM KIT PECUARIO</vt:lpstr>
      <vt:lpstr>EM KIT AMBIENTAL</vt:lpstr>
      <vt:lpstr>Estudio de mercados</vt:lpstr>
      <vt:lpstr>'EM KIT AGRICOLA'!Print_Area</vt:lpstr>
      <vt:lpstr>'EM KIT AGROINDUSTRIA'!Print_Area</vt:lpstr>
      <vt:lpstr>'EM KIT AMBIENTAL'!Print_Area</vt:lpstr>
      <vt:lpstr>'EM KIT PECUARIO'!Print_Area</vt:lpstr>
      <vt:lpstr>'EM KIT TECNOLOGICO(TIC)'!Print_Area</vt:lpstr>
      <vt:lpstr>'Estudio de mercados'!Print_Area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2014-03-20T19:22:56Z</dcterms:created>
  <dcterms:modified xsi:type="dcterms:W3CDTF">2024-05-15T15:27:39Z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0x0101002BF9D970399FA449B3D09CD63427DE15</vt:lpwstr>
  </property>
  <property fmtid="{D5CDD505-2E9C-101B-9397-08002B2CF9AE}" pid="3" name="MSIP_Label_1299739c-ad3d-4908-806e-4d91151a6e13_Enabled">
    <vt:lpwstr>true</vt:lpwstr>
  </property>
  <property fmtid="{D5CDD505-2E9C-101B-9397-08002B2CF9AE}" pid="4" name="MSIP_Label_1299739c-ad3d-4908-806e-4d91151a6e13_SetDate">
    <vt:lpwstr>2023-03-04T16:52:19Z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58553eb6-bee8-45c2-916e-2bfec2906006</vt:lpwstr>
  </property>
  <property fmtid="{D5CDD505-2E9C-101B-9397-08002B2CF9AE}" pid="9" name="MSIP_Label_1299739c-ad3d-4908-806e-4d91151a6e13_ContentBits">
    <vt:lpwstr>0</vt:lpwstr>
  </property>
</Properties>
</file>