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K:\CONTRATACION 2024\"/>
    </mc:Choice>
  </mc:AlternateContent>
  <xr:revisionPtr revIDLastSave="0" documentId="13_ncr:1_{B1026EF0-0CD6-49DD-8746-E36CB0E3934E}" xr6:coauthVersionLast="36" xr6:coauthVersionMax="47" xr10:uidLastSave="{00000000-0000-0000-0000-000000000000}"/>
  <bookViews>
    <workbookView xWindow="0" yWindow="0" windowWidth="28800" windowHeight="12225" xr2:uid="{0B3A3D34-B609-4199-AB9F-368ABC838B8D}"/>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 i="1" l="1"/>
  <c r="H3" i="1" s="1"/>
  <c r="G4" i="1"/>
  <c r="H4" i="1" s="1"/>
  <c r="G5" i="1"/>
  <c r="G6" i="1"/>
  <c r="H6" i="1" s="1"/>
  <c r="G7" i="1"/>
  <c r="H7" i="1" s="1"/>
  <c r="G8" i="1"/>
  <c r="H8" i="1" s="1"/>
  <c r="G9" i="1"/>
  <c r="H9" i="1" s="1"/>
  <c r="G10" i="1"/>
  <c r="H10" i="1" s="1"/>
  <c r="G11" i="1"/>
  <c r="H11" i="1" s="1"/>
  <c r="G12" i="1"/>
  <c r="H12" i="1" s="1"/>
  <c r="G13" i="1"/>
  <c r="G14" i="1"/>
  <c r="H14" i="1" s="1"/>
  <c r="G15" i="1"/>
  <c r="H15" i="1" s="1"/>
  <c r="P15" i="1"/>
  <c r="Q15" i="1" s="1"/>
  <c r="R15" i="1" s="1"/>
  <c r="L15" i="1"/>
  <c r="M15" i="1" s="1"/>
  <c r="N15" i="1" s="1"/>
  <c r="P14" i="1"/>
  <c r="Q14" i="1" s="1"/>
  <c r="R14" i="1" s="1"/>
  <c r="L14" i="1"/>
  <c r="M14" i="1" s="1"/>
  <c r="N14" i="1" s="1"/>
  <c r="I7" i="1" l="1"/>
  <c r="J7" i="1" s="1"/>
  <c r="H5" i="1"/>
  <c r="I5" i="1" s="1"/>
  <c r="J5" i="1" s="1"/>
  <c r="I11" i="1"/>
  <c r="J11" i="1" s="1"/>
  <c r="I8" i="1"/>
  <c r="J8" i="1" s="1"/>
  <c r="H13" i="1"/>
  <c r="I13" i="1" s="1"/>
  <c r="J13" i="1" s="1"/>
  <c r="I14" i="1"/>
  <c r="J14" i="1" s="1"/>
  <c r="I10" i="1"/>
  <c r="J10" i="1" s="1"/>
  <c r="I12" i="1"/>
  <c r="J12" i="1" s="1"/>
  <c r="I9" i="1"/>
  <c r="J9" i="1" s="1"/>
  <c r="I6" i="1"/>
  <c r="J6" i="1" s="1"/>
  <c r="I3" i="1"/>
  <c r="J3" i="1" s="1"/>
  <c r="I4" i="1"/>
  <c r="J4" i="1" s="1"/>
  <c r="P13" i="1"/>
  <c r="Q13" i="1" s="1"/>
  <c r="R13" i="1" s="1"/>
  <c r="P12" i="1"/>
  <c r="Q12" i="1" s="1"/>
  <c r="R12" i="1" s="1"/>
  <c r="P11" i="1"/>
  <c r="Q11" i="1" s="1"/>
  <c r="R11" i="1" s="1"/>
  <c r="P10" i="1"/>
  <c r="Q10" i="1" s="1"/>
  <c r="R10" i="1" s="1"/>
  <c r="P9" i="1"/>
  <c r="Q9" i="1" s="1"/>
  <c r="R9" i="1" s="1"/>
  <c r="P8" i="1"/>
  <c r="Q8" i="1" s="1"/>
  <c r="R8" i="1" s="1"/>
  <c r="P7" i="1"/>
  <c r="Q7" i="1" s="1"/>
  <c r="R7" i="1" s="1"/>
  <c r="P6" i="1"/>
  <c r="Q6" i="1" s="1"/>
  <c r="R6" i="1" s="1"/>
  <c r="P5" i="1"/>
  <c r="Q5" i="1" s="1"/>
  <c r="R5" i="1" s="1"/>
  <c r="P4" i="1"/>
  <c r="Q4" i="1" s="1"/>
  <c r="R4" i="1" s="1"/>
  <c r="P3" i="1"/>
  <c r="Q3" i="1" s="1"/>
  <c r="R3" i="1" s="1"/>
  <c r="L3" i="1"/>
  <c r="M3" i="1" s="1"/>
  <c r="N3" i="1" s="1"/>
  <c r="L4" i="1"/>
  <c r="M4" i="1" s="1"/>
  <c r="N4" i="1" s="1"/>
  <c r="L5" i="1"/>
  <c r="M5" i="1" s="1"/>
  <c r="N5" i="1" s="1"/>
  <c r="L6" i="1"/>
  <c r="M6" i="1" s="1"/>
  <c r="N6" i="1" s="1"/>
  <c r="L7" i="1"/>
  <c r="M7" i="1" s="1"/>
  <c r="N7" i="1" s="1"/>
  <c r="L8" i="1"/>
  <c r="M8" i="1" s="1"/>
  <c r="N8" i="1" s="1"/>
  <c r="L9" i="1"/>
  <c r="M9" i="1" s="1"/>
  <c r="N9" i="1" s="1"/>
  <c r="L10" i="1"/>
  <c r="M10" i="1" s="1"/>
  <c r="N10" i="1" s="1"/>
  <c r="L11" i="1"/>
  <c r="M11" i="1" s="1"/>
  <c r="N11" i="1" s="1"/>
  <c r="L12" i="1"/>
  <c r="M12" i="1" s="1"/>
  <c r="N12" i="1" s="1"/>
  <c r="L13" i="1"/>
  <c r="M13" i="1" s="1"/>
  <c r="N13" i="1" s="1"/>
  <c r="J16" i="1" l="1"/>
  <c r="N16" i="1"/>
  <c r="R16" i="1"/>
</calcChain>
</file>

<file path=xl/sharedStrings.xml><?xml version="1.0" encoding="utf-8"?>
<sst xmlns="http://schemas.openxmlformats.org/spreadsheetml/2006/main" count="71" uniqueCount="45">
  <si>
    <t>ITEM</t>
  </si>
  <si>
    <t>DESTINO</t>
  </si>
  <si>
    <t xml:space="preserve">TIPO DE EQUIPO A ADQUIRIR </t>
  </si>
  <si>
    <t>DESCRIPCION</t>
  </si>
  <si>
    <t>CANTIDAD DE AIRES A ADQUIRIR E INSTALAR</t>
  </si>
  <si>
    <t>AIRE ACONDICIONADO MINISPLIT</t>
  </si>
  <si>
    <t>UNIDAD BÁSICA DE LORICA</t>
  </si>
  <si>
    <t>ÁREA</t>
  </si>
  <si>
    <t>Recepción</t>
  </si>
  <si>
    <t>DIRECCIÓN SECCIONAL CORDOBA (Sede Monteria)</t>
  </si>
  <si>
    <t>Identificación # 1</t>
  </si>
  <si>
    <t>Adquisición de aire acondicionado tipo Minisplit de 36.000 BTU, a 220 voltios incluida toda la mano de obra para su instalación, y su puesta en marcha.
Se debe instalar 8 mt por línea de tubería, sabiendo que son 2 líneas, alta y baja, con 12 mts de cable encauchetado  # 12 x 3 hilos, para su instalación, con corta circuitos de 30 amperios para el equipo, con su respectivas bases y desague.
Se debe desinstalar el equipo existente con sus respectivas tuberías y cables, para ubicar el nuevo aire que se va a adquirir</t>
  </si>
  <si>
    <t>Adquisición de aire acondicionado tipo Minisplit de 18.000 BTU, a 220 voltios incluida toda la mano de obra para su instalación, y su puesta en marcha.
Se debe instalar 9 mt por línea de tubería, sabiendo que son 2 líneas, alta y baja, con 12 mts de cable encauchetado  # 12 x 3 hilos, para su instalación, con corta circuitos de 30 amperios para el equipo, con su respectivas bases y desague.
Se debe desinstalar el equipo existente con sus respectivas tuberías y cables, para ubicar el nuevo aire que se va a adquirir.</t>
  </si>
  <si>
    <t>DIRECCIÓN SECCIONAL CHOCO (Sede Quibdo)</t>
  </si>
  <si>
    <t>Oficina Medicos</t>
  </si>
  <si>
    <t>Adquisición de aire acondicionado tipo Minisplit inverter de 24.000 BTU, a 220 voltios, incluida toda la mano de obra para su instalación, y su puesta en marcha.
Se debe instalar 17 mt por línea de tubería, sabiendo que son 2 líneas, alta y baja, con 12 mts de cable encauchetado  # 12 x 3 hilos, para su instalación, con corta circuitos de 30 amperios para el equipo  y desague. 
Se debe desinstalar el equipo existente con sus respectivas tuberías y cables, para ubicar el nuevo aire que se va a adquirir.</t>
  </si>
  <si>
    <t xml:space="preserve">Adquisición e instalación de aire acondicionado tipo Minisplit inverter de 12.000 BTU, a 220 voltios, incluida toda la mano de obra para su instalación, y su puesta en marcha.
Se deben instalar con 24 mt de tubería aproximadamente por línea, sabiendo que son 2 de alta y 2 de baja, con 24 mts de cable encauchetado por cada equipo, # 12 x 3 hilos aproximadamente, para su instalación, con corta circuitos de 30 amperios para el equipo.
Se debe instalar 18 mt por línea de tubería, sabiendo que son 2 líneas, alta y baja, con 18 mts de cable encauchetado  # 12 x 3 hilos, para su instalación, con corta circuitos de 30 amperios para el equipo, con su respectivas bases y desague. </t>
  </si>
  <si>
    <t>Rayos X (Morgue)</t>
  </si>
  <si>
    <t>Sala de descompuestos (Morgue)</t>
  </si>
  <si>
    <t xml:space="preserve">DIRECCIÓN REGIONAL- Sede MEDELLÍN </t>
  </si>
  <si>
    <t xml:space="preserve">DIRECCIÓN REGIONAL - Sede MEDELLÍN </t>
  </si>
  <si>
    <t>Sala de morgue principal</t>
  </si>
  <si>
    <t xml:space="preserve">Adquisición de aire acondicionado tipo Minisplit de 36.000 BTU, a 220 voltios incluida toda la mano de obra para su instalación, y su puesta en marcha.
Se debe instalar 6 mt por línea de tubería, sabiendo que son 2 líneas, alta y baja, con 12 mts de cable encauchetado  # 12 x 3 hilos, para su instalación, con corta circuitos de 30 amperios para el equipo, con su respectivas bases y desague.
</t>
  </si>
  <si>
    <t xml:space="preserve">Adquisición de aire acondicionado tipo Minisplit inverter de 24.000 BTU, a 220 voltios, incluida toda la mano de obra para su instalación, y su puesta en marcha.
Se debe instalar 8 mt por línea de tubería, sabiendo que son 2 líneas, alta y baja, con 16 mts de cable encauchetado  # 12 x 3 hilos, para su instalación, con corta circuitos de 30 amperios para el equipo  y desague. </t>
  </si>
  <si>
    <t>RAC de sistemas, segundo y cuarto piso -Torre Norte</t>
  </si>
  <si>
    <t>Adquisición de aire acondicionado tipo Minisplit inverter de 24.000 BTU, a 220 voltios, incluida toda la mano de obra para su instalación, y su puesta en marcha.
Se debe instalar 8 mt por línea de tubería, sabiendo que son 2 líneas, alta y baja, con 16 mts de cable encauchetado  # 12 x 3 hilos, para su instalación, con corta circuitos de 30 amperios para el equipo  y desague. 
Se debe desinstalar el equipo existente con sus respectivas tuberías y cables, para ubicar el nuevo aire que se va a adquirir</t>
  </si>
  <si>
    <t>Laboratorio de estupefacientes</t>
  </si>
  <si>
    <t xml:space="preserve">Adquisición de aire acondicionado tipo Minisplit de 36.000 BTU, a 220 voltios incluida toda la mano de obra para su instalación, y su puesta en marcha.
Se debe instalar 15 mt por línea de tubería, sabiendo que son 2 líneas, alta y baja, con 17 mts de cable encauchetado  # 12 x 3 hilos, para su instalación, con corta circuitos de 30 amperios para el equipo, con su respectivas bases y desague.
Se debe desinstalar el equipo existente con sus respectivas tuberías y cables, para ubicar el nuevo aire que se va a adquirir
</t>
  </si>
  <si>
    <t>AIRE ACONDICIONADO PISO TECHO INVERTE</t>
  </si>
  <si>
    <t>Cromatografia de Toxicologia</t>
  </si>
  <si>
    <t>Adquisición de aire acondicionado tipo piso techo inverter de 60.000 BTU, a 220 voltios incluida toda la mano de obra para su instalación, y su puesta en marcha.
Se debe instalar 10 mt por línea, sabiendo que son 2 líneas, alta y baja, con 25 mts de cable encauchetado x 3 hilos, para su instalación, con corta circuitos de 40 amperios mínimo para el equipo, con sus respectivas bases.
Se debe desinstalar el equipo existente con sus respectivas tuberías y cables, para ubicar el nuevo aire que se va a adquirir</t>
  </si>
  <si>
    <t>Cuarto de telecomunicaciones</t>
  </si>
  <si>
    <t>Cuarto de neveras de administración de casos</t>
  </si>
  <si>
    <t xml:space="preserve">Adquisición de aire acondicionado tipo Minisplit inverter de 24.000 BTU, a 220 voltios, incluida toda la mano de obra para su instalación, y su puesta en marcha.
Se debe instalar 6 mt por línea de tubería, sabiendo que son 2 líneas, alta y baja, con 16 mts de cable encauchetado  # 12 x 3 hilos, para su instalación, con corta circuitos de 30 amperios para el equipo  y desague. 
</t>
  </si>
  <si>
    <t>ADQUISICIÓN DE AIRES ACONDICIONADOS PARA LA REGIONAL NOROCCIDENTE DEL INSTITUTO NACIONAL DE MEDICINA LEGAL Y CIENCIAS FORENSES.</t>
  </si>
  <si>
    <t>VALOR UNITARIO PROMEDIO</t>
  </si>
  <si>
    <t>IVA</t>
  </si>
  <si>
    <t xml:space="preserve">VALOR UNITARIO </t>
  </si>
  <si>
    <t xml:space="preserve">VALOR CON IVA </t>
  </si>
  <si>
    <t xml:space="preserve">VALOR TOTAL </t>
  </si>
  <si>
    <t>Adquisición de aire acondicionado tipo piso techo inverter de 60.000 BTU - 5 ton, a 220
voltios, monofasico refrgerante R410A, incluida toda la mano de obra para su instalación,
y su puesta en marcha.
Se debe incluir la limpieza de toda la tuberia de cobre existente, sabiendo que son 2
líneas, alta y baja, con 25 mts de cable encauchetado x 3 hilos, para su instalación, con
corta circuitos de 40 amperios mínimo para el equipo, con sus respectivas bases.
Se debe desinstalar el equipo existente, se conservan las tuberías</t>
  </si>
  <si>
    <t>Total</t>
  </si>
  <si>
    <r>
      <t xml:space="preserve">Mano de obra calificada (incluye desmonte y monte de equipos  con coordinador de altura, </t>
    </r>
    <r>
      <rPr>
        <sz val="9"/>
        <color theme="1"/>
        <rFont val="HELVETICA"/>
      </rPr>
      <t xml:space="preserve">Suministro e instalación del cableado eléctrico de control (encauchetado 3X#12 AWG),Suministro e instalación del sistema de drenaje, Instalación de soportes para el paso de tubería y cableado eléctrico, Suministro y carga del gas refrigerante R-410ª, Montado sobre aisladores de vibración y las conexiones de refrigeración permitirán la flexibilidad necesaria para que el equipo opere normalmente libre de transmisión de vibración y ruido para trabajar con refrigerante R410A, Serpentín del condensador con tratamiento anticorrosivo de fábrica (igual o similar al Gold fin), Se requieren hacer vacío con bomba durante la instalación de los equipos, en presencia del supervisor del contrato, Gas refrigerante para complementar el llenado de las tuberías, Modificaciones de los cielos rasos y pasa muros. Tuberías necesarias para las respectivas instalaciones de equipos, Suministro e instalación de tubería de cobre para cada uno de los equipos a instalar </t>
    </r>
    <r>
      <rPr>
        <sz val="9"/>
        <color rgb="FF000000"/>
        <rFont val="HELVETICA"/>
      </rPr>
      <t>y transporte)</t>
    </r>
  </si>
  <si>
    <t>Laboratorio de toxicología</t>
  </si>
  <si>
    <t xml:space="preserve">VALOR UNITARIO CON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</si>
</sst>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sz val="11"/>
      <color theme="1"/>
      <name val="Calibri"/>
      <family val="2"/>
      <scheme val="minor"/>
    </font>
    <font>
      <b/>
      <sz val="9"/>
      <color theme="1"/>
      <name val="HELVETICA"/>
    </font>
    <font>
      <sz val="9"/>
      <color theme="1"/>
      <name val="HELVETICA"/>
    </font>
    <font>
      <b/>
      <sz val="9"/>
      <color rgb="FF000000"/>
      <name val="HELVETICA"/>
    </font>
    <font>
      <sz val="9"/>
      <color rgb="FF000000"/>
      <name val="HELVETICA"/>
    </font>
    <font>
      <b/>
      <sz val="9"/>
      <name val="HELVETICA"/>
    </font>
    <font>
      <sz val="9"/>
      <name val="HELVETICA"/>
    </font>
  </fonts>
  <fills count="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00B0F0"/>
        <bgColor indexed="64"/>
      </patternFill>
    </fill>
  </fills>
  <borders count="16">
    <border>
      <left/>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72">
    <xf numFmtId="0" fontId="0" fillId="0" borderId="0" xfId="0"/>
    <xf numFmtId="0" fontId="3" fillId="0" borderId="0" xfId="0" applyFont="1"/>
    <xf numFmtId="0" fontId="4" fillId="2" borderId="7"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164" fontId="2" fillId="0" borderId="1" xfId="1" applyNumberFormat="1" applyFont="1" applyBorder="1" applyAlignment="1">
      <alignment horizontal="center" vertical="center"/>
    </xf>
    <xf numFmtId="164" fontId="5" fillId="2" borderId="2" xfId="1" applyNumberFormat="1" applyFont="1" applyFill="1" applyBorder="1" applyAlignment="1">
      <alignment horizontal="center" vertical="center" wrapText="1"/>
    </xf>
    <xf numFmtId="164" fontId="3" fillId="0" borderId="0" xfId="0" applyNumberFormat="1" applyFont="1" applyAlignment="1">
      <alignment horizontal="center" vertical="center"/>
    </xf>
    <xf numFmtId="164" fontId="3" fillId="0" borderId="0" xfId="1" applyNumberFormat="1" applyFont="1" applyAlignment="1">
      <alignment horizontal="center" vertical="center"/>
    </xf>
    <xf numFmtId="164" fontId="3" fillId="0" borderId="0" xfId="0" applyNumberFormat="1" applyFont="1"/>
    <xf numFmtId="164" fontId="4" fillId="3" borderId="2" xfId="1" applyNumberFormat="1" applyFont="1" applyFill="1" applyBorder="1" applyAlignment="1">
      <alignment horizontal="center" vertical="center" wrapText="1"/>
    </xf>
    <xf numFmtId="164" fontId="3" fillId="3" borderId="2" xfId="1" applyNumberFormat="1" applyFont="1" applyFill="1" applyBorder="1" applyAlignment="1">
      <alignment horizontal="center" vertical="center"/>
    </xf>
    <xf numFmtId="164" fontId="3" fillId="3" borderId="9" xfId="1" applyNumberFormat="1" applyFont="1" applyFill="1" applyBorder="1" applyAlignment="1">
      <alignment horizontal="center" vertical="center"/>
    </xf>
    <xf numFmtId="164" fontId="2" fillId="3" borderId="1" xfId="1" applyNumberFormat="1" applyFont="1" applyFill="1" applyBorder="1" applyAlignment="1">
      <alignment horizontal="center" vertical="center"/>
    </xf>
    <xf numFmtId="164" fontId="4" fillId="4" borderId="2" xfId="1" applyNumberFormat="1" applyFont="1" applyFill="1" applyBorder="1" applyAlignment="1">
      <alignment horizontal="center" vertical="center" wrapText="1"/>
    </xf>
    <xf numFmtId="164" fontId="4" fillId="4" borderId="3" xfId="1" applyNumberFormat="1" applyFont="1" applyFill="1" applyBorder="1" applyAlignment="1">
      <alignment horizontal="center" vertical="center" wrapText="1"/>
    </xf>
    <xf numFmtId="164" fontId="3" fillId="4" borderId="2" xfId="1" applyNumberFormat="1" applyFont="1" applyFill="1" applyBorder="1" applyAlignment="1">
      <alignment horizontal="center" vertical="center"/>
    </xf>
    <xf numFmtId="164" fontId="3" fillId="4" borderId="3" xfId="1" applyNumberFormat="1" applyFont="1" applyFill="1" applyBorder="1" applyAlignment="1">
      <alignment horizontal="center" vertical="center"/>
    </xf>
    <xf numFmtId="164" fontId="3" fillId="4" borderId="9" xfId="1" applyNumberFormat="1" applyFont="1" applyFill="1" applyBorder="1" applyAlignment="1">
      <alignment horizontal="center" vertical="center"/>
    </xf>
    <xf numFmtId="164" fontId="2" fillId="4" borderId="1" xfId="1" applyNumberFormat="1" applyFont="1" applyFill="1" applyBorder="1" applyAlignment="1">
      <alignment horizontal="center" vertical="center"/>
    </xf>
    <xf numFmtId="164" fontId="4" fillId="3" borderId="3" xfId="1" applyNumberFormat="1" applyFont="1" applyFill="1" applyBorder="1" applyAlignment="1">
      <alignment horizontal="center" vertical="center" wrapText="1"/>
    </xf>
    <xf numFmtId="164" fontId="3" fillId="3" borderId="3" xfId="1" applyNumberFormat="1" applyFont="1" applyFill="1" applyBorder="1" applyAlignment="1">
      <alignment horizontal="center" vertical="center"/>
    </xf>
    <xf numFmtId="164" fontId="3" fillId="3" borderId="10" xfId="1" applyNumberFormat="1" applyFont="1" applyFill="1" applyBorder="1" applyAlignment="1">
      <alignment horizontal="center" vertical="center"/>
    </xf>
    <xf numFmtId="164" fontId="4" fillId="4" borderId="7" xfId="1" applyNumberFormat="1" applyFont="1" applyFill="1" applyBorder="1" applyAlignment="1">
      <alignment horizontal="center" vertical="center" wrapText="1"/>
    </xf>
    <xf numFmtId="164" fontId="3" fillId="4" borderId="7" xfId="1" applyNumberFormat="1" applyFont="1" applyFill="1" applyBorder="1" applyAlignment="1">
      <alignment horizontal="center" vertical="center"/>
    </xf>
    <xf numFmtId="164" fontId="3" fillId="4" borderId="8" xfId="1" applyNumberFormat="1" applyFont="1" applyFill="1" applyBorder="1" applyAlignment="1">
      <alignment horizontal="center" vertical="center"/>
    </xf>
    <xf numFmtId="164" fontId="3" fillId="4" borderId="10" xfId="1" applyNumberFormat="1" applyFont="1" applyFill="1" applyBorder="1" applyAlignment="1">
      <alignment horizontal="center" vertical="center"/>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164" fontId="7" fillId="2" borderId="2" xfId="1" applyNumberFormat="1" applyFont="1" applyFill="1" applyBorder="1" applyAlignment="1">
      <alignment horizontal="center" vertical="center" wrapText="1"/>
    </xf>
    <xf numFmtId="164" fontId="7" fillId="3" borderId="2" xfId="1" applyNumberFormat="1" applyFont="1" applyFill="1" applyBorder="1" applyAlignment="1">
      <alignment horizontal="center" vertical="center"/>
    </xf>
    <xf numFmtId="164" fontId="7" fillId="3" borderId="3" xfId="1" applyNumberFormat="1" applyFont="1" applyFill="1" applyBorder="1" applyAlignment="1">
      <alignment horizontal="center" vertical="center"/>
    </xf>
    <xf numFmtId="164" fontId="7" fillId="4" borderId="7" xfId="1" applyNumberFormat="1" applyFont="1" applyFill="1" applyBorder="1" applyAlignment="1">
      <alignment horizontal="center" vertical="center"/>
    </xf>
    <xf numFmtId="164" fontId="7" fillId="4" borderId="2" xfId="1" applyNumberFormat="1" applyFont="1" applyFill="1" applyBorder="1" applyAlignment="1">
      <alignment horizontal="center" vertical="center"/>
    </xf>
    <xf numFmtId="164" fontId="7" fillId="4" borderId="3" xfId="1" applyNumberFormat="1" applyFont="1" applyFill="1" applyBorder="1" applyAlignment="1">
      <alignment horizontal="center" vertical="center"/>
    </xf>
    <xf numFmtId="0" fontId="7" fillId="0" borderId="0" xfId="0" applyFont="1"/>
    <xf numFmtId="0" fontId="7" fillId="2" borderId="2" xfId="0" applyFont="1" applyFill="1" applyBorder="1" applyAlignment="1">
      <alignment horizontal="center" vertical="center" wrapText="1"/>
    </xf>
    <xf numFmtId="164" fontId="4" fillId="3" borderId="11" xfId="1" applyNumberFormat="1" applyFont="1" applyFill="1" applyBorder="1" applyAlignment="1">
      <alignment horizontal="center" vertical="center" wrapText="1"/>
    </xf>
    <xf numFmtId="164" fontId="3" fillId="3" borderId="11" xfId="1" applyNumberFormat="1" applyFont="1" applyFill="1" applyBorder="1" applyAlignment="1">
      <alignment horizontal="center" vertical="center"/>
    </xf>
    <xf numFmtId="164" fontId="7" fillId="3" borderId="11" xfId="1" applyNumberFormat="1" applyFont="1" applyFill="1" applyBorder="1" applyAlignment="1">
      <alignment horizontal="center" vertical="center"/>
    </xf>
    <xf numFmtId="164" fontId="3" fillId="3" borderId="12" xfId="1" applyNumberFormat="1" applyFont="1" applyFill="1" applyBorder="1" applyAlignment="1">
      <alignment horizontal="center" vertical="center"/>
    </xf>
    <xf numFmtId="164" fontId="5" fillId="2" borderId="2" xfId="0" applyNumberFormat="1" applyFont="1" applyFill="1" applyBorder="1" applyAlignment="1">
      <alignment horizontal="center" vertical="center" wrapText="1"/>
    </xf>
    <xf numFmtId="164" fontId="7" fillId="2" borderId="2" xfId="0" applyNumberFormat="1" applyFont="1" applyFill="1" applyBorder="1" applyAlignment="1">
      <alignment horizontal="center" vertical="center" wrapText="1"/>
    </xf>
    <xf numFmtId="0" fontId="3" fillId="0" borderId="2" xfId="0" applyFont="1" applyBorder="1" applyAlignment="1">
      <alignment horizontal="center" vertical="center" wrapText="1"/>
    </xf>
    <xf numFmtId="164" fontId="4" fillId="2" borderId="5" xfId="1" applyNumberFormat="1" applyFont="1" applyFill="1" applyBorder="1" applyAlignment="1">
      <alignment horizontal="center" vertical="center" wrapText="1"/>
    </xf>
    <xf numFmtId="164" fontId="4" fillId="2" borderId="6" xfId="1" applyNumberFormat="1" applyFont="1" applyFill="1" applyBorder="1" applyAlignment="1">
      <alignment horizontal="center" vertical="center" wrapText="1"/>
    </xf>
    <xf numFmtId="164" fontId="5" fillId="2" borderId="3" xfId="1" applyNumberFormat="1" applyFont="1" applyFill="1" applyBorder="1" applyAlignment="1">
      <alignment horizontal="center" vertical="center" wrapText="1"/>
    </xf>
    <xf numFmtId="164" fontId="7" fillId="2" borderId="3" xfId="1" applyNumberFormat="1" applyFont="1" applyFill="1" applyBorder="1" applyAlignment="1">
      <alignment horizontal="center"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center" vertical="center" wrapText="1"/>
    </xf>
    <xf numFmtId="164" fontId="3" fillId="0" borderId="9" xfId="0" applyNumberFormat="1" applyFont="1" applyBorder="1" applyAlignment="1">
      <alignment horizontal="center" vertical="center"/>
    </xf>
    <xf numFmtId="164" fontId="3" fillId="0" borderId="9" xfId="1" applyNumberFormat="1" applyFont="1" applyBorder="1" applyAlignment="1">
      <alignment horizontal="center" vertical="center"/>
    </xf>
    <xf numFmtId="164" fontId="2" fillId="0" borderId="9" xfId="1" applyNumberFormat="1" applyFont="1" applyBorder="1" applyAlignment="1">
      <alignment horizontal="center" vertical="center"/>
    </xf>
    <xf numFmtId="164" fontId="2" fillId="5" borderId="10" xfId="1" applyNumberFormat="1" applyFont="1" applyFill="1" applyBorder="1" applyAlignment="1">
      <alignment horizontal="center" vertical="center"/>
    </xf>
    <xf numFmtId="0" fontId="5" fillId="0" borderId="2" xfId="0" applyFont="1" applyBorder="1" applyAlignment="1">
      <alignment horizontal="center" vertical="center" wrapText="1"/>
    </xf>
    <xf numFmtId="164" fontId="3" fillId="3" borderId="4" xfId="1" applyNumberFormat="1" applyFont="1" applyFill="1" applyBorder="1" applyAlignment="1">
      <alignment horizontal="center" vertical="center"/>
    </xf>
    <xf numFmtId="164" fontId="3" fillId="3" borderId="5" xfId="1" applyNumberFormat="1" applyFont="1" applyFill="1" applyBorder="1" applyAlignment="1">
      <alignment horizontal="center" vertical="center"/>
    </xf>
    <xf numFmtId="164" fontId="3" fillId="3" borderId="6" xfId="1" applyNumberFormat="1" applyFont="1" applyFill="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164" fontId="3" fillId="4" borderId="4" xfId="1" applyNumberFormat="1" applyFont="1" applyFill="1" applyBorder="1" applyAlignment="1">
      <alignment horizontal="center" vertical="center"/>
    </xf>
    <xf numFmtId="164" fontId="3" fillId="4" borderId="5" xfId="1" applyNumberFormat="1" applyFont="1" applyFill="1" applyBorder="1" applyAlignment="1">
      <alignment horizontal="center" vertical="center"/>
    </xf>
    <xf numFmtId="164" fontId="3" fillId="4" borderId="6" xfId="1" applyNumberFormat="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200026</xdr:colOff>
      <xdr:row>0</xdr:row>
      <xdr:rowOff>38100</xdr:rowOff>
    </xdr:from>
    <xdr:to>
      <xdr:col>13</xdr:col>
      <xdr:colOff>695325</xdr:colOff>
      <xdr:row>0</xdr:row>
      <xdr:rowOff>666838</xdr:rowOff>
    </xdr:to>
    <xdr:pic>
      <xdr:nvPicPr>
        <xdr:cNvPr id="2" name="Imagen 1">
          <a:extLst>
            <a:ext uri="{FF2B5EF4-FFF2-40B4-BE49-F238E27FC236}">
              <a16:creationId xmlns:a16="http://schemas.microsoft.com/office/drawing/2014/main" id="{9B2D60BA-7493-4B71-81AC-EB0684048E0D}"/>
            </a:ext>
          </a:extLst>
        </xdr:cNvPr>
        <xdr:cNvPicPr>
          <a:picLocks noChangeAspect="1"/>
        </xdr:cNvPicPr>
      </xdr:nvPicPr>
      <xdr:blipFill>
        <a:blip xmlns:r="http://schemas.openxmlformats.org/officeDocument/2006/relationships" r:embed="rId1"/>
        <a:stretch>
          <a:fillRect/>
        </a:stretch>
      </xdr:blipFill>
      <xdr:spPr>
        <a:xfrm>
          <a:off x="12258676" y="38100"/>
          <a:ext cx="3038474" cy="628738"/>
        </a:xfrm>
        <a:prstGeom prst="rect">
          <a:avLst/>
        </a:prstGeom>
      </xdr:spPr>
    </xdr:pic>
    <xdr:clientData/>
  </xdr:twoCellAnchor>
  <xdr:twoCellAnchor editAs="oneCell">
    <xdr:from>
      <xdr:col>14</xdr:col>
      <xdr:colOff>523875</xdr:colOff>
      <xdr:row>0</xdr:row>
      <xdr:rowOff>0</xdr:rowOff>
    </xdr:from>
    <xdr:to>
      <xdr:col>17</xdr:col>
      <xdr:colOff>723899</xdr:colOff>
      <xdr:row>0</xdr:row>
      <xdr:rowOff>609600</xdr:rowOff>
    </xdr:to>
    <xdr:pic>
      <xdr:nvPicPr>
        <xdr:cNvPr id="4" name="Imagen 3">
          <a:extLst>
            <a:ext uri="{FF2B5EF4-FFF2-40B4-BE49-F238E27FC236}">
              <a16:creationId xmlns:a16="http://schemas.microsoft.com/office/drawing/2014/main" id="{5B848B71-695A-4677-8EAA-18BF76ADF784}"/>
            </a:ext>
          </a:extLst>
        </xdr:cNvPr>
        <xdr:cNvPicPr>
          <a:picLocks noChangeAspect="1"/>
        </xdr:cNvPicPr>
      </xdr:nvPicPr>
      <xdr:blipFill>
        <a:blip xmlns:r="http://schemas.openxmlformats.org/officeDocument/2006/relationships" r:embed="rId2"/>
        <a:stretch>
          <a:fillRect/>
        </a:stretch>
      </xdr:blipFill>
      <xdr:spPr>
        <a:xfrm>
          <a:off x="16021050" y="0"/>
          <a:ext cx="2743199" cy="6096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91BAB-68A7-4755-A411-D35CD17571B0}">
  <sheetPr>
    <pageSetUpPr fitToPage="1"/>
  </sheetPr>
  <dimension ref="A1:R23"/>
  <sheetViews>
    <sheetView showGridLines="0" tabSelected="1" topLeftCell="A12" workbookViewId="0">
      <selection sqref="A1:R16"/>
    </sheetView>
  </sheetViews>
  <sheetFormatPr baseColWidth="10" defaultColWidth="12.85546875" defaultRowHeight="12" x14ac:dyDescent="0.2"/>
  <cols>
    <col min="1" max="1" width="4.85546875" style="7" bestFit="1" customWidth="1"/>
    <col min="2" max="2" width="12.140625" style="7" bestFit="1" customWidth="1"/>
    <col min="3" max="3" width="12.85546875" style="8"/>
    <col min="4" max="4" width="68.42578125" style="7" bestFit="1" customWidth="1"/>
    <col min="5" max="5" width="16" style="7" customWidth="1"/>
    <col min="6" max="6" width="13.42578125" style="7" customWidth="1"/>
    <col min="7" max="7" width="12.140625" style="11" hidden="1" customWidth="1"/>
    <col min="8" max="8" width="11.140625" style="12" hidden="1" customWidth="1"/>
    <col min="9" max="9" width="14.28515625" style="12" bestFit="1" customWidth="1"/>
    <col min="10" max="10" width="13.42578125" style="12" bestFit="1" customWidth="1"/>
    <col min="11" max="11" width="12.42578125" style="12" bestFit="1" customWidth="1"/>
    <col min="12" max="12" width="11.42578125" style="12" bestFit="1" customWidth="1"/>
    <col min="13" max="13" width="14.28515625" style="12" bestFit="1" customWidth="1"/>
    <col min="14" max="14" width="13.42578125" style="12" bestFit="1" customWidth="1"/>
    <col min="15" max="15" width="12.42578125" style="13" bestFit="1" customWidth="1"/>
    <col min="16" max="16" width="11.42578125" style="13" bestFit="1" customWidth="1"/>
    <col min="17" max="17" width="14.28515625" style="13" bestFit="1" customWidth="1"/>
    <col min="18" max="18" width="13.42578125" style="13" bestFit="1" customWidth="1"/>
    <col min="19" max="16384" width="12.85546875" style="1"/>
  </cols>
  <sheetData>
    <row r="1" spans="1:18" ht="55.5" customHeight="1" thickBot="1" x14ac:dyDescent="0.25">
      <c r="A1" s="66" t="s">
        <v>34</v>
      </c>
      <c r="B1" s="67"/>
      <c r="C1" s="67"/>
      <c r="D1" s="67"/>
      <c r="E1" s="67"/>
      <c r="F1" s="67"/>
      <c r="G1" s="67"/>
      <c r="H1" s="67"/>
      <c r="I1" s="67"/>
      <c r="J1" s="68"/>
      <c r="K1" s="63"/>
      <c r="L1" s="64"/>
      <c r="M1" s="64"/>
      <c r="N1" s="65"/>
      <c r="O1" s="69"/>
      <c r="P1" s="70"/>
      <c r="Q1" s="70"/>
      <c r="R1" s="71"/>
    </row>
    <row r="2" spans="1:18" ht="45" customHeight="1" x14ac:dyDescent="0.2">
      <c r="A2" s="31" t="s">
        <v>0</v>
      </c>
      <c r="B2" s="32" t="s">
        <v>1</v>
      </c>
      <c r="C2" s="32" t="s">
        <v>2</v>
      </c>
      <c r="D2" s="32" t="s">
        <v>3</v>
      </c>
      <c r="E2" s="32" t="s">
        <v>4</v>
      </c>
      <c r="F2" s="32" t="s">
        <v>7</v>
      </c>
      <c r="G2" s="51" t="s">
        <v>35</v>
      </c>
      <c r="H2" s="51" t="s">
        <v>36</v>
      </c>
      <c r="I2" s="51" t="s">
        <v>44</v>
      </c>
      <c r="J2" s="52" t="s">
        <v>39</v>
      </c>
      <c r="K2" s="44" t="s">
        <v>37</v>
      </c>
      <c r="L2" s="14" t="s">
        <v>36</v>
      </c>
      <c r="M2" s="14" t="s">
        <v>38</v>
      </c>
      <c r="N2" s="24" t="s">
        <v>39</v>
      </c>
      <c r="O2" s="27" t="s">
        <v>37</v>
      </c>
      <c r="P2" s="18" t="s">
        <v>36</v>
      </c>
      <c r="Q2" s="18" t="s">
        <v>38</v>
      </c>
      <c r="R2" s="19" t="s">
        <v>39</v>
      </c>
    </row>
    <row r="3" spans="1:18" ht="131.25" customHeight="1" x14ac:dyDescent="0.2">
      <c r="A3" s="2">
        <v>1</v>
      </c>
      <c r="B3" s="3" t="s">
        <v>6</v>
      </c>
      <c r="C3" s="4" t="s">
        <v>5</v>
      </c>
      <c r="D3" s="5" t="s">
        <v>11</v>
      </c>
      <c r="E3" s="4">
        <v>1</v>
      </c>
      <c r="F3" s="4" t="s">
        <v>8</v>
      </c>
      <c r="G3" s="48">
        <f t="shared" ref="G3:G15" si="0">+AVERAGE(K3,O3)</f>
        <v>10951000</v>
      </c>
      <c r="H3" s="10">
        <f t="shared" ref="H3:H15" si="1">+G3*19%</f>
        <v>2080690</v>
      </c>
      <c r="I3" s="10">
        <f t="shared" ref="I3:I14" si="2">+G3+H3</f>
        <v>13031690</v>
      </c>
      <c r="J3" s="53">
        <f t="shared" ref="J3:J14" si="3">+I3*E3</f>
        <v>13031690</v>
      </c>
      <c r="K3" s="45">
        <v>11184000</v>
      </c>
      <c r="L3" s="15">
        <f>+K3*19%</f>
        <v>2124960</v>
      </c>
      <c r="M3" s="15">
        <f t="shared" ref="M3:M13" si="4">+K3+L3</f>
        <v>13308960</v>
      </c>
      <c r="N3" s="25">
        <f t="shared" ref="N3:N13" si="5">+M3*E3</f>
        <v>13308960</v>
      </c>
      <c r="O3" s="28">
        <v>10718000</v>
      </c>
      <c r="P3" s="20">
        <f>+O3*19%</f>
        <v>2036420</v>
      </c>
      <c r="Q3" s="20">
        <f t="shared" ref="Q3:Q13" si="6">+O3+P3</f>
        <v>12754420</v>
      </c>
      <c r="R3" s="21">
        <f t="shared" ref="R3:R14" si="7">+Q3*E3</f>
        <v>12754420</v>
      </c>
    </row>
    <row r="4" spans="1:18" ht="116.25" customHeight="1" x14ac:dyDescent="0.2">
      <c r="A4" s="2">
        <v>2</v>
      </c>
      <c r="B4" s="3" t="s">
        <v>9</v>
      </c>
      <c r="C4" s="4" t="s">
        <v>5</v>
      </c>
      <c r="D4" s="5" t="s">
        <v>12</v>
      </c>
      <c r="E4" s="4">
        <v>1</v>
      </c>
      <c r="F4" s="4" t="s">
        <v>10</v>
      </c>
      <c r="G4" s="48">
        <f t="shared" si="0"/>
        <v>5745779.375</v>
      </c>
      <c r="H4" s="10">
        <f t="shared" si="1"/>
        <v>1091698.08125</v>
      </c>
      <c r="I4" s="10">
        <f t="shared" si="2"/>
        <v>6837477.4562499998</v>
      </c>
      <c r="J4" s="53">
        <f t="shared" si="3"/>
        <v>6837477.4562499998</v>
      </c>
      <c r="K4" s="45">
        <v>5868030</v>
      </c>
      <c r="L4" s="15">
        <f t="shared" ref="L4:L15" si="8">+K4*19%</f>
        <v>1114925.7</v>
      </c>
      <c r="M4" s="15">
        <f t="shared" si="4"/>
        <v>6982955.7000000002</v>
      </c>
      <c r="N4" s="25">
        <f t="shared" si="5"/>
        <v>6982955.7000000002</v>
      </c>
      <c r="O4" s="28">
        <v>5623528.75</v>
      </c>
      <c r="P4" s="20">
        <f t="shared" ref="P4:P15" si="9">+O4*19%</f>
        <v>1068470.4624999999</v>
      </c>
      <c r="Q4" s="20">
        <f t="shared" si="6"/>
        <v>6691999.2125000004</v>
      </c>
      <c r="R4" s="21">
        <f t="shared" si="7"/>
        <v>6691999.2125000004</v>
      </c>
    </row>
    <row r="5" spans="1:18" ht="123" customHeight="1" x14ac:dyDescent="0.2">
      <c r="A5" s="2">
        <v>3</v>
      </c>
      <c r="B5" s="3" t="s">
        <v>13</v>
      </c>
      <c r="C5" s="4" t="s">
        <v>5</v>
      </c>
      <c r="D5" s="5" t="s">
        <v>15</v>
      </c>
      <c r="E5" s="5">
        <v>1</v>
      </c>
      <c r="F5" s="4" t="s">
        <v>14</v>
      </c>
      <c r="G5" s="48">
        <f t="shared" si="0"/>
        <v>8313712.5</v>
      </c>
      <c r="H5" s="10">
        <f t="shared" si="1"/>
        <v>1579605.375</v>
      </c>
      <c r="I5" s="10">
        <f t="shared" si="2"/>
        <v>9893317.875</v>
      </c>
      <c r="J5" s="53">
        <f t="shared" si="3"/>
        <v>9893317.875</v>
      </c>
      <c r="K5" s="45">
        <v>8490600</v>
      </c>
      <c r="L5" s="15">
        <f t="shared" si="8"/>
        <v>1613214</v>
      </c>
      <c r="M5" s="15">
        <f t="shared" si="4"/>
        <v>10103814</v>
      </c>
      <c r="N5" s="25">
        <f t="shared" si="5"/>
        <v>10103814</v>
      </c>
      <c r="O5" s="28">
        <v>8136825</v>
      </c>
      <c r="P5" s="20">
        <f t="shared" si="9"/>
        <v>1545996.75</v>
      </c>
      <c r="Q5" s="20">
        <f t="shared" si="6"/>
        <v>9682821.75</v>
      </c>
      <c r="R5" s="21">
        <f t="shared" si="7"/>
        <v>9682821.75</v>
      </c>
    </row>
    <row r="6" spans="1:18" ht="156" customHeight="1" x14ac:dyDescent="0.2">
      <c r="A6" s="2">
        <v>4</v>
      </c>
      <c r="B6" s="6" t="s">
        <v>20</v>
      </c>
      <c r="C6" s="5" t="s">
        <v>5</v>
      </c>
      <c r="D6" s="5" t="s">
        <v>16</v>
      </c>
      <c r="E6" s="5">
        <v>1</v>
      </c>
      <c r="F6" s="4" t="s">
        <v>17</v>
      </c>
      <c r="G6" s="48">
        <f t="shared" si="0"/>
        <v>5781000</v>
      </c>
      <c r="H6" s="10">
        <f t="shared" si="1"/>
        <v>1098390</v>
      </c>
      <c r="I6" s="10">
        <f t="shared" si="2"/>
        <v>6879390</v>
      </c>
      <c r="J6" s="53">
        <f t="shared" si="3"/>
        <v>6879390</v>
      </c>
      <c r="K6" s="45">
        <v>5904000</v>
      </c>
      <c r="L6" s="15">
        <f t="shared" si="8"/>
        <v>1121760</v>
      </c>
      <c r="M6" s="15">
        <f t="shared" si="4"/>
        <v>7025760</v>
      </c>
      <c r="N6" s="25">
        <f t="shared" si="5"/>
        <v>7025760</v>
      </c>
      <c r="O6" s="28">
        <v>5658000</v>
      </c>
      <c r="P6" s="20">
        <f t="shared" si="9"/>
        <v>1075020</v>
      </c>
      <c r="Q6" s="20">
        <f t="shared" si="6"/>
        <v>6733020</v>
      </c>
      <c r="R6" s="21">
        <f t="shared" si="7"/>
        <v>6733020</v>
      </c>
    </row>
    <row r="7" spans="1:18" ht="115.5" customHeight="1" x14ac:dyDescent="0.2">
      <c r="A7" s="2">
        <v>5</v>
      </c>
      <c r="B7" s="3" t="s">
        <v>19</v>
      </c>
      <c r="C7" s="5" t="s">
        <v>5</v>
      </c>
      <c r="D7" s="5" t="s">
        <v>23</v>
      </c>
      <c r="E7" s="4">
        <v>1</v>
      </c>
      <c r="F7" s="4" t="s">
        <v>18</v>
      </c>
      <c r="G7" s="48">
        <f t="shared" si="0"/>
        <v>7426587.5</v>
      </c>
      <c r="H7" s="10">
        <f t="shared" si="1"/>
        <v>1411051.625</v>
      </c>
      <c r="I7" s="10">
        <f t="shared" si="2"/>
        <v>8837639.125</v>
      </c>
      <c r="J7" s="53">
        <f t="shared" si="3"/>
        <v>8837639.125</v>
      </c>
      <c r="K7" s="45">
        <v>7584600</v>
      </c>
      <c r="L7" s="15">
        <f t="shared" si="8"/>
        <v>1441074</v>
      </c>
      <c r="M7" s="15">
        <f t="shared" si="4"/>
        <v>9025674</v>
      </c>
      <c r="N7" s="25">
        <f t="shared" si="5"/>
        <v>9025674</v>
      </c>
      <c r="O7" s="28">
        <v>7268575</v>
      </c>
      <c r="P7" s="20">
        <f t="shared" si="9"/>
        <v>1381029.25</v>
      </c>
      <c r="Q7" s="20">
        <f t="shared" si="6"/>
        <v>8649604.25</v>
      </c>
      <c r="R7" s="21">
        <f t="shared" si="7"/>
        <v>8649604.25</v>
      </c>
    </row>
    <row r="8" spans="1:18" ht="102.75" customHeight="1" x14ac:dyDescent="0.2">
      <c r="A8" s="2">
        <v>6</v>
      </c>
      <c r="B8" s="6" t="s">
        <v>20</v>
      </c>
      <c r="C8" s="5" t="s">
        <v>5</v>
      </c>
      <c r="D8" s="5" t="s">
        <v>22</v>
      </c>
      <c r="E8" s="4">
        <v>1</v>
      </c>
      <c r="F8" s="4" t="s">
        <v>21</v>
      </c>
      <c r="G8" s="48">
        <f t="shared" si="0"/>
        <v>8519020.25</v>
      </c>
      <c r="H8" s="10">
        <f t="shared" si="1"/>
        <v>1618613.8474999999</v>
      </c>
      <c r="I8" s="10">
        <f t="shared" si="2"/>
        <v>10137634.0975</v>
      </c>
      <c r="J8" s="53">
        <f t="shared" si="3"/>
        <v>10137634.0975</v>
      </c>
      <c r="K8" s="45">
        <v>8700276</v>
      </c>
      <c r="L8" s="15">
        <f t="shared" si="8"/>
        <v>1653052.44</v>
      </c>
      <c r="M8" s="15">
        <f t="shared" si="4"/>
        <v>10353328.439999999</v>
      </c>
      <c r="N8" s="25">
        <f t="shared" si="5"/>
        <v>10353328.439999999</v>
      </c>
      <c r="O8" s="28">
        <v>8337764.5</v>
      </c>
      <c r="P8" s="20">
        <f t="shared" si="9"/>
        <v>1584175.2550000001</v>
      </c>
      <c r="Q8" s="20">
        <f t="shared" si="6"/>
        <v>9921939.7550000008</v>
      </c>
      <c r="R8" s="21">
        <f t="shared" si="7"/>
        <v>9921939.7550000008</v>
      </c>
    </row>
    <row r="9" spans="1:18" s="42" customFormat="1" ht="121.5" customHeight="1" x14ac:dyDescent="0.2">
      <c r="A9" s="33">
        <v>7</v>
      </c>
      <c r="B9" s="34" t="s">
        <v>20</v>
      </c>
      <c r="C9" s="35" t="s">
        <v>5</v>
      </c>
      <c r="D9" s="35" t="s">
        <v>25</v>
      </c>
      <c r="E9" s="43">
        <v>1</v>
      </c>
      <c r="F9" s="43" t="s">
        <v>24</v>
      </c>
      <c r="G9" s="49">
        <f t="shared" si="0"/>
        <v>5745779.375</v>
      </c>
      <c r="H9" s="36">
        <f t="shared" si="1"/>
        <v>1091698.08125</v>
      </c>
      <c r="I9" s="36">
        <f t="shared" si="2"/>
        <v>6837477.4562499998</v>
      </c>
      <c r="J9" s="54">
        <f t="shared" si="3"/>
        <v>6837477.4562499998</v>
      </c>
      <c r="K9" s="46">
        <v>5868030</v>
      </c>
      <c r="L9" s="37">
        <f t="shared" si="8"/>
        <v>1114925.7</v>
      </c>
      <c r="M9" s="37">
        <f t="shared" si="4"/>
        <v>6982955.7000000002</v>
      </c>
      <c r="N9" s="38">
        <f t="shared" si="5"/>
        <v>6982955.7000000002</v>
      </c>
      <c r="O9" s="39">
        <v>5623528.75</v>
      </c>
      <c r="P9" s="40">
        <f t="shared" si="9"/>
        <v>1068470.4624999999</v>
      </c>
      <c r="Q9" s="40">
        <f t="shared" si="6"/>
        <v>6691999.2125000004</v>
      </c>
      <c r="R9" s="41">
        <f t="shared" si="7"/>
        <v>6691999.2125000004</v>
      </c>
    </row>
    <row r="10" spans="1:18" ht="121.5" customHeight="1" x14ac:dyDescent="0.2">
      <c r="A10" s="2">
        <v>8</v>
      </c>
      <c r="B10" s="6" t="s">
        <v>20</v>
      </c>
      <c r="C10" s="5" t="s">
        <v>5</v>
      </c>
      <c r="D10" s="5" t="s">
        <v>25</v>
      </c>
      <c r="E10" s="4">
        <v>1</v>
      </c>
      <c r="F10" s="4" t="s">
        <v>26</v>
      </c>
      <c r="G10" s="48">
        <f t="shared" si="0"/>
        <v>5781000</v>
      </c>
      <c r="H10" s="10">
        <f t="shared" si="1"/>
        <v>1098390</v>
      </c>
      <c r="I10" s="10">
        <f t="shared" si="2"/>
        <v>6879390</v>
      </c>
      <c r="J10" s="53">
        <f t="shared" si="3"/>
        <v>6879390</v>
      </c>
      <c r="K10" s="45">
        <v>5904000</v>
      </c>
      <c r="L10" s="15">
        <f t="shared" si="8"/>
        <v>1121760</v>
      </c>
      <c r="M10" s="15">
        <f t="shared" si="4"/>
        <v>7025760</v>
      </c>
      <c r="N10" s="25">
        <f t="shared" si="5"/>
        <v>7025760</v>
      </c>
      <c r="O10" s="28">
        <v>5658000</v>
      </c>
      <c r="P10" s="20">
        <f t="shared" si="9"/>
        <v>1075020</v>
      </c>
      <c r="Q10" s="20">
        <f t="shared" si="6"/>
        <v>6733020</v>
      </c>
      <c r="R10" s="21">
        <f t="shared" si="7"/>
        <v>6733020</v>
      </c>
    </row>
    <row r="11" spans="1:18" ht="146.25" customHeight="1" x14ac:dyDescent="0.2">
      <c r="A11" s="2">
        <v>9</v>
      </c>
      <c r="B11" s="6" t="s">
        <v>20</v>
      </c>
      <c r="C11" s="5" t="s">
        <v>28</v>
      </c>
      <c r="D11" s="5" t="s">
        <v>30</v>
      </c>
      <c r="E11" s="5">
        <v>1</v>
      </c>
      <c r="F11" s="50" t="s">
        <v>29</v>
      </c>
      <c r="G11" s="48">
        <f t="shared" si="0"/>
        <v>13536587.5</v>
      </c>
      <c r="H11" s="10">
        <f t="shared" si="1"/>
        <v>2571951.625</v>
      </c>
      <c r="I11" s="10">
        <f t="shared" si="2"/>
        <v>16108539.125</v>
      </c>
      <c r="J11" s="53">
        <f t="shared" si="3"/>
        <v>16108539.125</v>
      </c>
      <c r="K11" s="45">
        <v>13824600</v>
      </c>
      <c r="L11" s="15">
        <f t="shared" si="8"/>
        <v>2626674</v>
      </c>
      <c r="M11" s="15">
        <f t="shared" si="4"/>
        <v>16451274</v>
      </c>
      <c r="N11" s="25">
        <f t="shared" si="5"/>
        <v>16451274</v>
      </c>
      <c r="O11" s="28">
        <v>13248575</v>
      </c>
      <c r="P11" s="20">
        <f t="shared" si="9"/>
        <v>2517229.25</v>
      </c>
      <c r="Q11" s="20">
        <f t="shared" si="6"/>
        <v>15765804.25</v>
      </c>
      <c r="R11" s="21">
        <f t="shared" si="7"/>
        <v>15765804.25</v>
      </c>
    </row>
    <row r="12" spans="1:18" s="42" customFormat="1" ht="121.5" customHeight="1" x14ac:dyDescent="0.2">
      <c r="A12" s="33">
        <v>10</v>
      </c>
      <c r="B12" s="34" t="s">
        <v>20</v>
      </c>
      <c r="C12" s="35" t="s">
        <v>5</v>
      </c>
      <c r="D12" s="35" t="s">
        <v>27</v>
      </c>
      <c r="E12" s="35">
        <v>1</v>
      </c>
      <c r="F12" s="35" t="s">
        <v>31</v>
      </c>
      <c r="G12" s="49">
        <f t="shared" si="0"/>
        <v>8519020.25</v>
      </c>
      <c r="H12" s="36">
        <f t="shared" si="1"/>
        <v>1618613.8474999999</v>
      </c>
      <c r="I12" s="36">
        <f t="shared" si="2"/>
        <v>10137634.0975</v>
      </c>
      <c r="J12" s="54">
        <f t="shared" si="3"/>
        <v>10137634.0975</v>
      </c>
      <c r="K12" s="46">
        <v>8700276</v>
      </c>
      <c r="L12" s="37">
        <f t="shared" si="8"/>
        <v>1653052.44</v>
      </c>
      <c r="M12" s="37">
        <f t="shared" si="4"/>
        <v>10353328.439999999</v>
      </c>
      <c r="N12" s="38">
        <f t="shared" si="5"/>
        <v>10353328.439999999</v>
      </c>
      <c r="O12" s="39">
        <v>8337764.5</v>
      </c>
      <c r="P12" s="40">
        <f t="shared" si="9"/>
        <v>1584175.2550000001</v>
      </c>
      <c r="Q12" s="40">
        <f t="shared" si="6"/>
        <v>9921939.7550000008</v>
      </c>
      <c r="R12" s="41">
        <f t="shared" si="7"/>
        <v>9921939.7550000008</v>
      </c>
    </row>
    <row r="13" spans="1:18" ht="121.5" customHeight="1" x14ac:dyDescent="0.2">
      <c r="A13" s="2">
        <v>11</v>
      </c>
      <c r="B13" s="6" t="s">
        <v>20</v>
      </c>
      <c r="C13" s="5" t="s">
        <v>5</v>
      </c>
      <c r="D13" s="5" t="s">
        <v>33</v>
      </c>
      <c r="E13" s="5">
        <v>1</v>
      </c>
      <c r="F13" s="50" t="s">
        <v>32</v>
      </c>
      <c r="G13" s="48">
        <f t="shared" si="0"/>
        <v>5781000</v>
      </c>
      <c r="H13" s="10">
        <f t="shared" si="1"/>
        <v>1098390</v>
      </c>
      <c r="I13" s="10">
        <f t="shared" si="2"/>
        <v>6879390</v>
      </c>
      <c r="J13" s="53">
        <f t="shared" si="3"/>
        <v>6879390</v>
      </c>
      <c r="K13" s="45">
        <v>5904000</v>
      </c>
      <c r="L13" s="15">
        <f t="shared" si="8"/>
        <v>1121760</v>
      </c>
      <c r="M13" s="15">
        <f t="shared" si="4"/>
        <v>7025760</v>
      </c>
      <c r="N13" s="25">
        <f t="shared" si="5"/>
        <v>7025760</v>
      </c>
      <c r="O13" s="28">
        <v>5658000</v>
      </c>
      <c r="P13" s="20">
        <f t="shared" si="9"/>
        <v>1075020</v>
      </c>
      <c r="Q13" s="20">
        <f t="shared" si="6"/>
        <v>6733020</v>
      </c>
      <c r="R13" s="21">
        <f t="shared" si="7"/>
        <v>6733020</v>
      </c>
    </row>
    <row r="14" spans="1:18" ht="121.5" customHeight="1" x14ac:dyDescent="0.2">
      <c r="A14" s="2">
        <v>12</v>
      </c>
      <c r="B14" s="6" t="s">
        <v>20</v>
      </c>
      <c r="C14" s="5" t="s">
        <v>5</v>
      </c>
      <c r="D14" s="5" t="s">
        <v>40</v>
      </c>
      <c r="E14" s="5">
        <v>1</v>
      </c>
      <c r="F14" s="50" t="s">
        <v>43</v>
      </c>
      <c r="G14" s="48">
        <f t="shared" si="0"/>
        <v>11662000</v>
      </c>
      <c r="H14" s="10">
        <f t="shared" si="1"/>
        <v>2215780</v>
      </c>
      <c r="I14" s="10">
        <f t="shared" si="2"/>
        <v>13877780</v>
      </c>
      <c r="J14" s="53">
        <f t="shared" si="3"/>
        <v>13877780</v>
      </c>
      <c r="K14" s="45">
        <v>11424000</v>
      </c>
      <c r="L14" s="15">
        <f t="shared" si="8"/>
        <v>2170560</v>
      </c>
      <c r="M14" s="15">
        <f t="shared" ref="M14:M15" si="10">+K14+L14</f>
        <v>13594560</v>
      </c>
      <c r="N14" s="25">
        <f t="shared" ref="N14" si="11">+M14*E14</f>
        <v>13594560</v>
      </c>
      <c r="O14" s="28">
        <v>11900000</v>
      </c>
      <c r="P14" s="20">
        <f t="shared" si="9"/>
        <v>2261000</v>
      </c>
      <c r="Q14" s="20">
        <f t="shared" ref="Q14" si="12">+O14+P14</f>
        <v>14161000</v>
      </c>
      <c r="R14" s="21">
        <f t="shared" si="7"/>
        <v>14161000</v>
      </c>
    </row>
    <row r="15" spans="1:18" ht="144" customHeight="1" thickBot="1" x14ac:dyDescent="0.25">
      <c r="A15" s="2">
        <v>13</v>
      </c>
      <c r="B15" s="62" t="s">
        <v>42</v>
      </c>
      <c r="C15" s="62"/>
      <c r="D15" s="62"/>
      <c r="E15" s="62"/>
      <c r="F15" s="62"/>
      <c r="G15" s="48">
        <f t="shared" si="0"/>
        <v>24555000</v>
      </c>
      <c r="H15" s="10">
        <f t="shared" si="1"/>
        <v>4665450</v>
      </c>
      <c r="I15" s="10">
        <v>13662641</v>
      </c>
      <c r="J15" s="10">
        <v>13662641</v>
      </c>
      <c r="K15" s="47">
        <v>23510000</v>
      </c>
      <c r="L15" s="16">
        <f t="shared" si="8"/>
        <v>4466900</v>
      </c>
      <c r="M15" s="16">
        <f t="shared" si="10"/>
        <v>27976900</v>
      </c>
      <c r="N15" s="26">
        <f>+M15</f>
        <v>27976900</v>
      </c>
      <c r="O15" s="29">
        <v>25600000</v>
      </c>
      <c r="P15" s="22">
        <f t="shared" si="9"/>
        <v>4864000</v>
      </c>
      <c r="Q15" s="22">
        <f t="shared" ref="Q15" si="13">+O15+P15</f>
        <v>30464000</v>
      </c>
      <c r="R15" s="30">
        <f>+Q15</f>
        <v>30464000</v>
      </c>
    </row>
    <row r="16" spans="1:18" ht="12.75" thickBot="1" x14ac:dyDescent="0.25">
      <c r="A16" s="55"/>
      <c r="B16" s="56"/>
      <c r="C16" s="57"/>
      <c r="D16" s="56"/>
      <c r="E16" s="56"/>
      <c r="F16" s="56"/>
      <c r="G16" s="58"/>
      <c r="H16" s="59"/>
      <c r="I16" s="60" t="s">
        <v>41</v>
      </c>
      <c r="J16" s="61">
        <f>SUM(J3:J15)</f>
        <v>130000000.23249999</v>
      </c>
      <c r="M16" s="9" t="s">
        <v>41</v>
      </c>
      <c r="N16" s="17">
        <f>SUM(N3:N15)</f>
        <v>146211030.28</v>
      </c>
      <c r="Q16" s="9" t="s">
        <v>41</v>
      </c>
      <c r="R16" s="23">
        <f>SUM(R3:R15)</f>
        <v>144904588.185</v>
      </c>
    </row>
    <row r="23" spans="6:6" x14ac:dyDescent="0.2">
      <c r="F23" s="11"/>
    </row>
  </sheetData>
  <mergeCells count="4">
    <mergeCell ref="B15:F15"/>
    <mergeCell ref="K1:N1"/>
    <mergeCell ref="A1:J1"/>
    <mergeCell ref="O1:R1"/>
  </mergeCells>
  <pageMargins left="0.7" right="0.7" top="0.75" bottom="0.75" header="0.3" footer="0.3"/>
  <pageSetup scale="35" fitToHeight="0" orientation="portrait" horizont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Unidad  Administrativa  Noroccidente</dc:creator>
  <cp:lastModifiedBy>Ana Milena Villada Palacio</cp:lastModifiedBy>
  <cp:lastPrinted>2024-05-09T16:02:08Z</cp:lastPrinted>
  <dcterms:created xsi:type="dcterms:W3CDTF">2024-03-05T19:44:56Z</dcterms:created>
  <dcterms:modified xsi:type="dcterms:W3CDTF">2024-05-09T16:02:12Z</dcterms:modified>
</cp:coreProperties>
</file>