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1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s2sicgov-my.sharepoint.com/personal/c_ylatorre_sic_gov_co/Documents/2024/2. Contratacion/3. informix/"/>
    </mc:Choice>
  </mc:AlternateContent>
  <xr:revisionPtr revIDLastSave="6" documentId="13_ncr:1_{7F37DB25-F0D0-4669-A9C3-291BFDC16CA4}" xr6:coauthVersionLast="47" xr6:coauthVersionMax="47" xr10:uidLastSave="{9E7719F8-4A34-422F-A688-41672BA6A33A}"/>
  <bookViews>
    <workbookView minimized="1" xWindow="33660" yWindow="4830" windowWidth="14325" windowHeight="7245" xr2:uid="{19049E46-2407-4A2E-9C7F-9CD8ACF2DC4D}"/>
  </bookViews>
  <sheets>
    <sheet name="EPRECIOS ADQUISIC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9" i="1" l="1"/>
  <c r="R7" i="1"/>
  <c r="R8" i="1"/>
  <c r="Q8" i="1"/>
  <c r="Q7" i="1"/>
  <c r="P8" i="1"/>
  <c r="P7" i="1"/>
  <c r="O8" i="1"/>
  <c r="O7" i="1"/>
  <c r="M8" i="1"/>
  <c r="N8" i="1" s="1"/>
  <c r="M7" i="1"/>
  <c r="N7" i="1" s="1"/>
  <c r="N3" i="1" l="1"/>
  <c r="A7" i="1" l="1"/>
  <c r="A8" i="1" s="1"/>
  <c r="P9" i="1" l="1"/>
  <c r="R9" i="1"/>
</calcChain>
</file>

<file path=xl/sharedStrings.xml><?xml version="1.0" encoding="utf-8"?>
<sst xmlns="http://schemas.openxmlformats.org/spreadsheetml/2006/main" count="49" uniqueCount="38">
  <si>
    <t>SUPERINTENDENCIA DE INDUSTRIA Y COMERCIO</t>
  </si>
  <si>
    <t xml:space="preserve">ESTUDIO PRECIOS DE MERCADO </t>
  </si>
  <si>
    <t>Fecha Elaboración</t>
  </si>
  <si>
    <t>RAZÓN SOCIAL 
COTIZANTES:</t>
  </si>
  <si>
    <t>CSIBS</t>
  </si>
  <si>
    <t>STS S.A.S</t>
  </si>
  <si>
    <t>ANALITICA Y GESTION</t>
  </si>
  <si>
    <t>EYT SAS</t>
  </si>
  <si>
    <t>SETI</t>
  </si>
  <si>
    <t>IO GESTION</t>
  </si>
  <si>
    <t>TACG</t>
  </si>
  <si>
    <t>NYTEC</t>
  </si>
  <si>
    <t>PROMEDIO</t>
  </si>
  <si>
    <t>MEDIA ARMÓNICA</t>
  </si>
  <si>
    <t>MEDIANA</t>
  </si>
  <si>
    <t>ÍTEM</t>
  </si>
  <si>
    <t>DESCRIPCIÓN DEL BIEN O SERVICIO</t>
  </si>
  <si>
    <t>UNIDAD</t>
  </si>
  <si>
    <t>CANTIDAD</t>
  </si>
  <si>
    <t>VR. UNITARIO
(IVA INCLUIDO)</t>
  </si>
  <si>
    <t>VR. OFICIAL
(IVA INCLUIDO)</t>
  </si>
  <si>
    <t>VR. TOTAL 
(IVA INCLUIDO)</t>
  </si>
  <si>
    <t>VR. UNITARIO OFICIAL
(IVA INCLUIDO)</t>
  </si>
  <si>
    <t>E08SLLL Renovación por un año Soporte IBM Informix Enterprise Edition CPU Option Processore Value Unit (PVU) Annual SW Suscription &amp; Support Renewal</t>
  </si>
  <si>
    <t>SUSCRIPCIPCION</t>
  </si>
  <si>
    <t>E0BQ7LL Renovación por un año Soporte IBM Informix Advanced Enterprise Edition CPU Option Processore Value Unit (PVU) Annual SW Suscription &amp; Support Renewal</t>
  </si>
  <si>
    <t>VALOR TOTAL IVA INCLUIDO</t>
  </si>
  <si>
    <t>**NOTA**</t>
  </si>
  <si>
    <t>Los valores monetarios deben ser expresados en moneda legal colombiana sin decimales (centavos)</t>
  </si>
  <si>
    <t xml:space="preserve"> </t>
  </si>
  <si>
    <t>Yeison Latorre Ruiz</t>
  </si>
  <si>
    <t>Oficina de Tecnologia e Informatica</t>
  </si>
  <si>
    <t>Responsable Estudio de Mercado 
(Nombre y Cargo)</t>
  </si>
  <si>
    <t xml:space="preserve"> En cumplimiento con lo señalado en el inciso tercero del Artículo 29 de la Ley 80 de 1993  y al resultado de la anterior evaluación, ésta Área toma como  valor aproximado de precio de mercado la suma de: CUATROCIENTOS CUARENTA Y DOS MILLONES TRESCIENTOS NOVENTA Y UN MIL QUINIENTOS PESOS M/CTE ($ 442.391.500)</t>
  </si>
  <si>
    <t>Jaroslav Marlen Lopez Chavez</t>
  </si>
  <si>
    <t>El presente Estudio tendrá una vigencia de 30 días calendario a partir de la fecha de aprobación.</t>
  </si>
  <si>
    <t>Oficina de Tecnologia e Informatica ( E )</t>
  </si>
  <si>
    <t>Responsable Estudio de Mercado
 (Nombre y Cargo)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</si>
</sst>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[$$-240A]\ * #,##0.00_-;\-[$$-240A]\ * #,##0.00_-;_-[$$-240A]\ * &quot;-&quot;??_-;_-@_-"/>
  </numFmts>
  <fonts count="8">
    <font>
      <sz val="10"/>
      <name val="Arial"/>
      <family val="2"/>
    </font>
    <font>
      <sz val="1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medium">
        <color rgb="FFFFC000"/>
      </left>
      <right/>
      <top style="medium">
        <color rgb="FFFFC000"/>
      </top>
      <bottom style="medium">
        <color rgb="FFFFC000"/>
      </bottom>
      <diagonal/>
    </border>
    <border>
      <left/>
      <right/>
      <top style="medium">
        <color rgb="FFFFC000"/>
      </top>
      <bottom style="medium">
        <color rgb="FFFFC000"/>
      </bottom>
      <diagonal/>
    </border>
    <border>
      <left style="medium">
        <color rgb="FFFFC000"/>
      </left>
      <right/>
      <top style="thin">
        <color rgb="FFFFC000"/>
      </top>
      <bottom style="thin">
        <color rgb="FFFFC000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165" fontId="5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1" xfId="0" applyFont="1" applyBorder="1" applyAlignment="1">
      <alignment horizontal="justify" vertical="justify" wrapText="1"/>
    </xf>
    <xf numFmtId="0" fontId="3" fillId="0" borderId="1" xfId="0" applyFont="1" applyBorder="1" applyAlignment="1">
      <alignment horizontal="center" vertical="center" wrapText="1"/>
    </xf>
    <xf numFmtId="164" fontId="5" fillId="0" borderId="0" xfId="2" applyFont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3">
    <cellStyle name="Moneda" xfId="2" builtinId="4"/>
    <cellStyle name="Normal" xfId="0" builtinId="0"/>
    <cellStyle name="Normal 2" xfId="1" xr:uid="{9DD1935A-3C0B-4333-BCED-9ABFCA9DAB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158751</xdr:colOff>
      <xdr:row>4</xdr:row>
      <xdr:rowOff>63501</xdr:rowOff>
    </xdr:from>
    <xdr:to>
      <xdr:col>1</xdr:col>
      <xdr:colOff>2218099</xdr:colOff>
      <xdr:row>4</xdr:row>
      <xdr:rowOff>581025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8675119-AE1B-4F98-BC5F-D355CA676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026" y="787401"/>
          <a:ext cx="2116498" cy="517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A65BC-0C0F-42DF-AF66-2D5F292A8AEC}">
  <sheetPr>
    <pageSetUpPr fitToPage="1"/>
  </sheetPr>
  <dimension ref="A1:S22"/>
  <sheetViews>
    <sheetView tabSelected="1" topLeftCell="B1" zoomScaleNormal="100" workbookViewId="0">
      <selection activeCell="H7" sqref="H7"/>
    </sheetView>
  </sheetViews>
  <sheetFormatPr defaultColWidth="17.5703125" defaultRowHeight="14.45"/>
  <cols>
    <col min="1" max="1" width="9.5703125" style="8" bestFit="1" customWidth="1"/>
    <col min="2" max="2" width="33.28515625" style="8" customWidth="1"/>
    <col min="3" max="3" width="15.7109375" style="8" bestFit="1" customWidth="1"/>
    <col min="4" max="4" width="8.140625" style="8" bestFit="1" customWidth="1"/>
    <col min="5" max="5" width="17.5703125" style="8"/>
    <col min="6" max="6" width="19.42578125" style="8" bestFit="1" customWidth="1"/>
    <col min="7" max="12" width="17.5703125" style="8"/>
    <col min="13" max="13" width="21.5703125" style="8" customWidth="1"/>
    <col min="14" max="18" width="20.7109375" style="8" customWidth="1"/>
    <col min="19" max="16384" width="17.5703125" style="8"/>
  </cols>
  <sheetData>
    <row r="1" spans="1:19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9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9">
      <c r="M3" s="1" t="s">
        <v>2</v>
      </c>
      <c r="N3" s="2">
        <f ca="1">TODAY()</f>
        <v>45408</v>
      </c>
    </row>
    <row r="5" spans="1:19" s="9" customFormat="1" ht="48" customHeight="1">
      <c r="B5" s="3"/>
      <c r="C5" s="30" t="s">
        <v>3</v>
      </c>
      <c r="D5" s="31"/>
      <c r="E5" s="3" t="s">
        <v>4</v>
      </c>
      <c r="F5" s="3" t="s">
        <v>5</v>
      </c>
      <c r="G5" s="3" t="s">
        <v>6</v>
      </c>
      <c r="H5" s="19" t="s">
        <v>7</v>
      </c>
      <c r="I5" s="3" t="s">
        <v>8</v>
      </c>
      <c r="J5" s="3" t="s">
        <v>9</v>
      </c>
      <c r="K5" s="19" t="s">
        <v>10</v>
      </c>
      <c r="L5" s="19" t="s">
        <v>11</v>
      </c>
      <c r="M5" s="28" t="s">
        <v>12</v>
      </c>
      <c r="N5" s="28"/>
      <c r="O5" s="28" t="s">
        <v>13</v>
      </c>
      <c r="P5" s="28"/>
      <c r="Q5" s="28" t="s">
        <v>14</v>
      </c>
      <c r="R5" s="28"/>
    </row>
    <row r="6" spans="1:19" s="9" customFormat="1" ht="24">
      <c r="A6" s="3" t="s">
        <v>15</v>
      </c>
      <c r="B6" s="3" t="s">
        <v>16</v>
      </c>
      <c r="C6" s="3" t="s">
        <v>17</v>
      </c>
      <c r="D6" s="3" t="s">
        <v>18</v>
      </c>
      <c r="E6" s="3" t="s">
        <v>19</v>
      </c>
      <c r="F6" s="3" t="s">
        <v>19</v>
      </c>
      <c r="G6" s="3" t="s">
        <v>19</v>
      </c>
      <c r="H6" s="19" t="s">
        <v>19</v>
      </c>
      <c r="I6" s="3" t="s">
        <v>19</v>
      </c>
      <c r="J6" s="3" t="s">
        <v>19</v>
      </c>
      <c r="K6" s="19" t="s">
        <v>19</v>
      </c>
      <c r="L6" s="19" t="s">
        <v>19</v>
      </c>
      <c r="M6" s="3" t="s">
        <v>20</v>
      </c>
      <c r="N6" s="3" t="s">
        <v>21</v>
      </c>
      <c r="O6" s="3" t="s">
        <v>22</v>
      </c>
      <c r="P6" s="3" t="s">
        <v>21</v>
      </c>
      <c r="Q6" s="3" t="s">
        <v>22</v>
      </c>
      <c r="R6" s="3" t="s">
        <v>21</v>
      </c>
      <c r="S6" s="4"/>
    </row>
    <row r="7" spans="1:19" ht="72.599999999999994">
      <c r="A7" s="6">
        <f>1</f>
        <v>1</v>
      </c>
      <c r="B7" s="16" t="s">
        <v>23</v>
      </c>
      <c r="C7" s="17" t="s">
        <v>24</v>
      </c>
      <c r="D7" s="6">
        <v>700</v>
      </c>
      <c r="E7" s="14">
        <v>552139.06000000006</v>
      </c>
      <c r="F7" s="14">
        <v>512498</v>
      </c>
      <c r="G7" s="14">
        <v>514892</v>
      </c>
      <c r="H7" s="20">
        <v>415000</v>
      </c>
      <c r="I7" s="14">
        <v>460116</v>
      </c>
      <c r="J7" s="14">
        <v>574941</v>
      </c>
      <c r="K7" s="20">
        <v>414950</v>
      </c>
      <c r="L7" s="20">
        <v>415007</v>
      </c>
      <c r="M7" s="10">
        <f>IF(D7=$A$1,"",ROUND(AVERAGE(E7:L7),0))</f>
        <v>482443</v>
      </c>
      <c r="N7" s="10">
        <f>IF(D7=$A$1,"",ROUND((D7*M7),0))</f>
        <v>337710100</v>
      </c>
      <c r="O7" s="10">
        <f>IF(D7=$A$1,"",ROUND(HARMEAN(E7:L7),0))</f>
        <v>474880</v>
      </c>
      <c r="P7" s="10">
        <f>IF(D7=$A$1,"",ROUND($D7*O7,0))</f>
        <v>332416000</v>
      </c>
      <c r="Q7" s="10">
        <f>IF(D7=$A$1,"",ROUND(MEDIAN(E7:F7),0))</f>
        <v>532319</v>
      </c>
      <c r="R7" s="10">
        <f>IF(D7=$A$1,"",ROUND($D7*Q7,0))</f>
        <v>372623300</v>
      </c>
      <c r="S7" s="5"/>
    </row>
    <row r="8" spans="1:19" ht="72.599999999999994">
      <c r="A8" s="6">
        <f>A7+1</f>
        <v>2</v>
      </c>
      <c r="B8" s="16" t="s">
        <v>25</v>
      </c>
      <c r="C8" s="17" t="s">
        <v>24</v>
      </c>
      <c r="D8" s="6">
        <v>100</v>
      </c>
      <c r="E8" s="14">
        <v>1195681.54</v>
      </c>
      <c r="F8" s="14">
        <v>1109710</v>
      </c>
      <c r="G8" s="14">
        <v>1054952</v>
      </c>
      <c r="H8" s="20">
        <v>923950</v>
      </c>
      <c r="I8" s="14">
        <v>996401</v>
      </c>
      <c r="J8" s="14">
        <v>1245056</v>
      </c>
      <c r="K8" s="20">
        <v>924810</v>
      </c>
      <c r="L8" s="20">
        <v>923954</v>
      </c>
      <c r="M8" s="10">
        <f>IF(D8=$A$1,"",ROUND(AVERAGE(E8:L8),0))</f>
        <v>1046814</v>
      </c>
      <c r="N8" s="10">
        <f>IF(D8=$A$1,"",ROUND((D8*M8),0))</f>
        <v>104681400</v>
      </c>
      <c r="O8" s="10">
        <f>IF(D8=$A$1,"",ROUND(HARMEAN(E8:L8),0))</f>
        <v>1033846</v>
      </c>
      <c r="P8" s="10">
        <f>IF(D8=$A$1,"",ROUND($D8*O8,0))</f>
        <v>103384600</v>
      </c>
      <c r="Q8" s="10">
        <f>IF(D7=$A$1,"",ROUND(MEDIAN(E8:F8),0))</f>
        <v>1152696</v>
      </c>
      <c r="R8" s="10">
        <f>IF(D8=$A$1,"",ROUND($D8*Q8,0))</f>
        <v>115269600</v>
      </c>
      <c r="S8" s="5"/>
    </row>
    <row r="9" spans="1:19" ht="12.75" customHeight="1">
      <c r="A9" s="29" t="s">
        <v>26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12">
        <f>SUM(N7:N8)</f>
        <v>442391500</v>
      </c>
      <c r="P9" s="12">
        <f>SUM(P7:P8)</f>
        <v>435800600</v>
      </c>
      <c r="R9" s="12">
        <f>SUM(R7:R8)</f>
        <v>487892900</v>
      </c>
      <c r="S9" s="5"/>
    </row>
    <row r="11" spans="1:19" ht="29.1">
      <c r="A11" s="7" t="s">
        <v>27</v>
      </c>
      <c r="B11" s="27" t="s">
        <v>28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pans="1:19">
      <c r="N12" s="13"/>
      <c r="O12" s="11"/>
      <c r="P12" s="11"/>
    </row>
    <row r="13" spans="1:19">
      <c r="E13" s="11"/>
      <c r="F13" s="11"/>
      <c r="G13" s="11"/>
      <c r="H13" s="11"/>
      <c r="I13" s="11"/>
      <c r="J13" s="11"/>
      <c r="K13" s="11"/>
      <c r="L13" s="11"/>
      <c r="M13" s="13" t="s">
        <v>29</v>
      </c>
      <c r="N13" s="13"/>
      <c r="P13" s="11"/>
    </row>
    <row r="14" spans="1:19">
      <c r="E14" s="11"/>
      <c r="F14" s="11"/>
      <c r="G14" s="11"/>
      <c r="H14" s="11"/>
      <c r="I14" s="11"/>
      <c r="J14" s="11"/>
      <c r="K14" s="11"/>
      <c r="L14" s="11"/>
      <c r="M14" s="22" t="s">
        <v>30</v>
      </c>
      <c r="N14" s="22"/>
    </row>
    <row r="15" spans="1:19">
      <c r="E15" s="11"/>
      <c r="F15" s="11"/>
      <c r="G15" s="11"/>
      <c r="H15" s="11"/>
      <c r="I15" s="11"/>
      <c r="J15" s="11"/>
      <c r="K15" s="11"/>
      <c r="L15" s="11"/>
      <c r="M15" s="22" t="s">
        <v>31</v>
      </c>
      <c r="N15" s="22"/>
      <c r="P15" s="11"/>
    </row>
    <row r="16" spans="1:19" ht="34.5" customHeight="1">
      <c r="C16" s="11"/>
      <c r="E16" s="11"/>
      <c r="M16" s="22" t="s">
        <v>32</v>
      </c>
      <c r="N16" s="22"/>
    </row>
    <row r="17" spans="2:14" ht="21.75" customHeight="1">
      <c r="C17" s="11"/>
      <c r="E17" s="11"/>
      <c r="J17" s="11"/>
      <c r="K17" s="11"/>
    </row>
    <row r="18" spans="2:14" s="13" customFormat="1" ht="63.75" customHeight="1">
      <c r="B18" s="21" t="s">
        <v>33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20" spans="2:14" ht="15" thickBot="1">
      <c r="I20" s="18"/>
      <c r="M20" s="22" t="s">
        <v>34</v>
      </c>
      <c r="N20" s="22"/>
    </row>
    <row r="21" spans="2:14" ht="15" thickBot="1">
      <c r="B21" s="23" t="s">
        <v>35</v>
      </c>
      <c r="C21" s="24"/>
      <c r="D21" s="24"/>
      <c r="E21" s="24"/>
      <c r="F21" s="24"/>
      <c r="G21" s="15"/>
      <c r="H21" s="15"/>
      <c r="I21" s="15"/>
      <c r="J21" s="15"/>
      <c r="K21" s="15"/>
      <c r="L21" s="15"/>
      <c r="M21" s="25" t="s">
        <v>36</v>
      </c>
      <c r="N21" s="26"/>
    </row>
    <row r="22" spans="2:14" ht="38.25" customHeight="1">
      <c r="M22" s="22" t="s">
        <v>37</v>
      </c>
      <c r="N22" s="22"/>
    </row>
  </sheetData>
  <mergeCells count="16">
    <mergeCell ref="M16:N16"/>
    <mergeCell ref="O5:P5"/>
    <mergeCell ref="Q5:R5"/>
    <mergeCell ref="C5:D5"/>
    <mergeCell ref="M14:N14"/>
    <mergeCell ref="M15:N15"/>
    <mergeCell ref="A1:N1"/>
    <mergeCell ref="A2:N2"/>
    <mergeCell ref="M5:N5"/>
    <mergeCell ref="A9:M9"/>
    <mergeCell ref="B11:N11"/>
    <mergeCell ref="B18:N18"/>
    <mergeCell ref="M20:N20"/>
    <mergeCell ref="B21:F21"/>
    <mergeCell ref="M21:N21"/>
    <mergeCell ref="M22:N22"/>
  </mergeCells>
  <printOptions horizontalCentered="1" verticalCentered="1"/>
  <pageMargins left="0.74803149606299213" right="0.74803149606299213" top="0.98425196850393704" bottom="0.98425196850393704" header="0" footer="0"/>
  <pageSetup scale="37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MARIO ORJUELA</dc:creator>
  <cp:keywords/>
  <dc:description/>
  <cp:lastModifiedBy>Sergio Alejandro Pino Rojas</cp:lastModifiedBy>
  <cp:revision/>
  <dcterms:created xsi:type="dcterms:W3CDTF">2020-06-09T19:58:06Z</dcterms:created>
  <dcterms:modified xsi:type="dcterms:W3CDTF">2024-04-26T17:07:27Z</dcterms:modified>
  <cp:category/>
  <cp:contentStatus/>
</cp:coreProperties>
</file>