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805-d-016\gncif2024\COMPARTIDA FUNCIONARIOS 2024\TODOS\REV COTIZACIONES Y ESTUDIOS PREVIOS\EXCLUSIVO MOLINO RETSCH\"/>
    </mc:Choice>
  </mc:AlternateContent>
  <bookViews>
    <workbookView xWindow="0" yWindow="0" windowWidth="28800" windowHeight="11520" activeTab="1"/>
  </bookViews>
  <sheets>
    <sheet name="ESPECIFICACIONES TECNICAS " sheetId="1" r:id="rId1"/>
    <sheet name="ESTUDIO DE MERCADO " sheetId="2" r:id="rId2"/>
  </sheets>
  <definedNames>
    <definedName name="_xlnm.Print_Titles" localSheetId="0">'ESPECIFICACIONES TECNICAS 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2" l="1"/>
  <c r="R7" i="2" s="1"/>
  <c r="J7" i="2"/>
  <c r="L6" i="2"/>
  <c r="S6" i="2" s="1"/>
  <c r="J6" i="2"/>
  <c r="L5" i="2"/>
  <c r="P5" i="2" s="1"/>
  <c r="G5" i="2"/>
  <c r="F5" i="2"/>
  <c r="E5" i="2"/>
  <c r="S4" i="2"/>
  <c r="L4" i="2"/>
  <c r="P4" i="2" s="1"/>
  <c r="G4" i="2"/>
  <c r="F4" i="2"/>
  <c r="J4" i="2" s="1"/>
  <c r="Q4" i="2" l="1"/>
  <c r="R4" i="2"/>
  <c r="J5" i="2"/>
  <c r="S7" i="2"/>
  <c r="R8" i="2"/>
  <c r="S8" i="2"/>
  <c r="M5" i="2"/>
  <c r="O6" i="2"/>
  <c r="P6" i="2"/>
  <c r="M6" i="2"/>
  <c r="Q5" i="2"/>
  <c r="R5" i="2"/>
  <c r="Q6" i="2"/>
  <c r="Q8" i="2" s="1"/>
  <c r="P7" i="2"/>
  <c r="M7" i="2"/>
  <c r="M4" i="2"/>
  <c r="O7" i="2"/>
  <c r="O4" i="2"/>
  <c r="S5" i="2"/>
  <c r="R6" i="2"/>
  <c r="Q7" i="2"/>
  <c r="O5" i="2"/>
  <c r="T5" i="2" s="1"/>
  <c r="L7" i="1"/>
  <c r="L6" i="1"/>
  <c r="I5" i="1"/>
  <c r="L5" i="1" s="1"/>
  <c r="H5" i="1"/>
  <c r="G5" i="1"/>
  <c r="I4" i="1"/>
  <c r="H4" i="1"/>
  <c r="L4" i="1" s="1"/>
  <c r="T7" i="2" l="1"/>
  <c r="P8" i="2"/>
  <c r="O8" i="2"/>
  <c r="T4" i="2"/>
  <c r="N4" i="2"/>
  <c r="T6" i="2"/>
  <c r="T8" i="2" l="1"/>
</calcChain>
</file>

<file path=xl/sharedStrings.xml><?xml version="1.0" encoding="utf-8"?>
<sst xmlns="http://schemas.openxmlformats.org/spreadsheetml/2006/main" count="59" uniqueCount="29">
  <si>
    <t xml:space="preserve">ITEM </t>
  </si>
  <si>
    <t>PRESENTACION</t>
  </si>
  <si>
    <t>ESPECIFICACION TECNICA</t>
  </si>
  <si>
    <t>Unidad</t>
  </si>
  <si>
    <t xml:space="preserve">Bola de molienda de 25mm de diámetro en acero inoxidable. Marca Retsch. Referencia: 05.368.0105. </t>
  </si>
  <si>
    <t>GRUPO DE APOYO SNVJR</t>
  </si>
  <si>
    <t xml:space="preserve"> REGIONAL NOROCCIDENTE</t>
  </si>
  <si>
    <t xml:space="preserve"> REGIONAL BOGOTÁ</t>
  </si>
  <si>
    <t xml:space="preserve"> REGIONAL ORIENTE</t>
  </si>
  <si>
    <t xml:space="preserve"> REGIONAL  SUROCCIDENTE</t>
  </si>
  <si>
    <t>DIRECCION GENERAL</t>
  </si>
  <si>
    <t>VALOR UNITARIO</t>
  </si>
  <si>
    <t xml:space="preserve">VALOR UNITARIO CON IVA </t>
  </si>
  <si>
    <t xml:space="preserve">VALOR TOTAL POR ITEM </t>
  </si>
  <si>
    <t xml:space="preserve">VALOR TOTAL PROCESO </t>
  </si>
  <si>
    <t xml:space="preserve">CANTIDAD TOTAL </t>
  </si>
  <si>
    <t>TOTAL</t>
  </si>
  <si>
    <t>Paquete de 10 unidades</t>
  </si>
  <si>
    <t>CODIGOS UNSPSC</t>
  </si>
  <si>
    <t xml:space="preserve">MARCA O REFERENCIA </t>
  </si>
  <si>
    <t>CONDICIONES DE ALMACENAMIENTO</t>
  </si>
  <si>
    <t>01.462.0216
RETSCH</t>
  </si>
  <si>
    <t>22.085.0002
RETSCH</t>
  </si>
  <si>
    <t>05.368.0105
RETSCH</t>
  </si>
  <si>
    <t>20.715.0001
RETSCH</t>
  </si>
  <si>
    <t>Fuera de superficies calientes, superficies inestables y líquidos corrosivos</t>
  </si>
  <si>
    <t>Molino pulverizador o mezclador de mesa, de aplicación apta para muestras óseas, compacto y versátil, diseñado para la molienda por vía seca, húmeda y criogénica para mezclar y homogenizar polvos y suspensiones (tipo MM400):
 • Granulometría inicial ≤ 8mm.
 • Granulometría final en promedio de ~ 5µm.
 • Material inicial para pulverizar Max: 2 recipientes de 20 mL c/u.
 • Número de recipientes de molienda: 2.
 • Volumen de los recipientes de molienda: 50 ml.
 • Tipo de recipiente de molienda con diseño con tapa roscada.
 • Material de las herramientas de molienda: Acero inoxidable.
 • Ajuste de la frecuencia de vibración Digital: 3 – 30 Hz (180 – 1800 min-1).
 • Duración típica de la molienda: 30sg – 2 min (Molienda por vía seca).
 • Dispositivo de cierre rápido con autocentrado.
 • Selección del tiempo de la molienda: 10sg – 99 min
 • Conexión eléctrica 120W.
 • Medidas A x H x F: 371 x 266 x 461 mm</t>
  </si>
  <si>
    <t>Recipientes para molino marca Retsch MM400 con tapa enroscable, en acero inoxidable, capacidad de 50ml. Número de parte 01.462.0216</t>
  </si>
  <si>
    <t xml:space="preserve">Empaques para recipientes de molino pulverizador marca Retsch MM400 número de parte 22.085.0002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</si>
</sst>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rgb="FF000000"/>
      <name val="Calibri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0" fontId="2" fillId="0" borderId="0"/>
    <xf numFmtId="0" fontId="6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6" fillId="0" borderId="0"/>
    <xf numFmtId="166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/>
    <xf numFmtId="0" fontId="3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7" fillId="0" borderId="4" xfId="0" applyFont="1" applyBorder="1" applyAlignment="1"/>
    <xf numFmtId="0" fontId="7" fillId="0" borderId="3" xfId="0" applyFont="1" applyBorder="1" applyAlignment="1"/>
    <xf numFmtId="0" fontId="3" fillId="0" borderId="26" xfId="0" applyFont="1" applyBorder="1" applyAlignment="1">
      <alignment horizontal="center" vertical="center" wrapText="1"/>
    </xf>
    <xf numFmtId="0" fontId="4" fillId="0" borderId="26" xfId="2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67" fontId="0" fillId="0" borderId="21" xfId="13" applyNumberFormat="1" applyFont="1" applyBorder="1"/>
    <xf numFmtId="167" fontId="0" fillId="0" borderId="16" xfId="13" applyNumberFormat="1" applyFont="1" applyBorder="1"/>
    <xf numFmtId="0" fontId="8" fillId="3" borderId="14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22" xfId="2" applyFont="1" applyFill="1" applyBorder="1" applyAlignment="1">
      <alignment vertical="center" wrapText="1"/>
    </xf>
    <xf numFmtId="0" fontId="8" fillId="3" borderId="18" xfId="2" applyFont="1" applyFill="1" applyBorder="1" applyAlignment="1">
      <alignment horizontal="center" vertical="center"/>
    </xf>
    <xf numFmtId="0" fontId="8" fillId="3" borderId="19" xfId="2" applyFont="1" applyFill="1" applyBorder="1" applyAlignment="1">
      <alignment horizontal="center" vertical="center"/>
    </xf>
    <xf numFmtId="0" fontId="8" fillId="3" borderId="20" xfId="2" applyFont="1" applyFill="1" applyBorder="1" applyAlignment="1">
      <alignment horizontal="center" vertical="center"/>
    </xf>
    <xf numFmtId="167" fontId="0" fillId="0" borderId="17" xfId="13" applyNumberFormat="1" applyFont="1" applyBorder="1" applyAlignment="1">
      <alignment horizontal="center" vertical="center"/>
    </xf>
    <xf numFmtId="0" fontId="8" fillId="3" borderId="33" xfId="2" applyFont="1" applyFill="1" applyBorder="1" applyAlignment="1">
      <alignment horizontal="center" vertical="center" wrapText="1"/>
    </xf>
    <xf numFmtId="0" fontId="8" fillId="3" borderId="34" xfId="2" applyFont="1" applyFill="1" applyBorder="1" applyAlignment="1">
      <alignment horizontal="center" vertical="center" wrapText="1"/>
    </xf>
    <xf numFmtId="0" fontId="8" fillId="3" borderId="35" xfId="2" applyFont="1" applyFill="1" applyBorder="1" applyAlignment="1">
      <alignment horizontal="center" vertical="center" wrapText="1"/>
    </xf>
    <xf numFmtId="0" fontId="7" fillId="0" borderId="36" xfId="3" applyFont="1" applyBorder="1" applyAlignment="1">
      <alignment horizontal="center" vertical="center" wrapText="1"/>
    </xf>
    <xf numFmtId="0" fontId="7" fillId="0" borderId="37" xfId="3" applyFont="1" applyBorder="1" applyAlignment="1">
      <alignment horizontal="center" vertical="center" wrapText="1"/>
    </xf>
    <xf numFmtId="0" fontId="7" fillId="0" borderId="38" xfId="3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1" fillId="0" borderId="32" xfId="2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165" fontId="0" fillId="0" borderId="7" xfId="13" applyNumberFormat="1" applyFont="1" applyBorder="1"/>
    <xf numFmtId="165" fontId="0" fillId="0" borderId="8" xfId="13" applyNumberFormat="1" applyFont="1" applyBorder="1"/>
    <xf numFmtId="165" fontId="0" fillId="0" borderId="11" xfId="13" applyNumberFormat="1" applyFont="1" applyBorder="1"/>
    <xf numFmtId="165" fontId="0" fillId="0" borderId="13" xfId="13" applyNumberFormat="1" applyFont="1" applyBorder="1"/>
    <xf numFmtId="165" fontId="0" fillId="0" borderId="9" xfId="13" applyNumberFormat="1" applyFont="1" applyBorder="1" applyAlignment="1">
      <alignment horizontal="center" vertical="center"/>
    </xf>
    <xf numFmtId="165" fontId="0" fillId="0" borderId="10" xfId="13" applyNumberFormat="1" applyFont="1" applyBorder="1" applyAlignment="1">
      <alignment horizontal="center" vertical="center"/>
    </xf>
    <xf numFmtId="165" fontId="9" fillId="0" borderId="6" xfId="2" applyNumberFormat="1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9" fillId="0" borderId="7" xfId="2" applyNumberFormat="1" applyFont="1" applyFill="1" applyBorder="1" applyAlignment="1">
      <alignment horizontal="center" vertical="center"/>
    </xf>
    <xf numFmtId="165" fontId="7" fillId="0" borderId="8" xfId="3" applyNumberFormat="1" applyFont="1" applyBorder="1" applyAlignment="1">
      <alignment horizontal="center" vertical="center" wrapText="1"/>
    </xf>
    <xf numFmtId="165" fontId="9" fillId="0" borderId="12" xfId="2" applyNumberFormat="1" applyFont="1" applyFill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9" fillId="0" borderId="11" xfId="2" applyNumberFormat="1" applyFont="1" applyFill="1" applyBorder="1" applyAlignment="1">
      <alignment horizontal="center" vertical="center"/>
    </xf>
    <xf numFmtId="165" fontId="7" fillId="0" borderId="13" xfId="3" applyNumberFormat="1" applyFont="1" applyBorder="1" applyAlignment="1">
      <alignment horizontal="center" vertical="center" wrapText="1"/>
    </xf>
    <xf numFmtId="165" fontId="9" fillId="0" borderId="23" xfId="2" applyNumberFormat="1" applyFont="1" applyFill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165" fontId="9" fillId="0" borderId="24" xfId="2" applyNumberFormat="1" applyFont="1" applyFill="1" applyBorder="1" applyAlignment="1">
      <alignment horizontal="center" vertical="center"/>
    </xf>
    <xf numFmtId="165" fontId="7" fillId="0" borderId="25" xfId="3" applyNumberFormat="1" applyFont="1" applyBorder="1" applyAlignment="1">
      <alignment horizontal="center" vertical="center" wrapText="1"/>
    </xf>
    <xf numFmtId="165" fontId="0" fillId="0" borderId="29" xfId="13" applyNumberFormat="1" applyFont="1" applyBorder="1" applyAlignment="1">
      <alignment horizontal="center" vertical="center"/>
    </xf>
    <xf numFmtId="165" fontId="0" fillId="0" borderId="30" xfId="13" applyNumberFormat="1" applyFont="1" applyBorder="1" applyAlignment="1">
      <alignment horizontal="center" vertical="center"/>
    </xf>
    <xf numFmtId="165" fontId="0" fillId="0" borderId="31" xfId="13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1" fillId="0" borderId="21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5" fontId="0" fillId="0" borderId="27" xfId="13" applyFont="1" applyBorder="1" applyAlignment="1">
      <alignment horizontal="center" vertical="center"/>
    </xf>
    <xf numFmtId="165" fontId="0" fillId="0" borderId="28" xfId="13" applyFont="1" applyBorder="1" applyAlignment="1">
      <alignment horizontal="center" vertical="center"/>
    </xf>
    <xf numFmtId="165" fontId="0" fillId="0" borderId="4" xfId="13" applyFont="1" applyBorder="1" applyAlignment="1">
      <alignment horizontal="center" vertical="center"/>
    </xf>
  </cellXfs>
  <cellStyles count="14">
    <cellStyle name="Millares [0] 2" xfId="8"/>
    <cellStyle name="Millares 2" xfId="12"/>
    <cellStyle name="Moneda" xfId="13" builtinId="4"/>
    <cellStyle name="Moneda 2" xfId="4"/>
    <cellStyle name="Moneda 3" xfId="7"/>
    <cellStyle name="Moneda 4" xfId="10"/>
    <cellStyle name="Normal" xfId="0" builtinId="0"/>
    <cellStyle name="Normal 2" xfId="1"/>
    <cellStyle name="Normal 2 2" xfId="11"/>
    <cellStyle name="Normal 2 3" xfId="3"/>
    <cellStyle name="Normal 3" xfId="5"/>
    <cellStyle name="Normal 4" xfId="6"/>
    <cellStyle name="Normal 5" xfId="9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Normal="100" workbookViewId="0">
      <selection activeCell="C7" sqref="C7"/>
    </sheetView>
  </sheetViews>
  <sheetFormatPr baseColWidth="10" defaultRowHeight="15" x14ac:dyDescent="0.25"/>
  <cols>
    <col min="1" max="1" width="11.5703125" style="1"/>
    <col min="2" max="2" width="6.7109375" customWidth="1"/>
    <col min="3" max="3" width="120.42578125" customWidth="1"/>
    <col min="4" max="4" width="14.140625" customWidth="1"/>
    <col min="5" max="5" width="14.140625" style="1" customWidth="1"/>
    <col min="6" max="6" width="17.7109375" style="1" customWidth="1"/>
    <col min="7" max="12" width="16.28515625" style="1" customWidth="1"/>
    <col min="13" max="13" width="17.28515625" customWidth="1"/>
  </cols>
  <sheetData>
    <row r="1" spans="2:13" s="1" customFormat="1" ht="15.75" thickBot="1" x14ac:dyDescent="0.3"/>
    <row r="2" spans="2:13" ht="24.75" thickBot="1" x14ac:dyDescent="0.3">
      <c r="B2" s="7"/>
      <c r="C2" s="8"/>
      <c r="D2" s="8"/>
      <c r="E2" s="8"/>
      <c r="F2" s="8"/>
      <c r="G2" s="8"/>
      <c r="H2" s="8"/>
      <c r="I2" s="9" t="s">
        <v>10</v>
      </c>
      <c r="J2" s="8"/>
      <c r="K2" s="8"/>
      <c r="L2" s="8"/>
    </row>
    <row r="3" spans="2:13" ht="26.25" thickBot="1" x14ac:dyDescent="0.3">
      <c r="B3" s="3" t="s">
        <v>0</v>
      </c>
      <c r="C3" s="4" t="s">
        <v>2</v>
      </c>
      <c r="D3" s="2" t="s">
        <v>1</v>
      </c>
      <c r="E3" s="59" t="s">
        <v>19</v>
      </c>
      <c r="F3" s="59" t="s">
        <v>20</v>
      </c>
      <c r="G3" s="5" t="s">
        <v>6</v>
      </c>
      <c r="H3" s="6" t="s">
        <v>7</v>
      </c>
      <c r="I3" s="6" t="s">
        <v>5</v>
      </c>
      <c r="J3" s="6" t="s">
        <v>8</v>
      </c>
      <c r="K3" s="6" t="s">
        <v>9</v>
      </c>
      <c r="L3" s="6" t="s">
        <v>15</v>
      </c>
      <c r="M3" s="10" t="s">
        <v>18</v>
      </c>
    </row>
    <row r="4" spans="2:13" s="1" customFormat="1" ht="60" x14ac:dyDescent="0.25">
      <c r="B4" s="17">
        <v>1</v>
      </c>
      <c r="C4" s="14" t="s">
        <v>27</v>
      </c>
      <c r="D4" s="21" t="s">
        <v>3</v>
      </c>
      <c r="E4" s="63" t="s">
        <v>21</v>
      </c>
      <c r="F4" s="66" t="s">
        <v>25</v>
      </c>
      <c r="G4" s="60">
        <v>22</v>
      </c>
      <c r="H4" s="28">
        <f>10+6</f>
        <v>16</v>
      </c>
      <c r="I4" s="29">
        <f>10+12</f>
        <v>22</v>
      </c>
      <c r="J4" s="28">
        <v>12</v>
      </c>
      <c r="K4" s="30">
        <v>12</v>
      </c>
      <c r="L4" s="24">
        <f>SUM(G4:K4)</f>
        <v>84</v>
      </c>
      <c r="M4" s="69">
        <v>41101700</v>
      </c>
    </row>
    <row r="5" spans="2:13" s="1" customFormat="1" ht="60" x14ac:dyDescent="0.25">
      <c r="B5" s="18">
        <v>2</v>
      </c>
      <c r="C5" s="15" t="s">
        <v>28</v>
      </c>
      <c r="D5" s="22" t="s">
        <v>17</v>
      </c>
      <c r="E5" s="64" t="s">
        <v>22</v>
      </c>
      <c r="F5" s="67" t="s">
        <v>25</v>
      </c>
      <c r="G5" s="61">
        <f>15+2</f>
        <v>17</v>
      </c>
      <c r="H5" s="32">
        <f>10+2</f>
        <v>12</v>
      </c>
      <c r="I5" s="33">
        <f>20+2</f>
        <v>22</v>
      </c>
      <c r="J5" s="32">
        <v>2</v>
      </c>
      <c r="K5" s="34">
        <v>2</v>
      </c>
      <c r="L5" s="25">
        <f>SUM(G5:K5)</f>
        <v>55</v>
      </c>
      <c r="M5" s="70"/>
    </row>
    <row r="6" spans="2:13" s="1" customFormat="1" ht="60" x14ac:dyDescent="0.25">
      <c r="B6" s="18">
        <v>3</v>
      </c>
      <c r="C6" s="15" t="s">
        <v>4</v>
      </c>
      <c r="D6" s="22" t="s">
        <v>3</v>
      </c>
      <c r="E6" s="64" t="s">
        <v>23</v>
      </c>
      <c r="F6" s="67" t="s">
        <v>25</v>
      </c>
      <c r="G6" s="61">
        <v>22</v>
      </c>
      <c r="H6" s="32">
        <v>16</v>
      </c>
      <c r="I6" s="33">
        <v>22</v>
      </c>
      <c r="J6" s="32">
        <v>12</v>
      </c>
      <c r="K6" s="34">
        <v>12</v>
      </c>
      <c r="L6" s="25">
        <f>SUM(G6:K6)</f>
        <v>84</v>
      </c>
      <c r="M6" s="70"/>
    </row>
    <row r="7" spans="2:13" s="1" customFormat="1" ht="192" thickBot="1" x14ac:dyDescent="0.3">
      <c r="B7" s="19">
        <v>4</v>
      </c>
      <c r="C7" s="16" t="s">
        <v>26</v>
      </c>
      <c r="D7" s="23" t="s">
        <v>3</v>
      </c>
      <c r="E7" s="65" t="s">
        <v>24</v>
      </c>
      <c r="F7" s="68" t="s">
        <v>25</v>
      </c>
      <c r="G7" s="62">
        <v>2</v>
      </c>
      <c r="H7" s="36">
        <v>2</v>
      </c>
      <c r="I7" s="36">
        <v>2</v>
      </c>
      <c r="J7" s="36">
        <v>2</v>
      </c>
      <c r="K7" s="37">
        <v>1</v>
      </c>
      <c r="L7" s="26">
        <f>SUM(G7:K7)</f>
        <v>9</v>
      </c>
      <c r="M7" s="71"/>
    </row>
  </sheetData>
  <mergeCells count="1">
    <mergeCell ref="M4:M7"/>
  </mergeCell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8"/>
  <sheetViews>
    <sheetView tabSelected="1" workbookViewId="0">
      <selection activeCell="C7" sqref="C7"/>
    </sheetView>
  </sheetViews>
  <sheetFormatPr baseColWidth="10" defaultRowHeight="15" x14ac:dyDescent="0.25"/>
  <cols>
    <col min="1" max="1" width="11.42578125" style="1"/>
    <col min="2" max="2" width="6.7109375" style="1" customWidth="1"/>
    <col min="3" max="3" width="120.42578125" style="1" customWidth="1"/>
    <col min="4" max="4" width="14.140625" style="1" customWidth="1"/>
    <col min="5" max="10" width="16.28515625" style="1" customWidth="1"/>
    <col min="11" max="11" width="18.28515625" style="1" customWidth="1"/>
    <col min="12" max="12" width="19.42578125" style="1" customWidth="1"/>
    <col min="13" max="13" width="17" style="1" customWidth="1"/>
    <col min="14" max="14" width="20.85546875" style="1" customWidth="1"/>
    <col min="15" max="19" width="16.7109375" style="1" bestFit="1" customWidth="1"/>
    <col min="20" max="20" width="18.28515625" style="1" bestFit="1" customWidth="1"/>
    <col min="21" max="16384" width="11.42578125" style="1"/>
  </cols>
  <sheetData>
    <row r="1" spans="2:20" ht="15.75" thickBot="1" x14ac:dyDescent="0.3"/>
    <row r="2" spans="2:20" ht="24.75" thickBot="1" x14ac:dyDescent="0.3">
      <c r="B2" s="7"/>
      <c r="C2" s="8"/>
      <c r="D2" s="8"/>
      <c r="E2" s="8"/>
      <c r="F2" s="8"/>
      <c r="G2" s="9" t="s">
        <v>10</v>
      </c>
      <c r="H2" s="8"/>
      <c r="I2" s="8"/>
      <c r="J2" s="8"/>
      <c r="O2" s="8"/>
      <c r="P2" s="8"/>
      <c r="Q2" s="9" t="s">
        <v>10</v>
      </c>
      <c r="R2" s="8"/>
      <c r="S2" s="8"/>
      <c r="T2" s="8"/>
    </row>
    <row r="3" spans="2:20" ht="26.25" thickBot="1" x14ac:dyDescent="0.3">
      <c r="B3" s="3" t="s">
        <v>0</v>
      </c>
      <c r="C3" s="4" t="s">
        <v>2</v>
      </c>
      <c r="D3" s="2" t="s">
        <v>1</v>
      </c>
      <c r="E3" s="5" t="s">
        <v>6</v>
      </c>
      <c r="F3" s="6" t="s">
        <v>7</v>
      </c>
      <c r="G3" s="6" t="s">
        <v>5</v>
      </c>
      <c r="H3" s="6" t="s">
        <v>8</v>
      </c>
      <c r="I3" s="6" t="s">
        <v>9</v>
      </c>
      <c r="J3" s="6" t="s">
        <v>15</v>
      </c>
      <c r="K3" s="6" t="s">
        <v>11</v>
      </c>
      <c r="L3" s="6" t="s">
        <v>12</v>
      </c>
      <c r="M3" s="6" t="s">
        <v>13</v>
      </c>
      <c r="N3" s="10" t="s">
        <v>14</v>
      </c>
      <c r="O3" s="5" t="s">
        <v>6</v>
      </c>
      <c r="P3" s="6" t="s">
        <v>7</v>
      </c>
      <c r="Q3" s="6" t="s">
        <v>5</v>
      </c>
      <c r="R3" s="6" t="s">
        <v>8</v>
      </c>
      <c r="S3" s="6" t="s">
        <v>9</v>
      </c>
      <c r="T3" s="6" t="s">
        <v>13</v>
      </c>
    </row>
    <row r="4" spans="2:20" x14ac:dyDescent="0.25">
      <c r="B4" s="17">
        <v>1</v>
      </c>
      <c r="C4" s="14" t="s">
        <v>27</v>
      </c>
      <c r="D4" s="21" t="s">
        <v>3</v>
      </c>
      <c r="E4" s="27">
        <v>22</v>
      </c>
      <c r="F4" s="28">
        <f>10+6</f>
        <v>16</v>
      </c>
      <c r="G4" s="29">
        <f>10+12</f>
        <v>22</v>
      </c>
      <c r="H4" s="28">
        <v>12</v>
      </c>
      <c r="I4" s="30">
        <v>12</v>
      </c>
      <c r="J4" s="24">
        <f>SUM(E4:I4)</f>
        <v>84</v>
      </c>
      <c r="K4" s="12">
        <v>6270000</v>
      </c>
      <c r="L4" s="38">
        <f>K4*1.19</f>
        <v>7461300</v>
      </c>
      <c r="M4" s="39">
        <f>L4*J4</f>
        <v>626749200</v>
      </c>
      <c r="N4" s="72">
        <f>SUM(M4:M7)</f>
        <v>1014911730</v>
      </c>
      <c r="O4" s="44">
        <f>L4*E4</f>
        <v>164148600</v>
      </c>
      <c r="P4" s="45">
        <f>L4*F4</f>
        <v>119380800</v>
      </c>
      <c r="Q4" s="46">
        <f>L4*G4</f>
        <v>164148600</v>
      </c>
      <c r="R4" s="45">
        <f>H4*L4</f>
        <v>89535600</v>
      </c>
      <c r="S4" s="45">
        <f>L4*I4</f>
        <v>89535600</v>
      </c>
      <c r="T4" s="47">
        <f>SUM(O4:S4)</f>
        <v>626749200</v>
      </c>
    </row>
    <row r="5" spans="2:20" ht="25.5" x14ac:dyDescent="0.25">
      <c r="B5" s="18">
        <v>2</v>
      </c>
      <c r="C5" s="15" t="s">
        <v>28</v>
      </c>
      <c r="D5" s="22" t="s">
        <v>17</v>
      </c>
      <c r="E5" s="31">
        <f>15+2</f>
        <v>17</v>
      </c>
      <c r="F5" s="32">
        <f>10+2</f>
        <v>12</v>
      </c>
      <c r="G5" s="33">
        <f>20+2</f>
        <v>22</v>
      </c>
      <c r="H5" s="32">
        <v>2</v>
      </c>
      <c r="I5" s="34">
        <v>2</v>
      </c>
      <c r="J5" s="25">
        <f>SUM(E5:I5)</f>
        <v>55</v>
      </c>
      <c r="K5" s="13">
        <v>342000</v>
      </c>
      <c r="L5" s="40">
        <f>K5*1.19</f>
        <v>406980</v>
      </c>
      <c r="M5" s="41">
        <f>L5*J5</f>
        <v>22383900</v>
      </c>
      <c r="N5" s="73"/>
      <c r="O5" s="48">
        <f>L5*E5</f>
        <v>6918660</v>
      </c>
      <c r="P5" s="49">
        <f>L5*F5</f>
        <v>4883760</v>
      </c>
      <c r="Q5" s="50">
        <f>L5*G5</f>
        <v>8953560</v>
      </c>
      <c r="R5" s="49">
        <f>L5*H5</f>
        <v>813960</v>
      </c>
      <c r="S5" s="49">
        <f>L5*I5</f>
        <v>813960</v>
      </c>
      <c r="T5" s="51">
        <f>SUM(O5:S5)</f>
        <v>22383900</v>
      </c>
    </row>
    <row r="6" spans="2:20" x14ac:dyDescent="0.25">
      <c r="B6" s="18">
        <v>3</v>
      </c>
      <c r="C6" s="15" t="s">
        <v>4</v>
      </c>
      <c r="D6" s="22" t="s">
        <v>3</v>
      </c>
      <c r="E6" s="31">
        <v>22</v>
      </c>
      <c r="F6" s="32">
        <v>16</v>
      </c>
      <c r="G6" s="33">
        <v>22</v>
      </c>
      <c r="H6" s="32">
        <v>12</v>
      </c>
      <c r="I6" s="34">
        <v>12</v>
      </c>
      <c r="J6" s="25">
        <f>SUM(E6:I6)</f>
        <v>84</v>
      </c>
      <c r="K6" s="13">
        <v>156750</v>
      </c>
      <c r="L6" s="40">
        <f>K6*1.19</f>
        <v>186532.5</v>
      </c>
      <c r="M6" s="41">
        <f>L6*J6</f>
        <v>15668730</v>
      </c>
      <c r="N6" s="73"/>
      <c r="O6" s="48">
        <f>L6*E6</f>
        <v>4103715</v>
      </c>
      <c r="P6" s="49">
        <f>L6*F6</f>
        <v>2984520</v>
      </c>
      <c r="Q6" s="50">
        <f>L6*G6</f>
        <v>4103715</v>
      </c>
      <c r="R6" s="49">
        <f>H6*L6</f>
        <v>2238390</v>
      </c>
      <c r="S6" s="49">
        <f>L6*I6</f>
        <v>2238390</v>
      </c>
      <c r="T6" s="51">
        <f>SUM(O6:S6)</f>
        <v>15668730</v>
      </c>
    </row>
    <row r="7" spans="2:20" ht="192" thickBot="1" x14ac:dyDescent="0.3">
      <c r="B7" s="19">
        <v>4</v>
      </c>
      <c r="C7" s="16" t="s">
        <v>26</v>
      </c>
      <c r="D7" s="23" t="s">
        <v>3</v>
      </c>
      <c r="E7" s="35">
        <v>2</v>
      </c>
      <c r="F7" s="36">
        <v>2</v>
      </c>
      <c r="G7" s="36">
        <v>2</v>
      </c>
      <c r="H7" s="36">
        <v>2</v>
      </c>
      <c r="I7" s="37">
        <v>1</v>
      </c>
      <c r="J7" s="26">
        <f>SUM(E7:I7)</f>
        <v>9</v>
      </c>
      <c r="K7" s="20">
        <v>32690000</v>
      </c>
      <c r="L7" s="42">
        <f>K7*1.19</f>
        <v>38901100</v>
      </c>
      <c r="M7" s="43">
        <f>L7*J7</f>
        <v>350109900</v>
      </c>
      <c r="N7" s="74"/>
      <c r="O7" s="52">
        <f>L7*E7</f>
        <v>77802200</v>
      </c>
      <c r="P7" s="53">
        <f>L7*F7</f>
        <v>77802200</v>
      </c>
      <c r="Q7" s="53">
        <f>L7*G7</f>
        <v>77802200</v>
      </c>
      <c r="R7" s="53">
        <f>L7*H7</f>
        <v>77802200</v>
      </c>
      <c r="S7" s="54">
        <f>L7*I7</f>
        <v>38901100</v>
      </c>
      <c r="T7" s="55">
        <f>SUM(O7:S7)</f>
        <v>350109900</v>
      </c>
    </row>
    <row r="8" spans="2:20" ht="15.75" thickBot="1" x14ac:dyDescent="0.3">
      <c r="N8" s="11" t="s">
        <v>16</v>
      </c>
      <c r="O8" s="56">
        <f t="shared" ref="O8:T8" si="0">SUM(O4:O7)</f>
        <v>252973175</v>
      </c>
      <c r="P8" s="57">
        <f t="shared" si="0"/>
        <v>205051280</v>
      </c>
      <c r="Q8" s="57">
        <f t="shared" si="0"/>
        <v>255008075</v>
      </c>
      <c r="R8" s="57">
        <f t="shared" si="0"/>
        <v>170390150</v>
      </c>
      <c r="S8" s="57">
        <f t="shared" si="0"/>
        <v>131489050</v>
      </c>
      <c r="T8" s="58">
        <f t="shared" si="0"/>
        <v>1014911730</v>
      </c>
    </row>
  </sheetData>
  <mergeCells count="1">
    <mergeCell ref="N4:N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ESPECIFICACIONES TECNICAS </vt:lpstr>
      <vt:lpstr>ESTUDIO DE MERCADO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Fany Rincon Lara</dc:creator>
  <cp:lastModifiedBy>Andrea Pinzon Reyes</cp:lastModifiedBy>
  <cp:lastPrinted>2022-03-03T16:00:46Z</cp:lastPrinted>
  <dcterms:created xsi:type="dcterms:W3CDTF">2020-01-14T15:00:05Z</dcterms:created>
  <dcterms:modified xsi:type="dcterms:W3CDTF">2024-05-08T19:52:42Z</dcterms:modified>
</cp:coreProperties>
</file>