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/>
  <mc:AlternateContent xmlns:mc="http://schemas.openxmlformats.org/markup-compatibility/2006">
    <mc:Choice Requires="x15">
      <x15ac:absPath xmlns:x15ac="http://schemas.microsoft.com/office/spreadsheetml/2010/11/ac" url="D:\SENA 2024\CEDAGRO\Contratación\Bienes y servicios\Bienestar al aprendiz\Meriendas\1. ETAPA PRECONTRACTUAL\Evaluación preliminar\"/>
    </mc:Choice>
  </mc:AlternateContent>
  <xr:revisionPtr revIDLastSave="0" documentId="13_ncr:1_{E31F0285-C2F5-4DD3-AB3D-2643EA11405C}" xr6:coauthVersionLast="47" xr6:coauthVersionMax="47" xr10:uidLastSave="{00000000-0000-0000-0000-000000000000}"/>
  <bookViews>
    <workbookView xWindow="-120" yWindow="-120" windowWidth="20730" windowHeight="11160" xr2:uid="{A46DC00E-C992-4C43-80E0-428D52E5D54A}"/>
  </bookViews>
  <sheets>
    <sheet name="Estudio de mercado" sheetId="1" r:id="rId1"/>
    <sheet name="SUPPLY A&amp;M" sheetId="2" r:id="rId2"/>
    <sheet name="FUNUMANA" sheetId="4" r:id="rId3"/>
    <sheet name="MBLANCO" sheetId="3" r:id="rId4"/>
  </sheets>
  <definedNames>
    <definedName name="_xlnm._FilterDatabase" localSheetId="3" hidden="1">MBLANCO!$J$7:$L$7</definedName>
    <definedName name="_xlnm._FilterDatabase" localSheetId="1" hidden="1">'SUPPLY A&amp;M'!$J$7:$L$7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" i="3" l="1"/>
  <c r="K18" i="3" s="1"/>
  <c r="K19" i="3" s="1"/>
  <c r="I18" i="3"/>
  <c r="K19" i="4"/>
  <c r="J18" i="4"/>
  <c r="K18" i="4" s="1"/>
  <c r="I18" i="4"/>
  <c r="K19" i="2"/>
  <c r="K18" i="2"/>
  <c r="J18" i="2"/>
  <c r="I18" i="2"/>
  <c r="K8" i="4"/>
  <c r="K17" i="4"/>
  <c r="K16" i="4"/>
  <c r="K15" i="4"/>
  <c r="K14" i="4"/>
  <c r="K13" i="4"/>
  <c r="K12" i="4"/>
  <c r="K11" i="4"/>
  <c r="K10" i="4"/>
  <c r="K9" i="4"/>
  <c r="H17" i="4"/>
  <c r="I17" i="4" s="1"/>
  <c r="H16" i="4"/>
  <c r="I16" i="4" s="1"/>
  <c r="H15" i="4"/>
  <c r="I15" i="4" s="1"/>
  <c r="H14" i="4"/>
  <c r="I14" i="4" s="1"/>
  <c r="H13" i="4"/>
  <c r="I13" i="4" s="1"/>
  <c r="H12" i="4"/>
  <c r="I12" i="4" s="1"/>
  <c r="H11" i="4"/>
  <c r="I11" i="4" s="1"/>
  <c r="H10" i="4"/>
  <c r="I10" i="4" s="1"/>
  <c r="H9" i="4"/>
  <c r="I9" i="4" s="1"/>
  <c r="H8" i="4"/>
  <c r="I8" i="4" s="1"/>
  <c r="K8" i="3" l="1"/>
  <c r="K17" i="3"/>
  <c r="K16" i="3"/>
  <c r="K15" i="3"/>
  <c r="K14" i="3"/>
  <c r="K13" i="3"/>
  <c r="K12" i="3"/>
  <c r="K11" i="3"/>
  <c r="K10" i="3"/>
  <c r="K9" i="3"/>
  <c r="H8" i="2" l="1"/>
  <c r="I8" i="2" s="1"/>
  <c r="H9" i="2"/>
  <c r="I9" i="2" s="1"/>
  <c r="K9" i="2" s="1"/>
  <c r="H10" i="2"/>
  <c r="I10" i="2" s="1"/>
  <c r="K10" i="2" s="1"/>
  <c r="H11" i="2"/>
  <c r="I11" i="2" s="1"/>
  <c r="K11" i="2" s="1"/>
  <c r="H12" i="2"/>
  <c r="I12" i="2" s="1"/>
  <c r="K12" i="2" s="1"/>
  <c r="H13" i="2"/>
  <c r="I13" i="2" s="1"/>
  <c r="K13" i="2" s="1"/>
  <c r="H14" i="2"/>
  <c r="I14" i="2" s="1"/>
  <c r="K14" i="2" s="1"/>
  <c r="H15" i="2"/>
  <c r="I15" i="2"/>
  <c r="K15" i="2" s="1"/>
  <c r="H16" i="2"/>
  <c r="I16" i="2" s="1"/>
  <c r="K16" i="2" s="1"/>
  <c r="H17" i="2"/>
  <c r="I17" i="2" s="1"/>
  <c r="K17" i="2" s="1"/>
  <c r="K8" i="2" l="1"/>
  <c r="N13" i="1"/>
  <c r="N4" i="1"/>
  <c r="N5" i="1"/>
  <c r="N6" i="1"/>
  <c r="N7" i="1"/>
  <c r="N8" i="1"/>
  <c r="N9" i="1"/>
  <c r="N10" i="1"/>
  <c r="N11" i="1"/>
  <c r="N12" i="1"/>
  <c r="N3" i="1"/>
  <c r="M12" i="1"/>
  <c r="M4" i="1"/>
  <c r="M6" i="1"/>
  <c r="M9" i="1"/>
  <c r="M10" i="1"/>
  <c r="L12" i="1"/>
  <c r="L11" i="1"/>
  <c r="M11" i="1" s="1"/>
  <c r="L10" i="1"/>
  <c r="L9" i="1"/>
  <c r="L8" i="1"/>
  <c r="M8" i="1" s="1"/>
  <c r="L7" i="1"/>
  <c r="M7" i="1" s="1"/>
  <c r="L6" i="1"/>
  <c r="L5" i="1"/>
  <c r="M5" i="1" s="1"/>
  <c r="L4" i="1"/>
  <c r="L3" i="1"/>
  <c r="M3" i="1" s="1"/>
  <c r="H4" i="1"/>
  <c r="I4" i="1" s="1"/>
  <c r="H5" i="1"/>
  <c r="I5" i="1" s="1"/>
  <c r="H6" i="1"/>
  <c r="I6" i="1"/>
  <c r="H7" i="1"/>
  <c r="I7" i="1" s="1"/>
  <c r="H8" i="1"/>
  <c r="I8" i="1" s="1"/>
  <c r="H9" i="1"/>
  <c r="I9" i="1" s="1"/>
  <c r="H10" i="1"/>
  <c r="I10" i="1" s="1"/>
  <c r="H11" i="1"/>
  <c r="I11" i="1"/>
  <c r="H12" i="1"/>
  <c r="I12" i="1" s="1"/>
  <c r="H3" i="1"/>
  <c r="I3" i="1" s="1"/>
  <c r="M13" i="1" l="1"/>
  <c r="I13" i="1"/>
</calcChain>
</file>

<file path=xl/sharedStrings.xml><?xml version="1.0" encoding="utf-8"?>
<sst xmlns="http://schemas.openxmlformats.org/spreadsheetml/2006/main" count="187" uniqueCount="39">
  <si>
    <t>ESTUDIO DE MERCADO</t>
  </si>
  <si>
    <t>VR UNITARIO</t>
  </si>
  <si>
    <t>(%) IVA</t>
  </si>
  <si>
    <t>VR IVA</t>
  </si>
  <si>
    <t>VR IVA INCLUIDO</t>
  </si>
  <si>
    <t>DESCRIPCIÓN DEL BIEN Y/O SERVICIO</t>
  </si>
  <si>
    <t>ITEM</t>
  </si>
  <si>
    <t>ESPECIFICACIONES TÉCNICAS</t>
  </si>
  <si>
    <t>UNIDAD DE MEDIDA</t>
  </si>
  <si>
    <t>CANTIDAD</t>
  </si>
  <si>
    <t>MERIENDAS REFORZADAS SALUDABLES PARA CLUB NUTRICIONAL DE APRENDICES DEL CENTRO PARA EL DESARROLLO AGROECOLÓGICO Y AGROINDUSTRIAL REGIONAL - ATLÁNTICO. (Apoyo de alimentación temporal – Ración alimentaria)</t>
  </si>
  <si>
    <t>MINUTA NÚMERO 1. Sándwich de jamón, queso, tomate, Batavia y mayonesa; jugo natural en agua 200 ml.</t>
  </si>
  <si>
    <t>Unidad</t>
  </si>
  <si>
    <t>MINUTA NÚMERO 2. Chuzo de cerdo, carne o pollo de 60 grs, papa criolla cocida (2 unidades de 120 grs), Jugo De Pulpa De mora (Vaso De 12 0nzas)</t>
  </si>
  <si>
    <t xml:space="preserve">MINUTA NÚMERO 3. Arepa Asada con Queso y cerdo (1 unidad de 150 grs). Jugo De Pulpa De Fruta de Cosecha sin Leche (Vaso De 12 onzas)        </t>
  </si>
  <si>
    <t>MINUTA NÚMERO 4. Espaguetis con carne molida de 250 grs. Jugo De Pulpa De Mora Sin Leche (Vaso 12 onzas)</t>
  </si>
  <si>
    <t xml:space="preserve">MINUTA NÚMERO 5. Hayaca de pollo de 150 grs. Jugo De Patilla (Vaso De 12 0nzas). </t>
  </si>
  <si>
    <t>MERIENDAS REFORZADAS SALUDABLES PARA CLUB NUTRICIONAL DE APRENDICES DEL CENTRO PARA EL DESARROLLO AGROECOLÓGICO Y AGROINDUSTRIAL REGIONAL - ATLÁNTICO. (Apoyo Ocasional)</t>
  </si>
  <si>
    <t xml:space="preserve">MINUTA NÚMERO 1. Croquetas de pollo de 60 grs, papa a la francesa (75 grs), Jugo De zumo de naranja (Vaso De 12 0nzas).     </t>
  </si>
  <si>
    <t xml:space="preserve">MINUTA NÚMERO 2. Pastas con Pollo de 250 grs. Jugo De Pulpa De Fruta de Cosecha sin Leche (Vaso De 12 onzas).          </t>
  </si>
  <si>
    <t xml:space="preserve">MINUTA NÚMERO 3.  Arroz trifásico butifarra, cerdo y pollo con vegetales de 250 grs. Jugo De Pulpa De Mora Sin Leche (Vaso 12 onzas).          </t>
  </si>
  <si>
    <t xml:space="preserve">MINUTA NÚMERO 4. Rollo de carne molida y vegetales de 150 grs, patacón 150 grs. Jugo De melón (Vaso De 12 0nzas). </t>
  </si>
  <si>
    <t>MINUTA NÚMERO 5. Croquetas de carne de 250 grs, trozos de papa horneadas, Jugo De Pulpa De lulo (Vaso De 12 onzas)</t>
  </si>
  <si>
    <t>COME COMO LOCO</t>
  </si>
  <si>
    <t>DISTRIBUIDORA SANTANANA</t>
  </si>
  <si>
    <t xml:space="preserve">PROMEDIO VL IVA INCLUDO </t>
  </si>
  <si>
    <r>
      <t>MERIENDAS REFORZADAS SALUDABLES PARA CLUB NUTRICIONAL DE APRENDICES DEL CENTRO PARA EL DESARROLLO AGROECOLÓGICO Y AGROINDUSTRIAL REGIONAL - ATLÁNTICO.</t>
    </r>
    <r>
      <rPr>
        <b/>
        <sz val="11"/>
        <color theme="1"/>
        <rFont val="Arial"/>
        <family val="2"/>
      </rPr>
      <t xml:space="preserve"> (Apoyo Ocasional)</t>
    </r>
  </si>
  <si>
    <r>
      <t xml:space="preserve">MERIENDAS REFORZADAS SALUDABLES PARA CLUB NUTRICIONAL DE APRENDICES DEL CENTRO PARA EL DESARROLLO AGROECOLÓGICO Y AGROINDUSTRIAL REGIONAL - ATLÁNTICO. </t>
    </r>
    <r>
      <rPr>
        <b/>
        <sz val="11"/>
        <color theme="1"/>
        <rFont val="Arial"/>
        <family val="2"/>
      </rPr>
      <t>(Apoyo de alimentación temporal – Ración alimentaria)</t>
    </r>
  </si>
  <si>
    <t>VALOR IVA INCLUIDO</t>
  </si>
  <si>
    <t>VALOR IVA</t>
  </si>
  <si>
    <t>VALOR UNITARIO</t>
  </si>
  <si>
    <t xml:space="preserve">OFERTA ECONÓMICA </t>
  </si>
  <si>
    <t>Contratar el suministro de meriendas reforzadas, como apoyo de alimentación temporal y ocasional, para los aprendices de formación titulada del Centro para el Desarrollo Agroecológico y Agroindustrial de la Regional Atlántico del SENA, durante la vigencia 2024.</t>
  </si>
  <si>
    <t xml:space="preserve">PROMEDIO ESTUDIO DE MERCADO </t>
  </si>
  <si>
    <t>DIFERENCIA</t>
  </si>
  <si>
    <t>OBSERVACIÓN</t>
  </si>
  <si>
    <t>CUMPLE</t>
  </si>
  <si>
    <t xml:space="preserve">____________________________________________ </t>
  </si>
  <si>
    <t>La diferencia supera el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</si>
</sst>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ptos Narrow"/>
      <family val="2"/>
      <scheme val="minor"/>
    </font>
    <font>
      <b/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8"/>
      <color theme="1"/>
      <name val="Aptos Narrow"/>
      <family val="2"/>
      <scheme val="minor"/>
    </font>
    <font>
      <b/>
      <sz val="8"/>
      <name val="Calibri"/>
      <family val="2"/>
    </font>
    <font>
      <sz val="8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5" borderId="4" xfId="2" applyFont="1" applyFill="1" applyBorder="1" applyAlignment="1">
      <alignment horizontal="center" vertical="center" wrapText="1"/>
    </xf>
    <xf numFmtId="0" fontId="4" fillId="0" borderId="0" xfId="0" applyFont="1"/>
    <xf numFmtId="0" fontId="2" fillId="4" borderId="4" xfId="2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top" wrapText="1"/>
    </xf>
    <xf numFmtId="44" fontId="4" fillId="0" borderId="7" xfId="1" applyFont="1" applyBorder="1" applyAlignment="1">
      <alignment horizontal="center" vertical="center"/>
    </xf>
    <xf numFmtId="9" fontId="4" fillId="0" borderId="7" xfId="0" applyNumberFormat="1" applyFont="1" applyBorder="1" applyAlignment="1">
      <alignment horizontal="center" vertical="center"/>
    </xf>
    <xf numFmtId="44" fontId="4" fillId="0" borderId="7" xfId="0" applyNumberFormat="1" applyFont="1" applyBorder="1" applyAlignment="1">
      <alignment horizontal="center" vertical="center"/>
    </xf>
    <xf numFmtId="44" fontId="5" fillId="0" borderId="7" xfId="0" applyNumberFormat="1" applyFont="1" applyBorder="1" applyAlignment="1">
      <alignment horizontal="center" vertical="center"/>
    </xf>
    <xf numFmtId="44" fontId="4" fillId="0" borderId="7" xfId="0" applyNumberFormat="1" applyFont="1" applyBorder="1" applyAlignment="1">
      <alignment horizontal="left" vertical="top"/>
    </xf>
    <xf numFmtId="1" fontId="6" fillId="0" borderId="5" xfId="0" applyNumberFormat="1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wrapText="1"/>
    </xf>
    <xf numFmtId="44" fontId="6" fillId="0" borderId="7" xfId="2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top" wrapText="1"/>
    </xf>
    <xf numFmtId="1" fontId="6" fillId="0" borderId="3" xfId="0" applyNumberFormat="1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top" wrapText="1"/>
    </xf>
    <xf numFmtId="1" fontId="6" fillId="0" borderId="5" xfId="0" applyNumberFormat="1" applyFont="1" applyBorder="1" applyAlignment="1">
      <alignment horizontal="center" vertical="top" shrinkToFit="1"/>
    </xf>
    <xf numFmtId="44" fontId="6" fillId="0" borderId="10" xfId="2" applyNumberFormat="1" applyFont="1" applyBorder="1" applyAlignment="1">
      <alignment horizontal="left" vertical="top"/>
    </xf>
    <xf numFmtId="0" fontId="0" fillId="0" borderId="0" xfId="0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4" fillId="0" borderId="3" xfId="0" applyFont="1" applyBorder="1" applyAlignment="1">
      <alignment horizontal="center" vertical="top" wrapText="1"/>
    </xf>
    <xf numFmtId="0" fontId="9" fillId="0" borderId="0" xfId="0" applyFont="1"/>
    <xf numFmtId="3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4" fontId="10" fillId="0" borderId="7" xfId="1" applyFont="1" applyBorder="1" applyAlignment="1">
      <alignment vertical="center" wrapText="1"/>
    </xf>
    <xf numFmtId="9" fontId="10" fillId="0" borderId="7" xfId="4" applyFont="1" applyBorder="1" applyAlignment="1">
      <alignment horizontal="center" vertical="center" wrapText="1"/>
    </xf>
    <xf numFmtId="44" fontId="10" fillId="0" borderId="7" xfId="0" applyNumberFormat="1" applyFont="1" applyBorder="1" applyAlignment="1">
      <alignment vertical="center" wrapText="1"/>
    </xf>
    <xf numFmtId="0" fontId="9" fillId="0" borderId="0" xfId="0" applyFont="1" applyAlignment="1">
      <alignment wrapText="1"/>
    </xf>
    <xf numFmtId="0" fontId="16" fillId="2" borderId="10" xfId="0" applyFont="1" applyFill="1" applyBorder="1" applyAlignment="1">
      <alignment horizontal="center" vertical="center" wrapText="1"/>
    </xf>
    <xf numFmtId="164" fontId="17" fillId="0" borderId="7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5" fontId="10" fillId="0" borderId="7" xfId="1" applyNumberFormat="1" applyFont="1" applyBorder="1" applyAlignment="1">
      <alignment vertical="center" wrapText="1"/>
    </xf>
    <xf numFmtId="9" fontId="10" fillId="0" borderId="7" xfId="0" applyNumberFormat="1" applyFont="1" applyBorder="1" applyAlignment="1">
      <alignment horizontal="center" vertical="center" wrapText="1"/>
    </xf>
    <xf numFmtId="9" fontId="0" fillId="0" borderId="0" xfId="4" applyFont="1" applyAlignment="1">
      <alignment wrapText="1"/>
    </xf>
    <xf numFmtId="9" fontId="0" fillId="0" borderId="0" xfId="0" applyNumberFormat="1" applyAlignment="1">
      <alignment wrapText="1"/>
    </xf>
    <xf numFmtId="44" fontId="9" fillId="3" borderId="7" xfId="0" applyNumberFormat="1" applyFont="1" applyFill="1" applyBorder="1" applyAlignment="1">
      <alignment horizontal="center" vertical="center" wrapText="1"/>
    </xf>
    <xf numFmtId="164" fontId="17" fillId="3" borderId="7" xfId="0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wrapText="1"/>
    </xf>
    <xf numFmtId="0" fontId="0" fillId="3" borderId="0" xfId="0" applyFill="1" applyAlignment="1">
      <alignment wrapText="1"/>
    </xf>
    <xf numFmtId="9" fontId="0" fillId="3" borderId="0" xfId="4" applyFont="1" applyFill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 shrinkToFit="1"/>
    </xf>
    <xf numFmtId="1" fontId="6" fillId="0" borderId="4" xfId="0" applyNumberFormat="1" applyFont="1" applyBorder="1" applyAlignment="1">
      <alignment horizontal="center" vertical="center" wrapText="1" shrinkToFit="1"/>
    </xf>
    <xf numFmtId="1" fontId="6" fillId="0" borderId="3" xfId="0" applyNumberFormat="1" applyFont="1" applyBorder="1" applyAlignment="1">
      <alignment horizontal="center" vertical="center" wrapText="1" shrinkToFit="1"/>
    </xf>
    <xf numFmtId="1" fontId="6" fillId="0" borderId="11" xfId="0" applyNumberFormat="1" applyFont="1" applyBorder="1" applyAlignment="1">
      <alignment horizontal="center" vertical="center" wrapText="1" shrinkToFit="1"/>
    </xf>
    <xf numFmtId="0" fontId="15" fillId="7" borderId="14" xfId="0" applyFont="1" applyFill="1" applyBorder="1" applyAlignment="1">
      <alignment horizontal="center"/>
    </xf>
    <xf numFmtId="0" fontId="15" fillId="7" borderId="1" xfId="0" applyFont="1" applyFill="1" applyBorder="1" applyAlignment="1">
      <alignment horizontal="center"/>
    </xf>
    <xf numFmtId="0" fontId="15" fillId="7" borderId="2" xfId="0" applyFont="1" applyFill="1" applyBorder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5">
    <cellStyle name="Moneda" xfId="1" builtinId="4"/>
    <cellStyle name="Moneda 2" xfId="3" xr:uid="{DF21E609-F878-42DC-9C0E-24C7999539A7}"/>
    <cellStyle name="Normal" xfId="0" builtinId="0"/>
    <cellStyle name="Normal 2" xfId="2" xr:uid="{C3894267-9F84-44D1-AC2D-A70EA09E5306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7E281-3BED-4660-BFCA-E3B16F94C399}">
  <dimension ref="A1:N13"/>
  <sheetViews>
    <sheetView tabSelected="1" workbookViewId="0">
      <selection activeCell="N3" sqref="N3:N12"/>
    </sheetView>
  </sheetViews>
  <sheetFormatPr baseColWidth="10" defaultRowHeight="56.1" customHeight="1"/>
  <cols>
    <col min="1" max="1" width="31.875" customWidth="1"/>
    <col min="2" max="2" width="11" style="21"/>
    <col min="3" max="3" width="30" style="25" customWidth="1"/>
    <col min="4" max="4" width="18.75" style="21" customWidth="1"/>
    <col min="6" max="6" width="12.625" customWidth="1"/>
    <col min="8" max="8" width="14.875" customWidth="1"/>
    <col min="9" max="9" width="19.125" customWidth="1"/>
    <col min="10" max="10" width="14.375" customWidth="1"/>
    <col min="12" max="12" width="13.875" customWidth="1"/>
    <col min="13" max="13" width="19" customWidth="1"/>
    <col min="14" max="14" width="25.125" customWidth="1"/>
  </cols>
  <sheetData>
    <row r="1" spans="1:14" ht="56.1" customHeight="1" thickBot="1">
      <c r="A1" s="54" t="s">
        <v>0</v>
      </c>
      <c r="B1" s="54"/>
      <c r="C1" s="54"/>
      <c r="D1" s="54"/>
      <c r="E1" s="54"/>
      <c r="F1" s="55" t="s">
        <v>24</v>
      </c>
      <c r="G1" s="55"/>
      <c r="H1" s="55"/>
      <c r="I1" s="56"/>
      <c r="J1" s="51" t="s">
        <v>23</v>
      </c>
      <c r="K1" s="51"/>
      <c r="L1" s="51"/>
      <c r="M1" s="52"/>
      <c r="N1" s="4"/>
    </row>
    <row r="2" spans="1:14" ht="56.1" customHeight="1">
      <c r="A2" s="1" t="s">
        <v>5</v>
      </c>
      <c r="B2" s="1" t="s">
        <v>6</v>
      </c>
      <c r="C2" s="23" t="s">
        <v>7</v>
      </c>
      <c r="D2" s="1" t="s">
        <v>8</v>
      </c>
      <c r="E2" s="1" t="s">
        <v>9</v>
      </c>
      <c r="F2" s="2" t="s">
        <v>1</v>
      </c>
      <c r="G2" s="2" t="s">
        <v>2</v>
      </c>
      <c r="H2" s="2" t="s">
        <v>3</v>
      </c>
      <c r="I2" s="2" t="s">
        <v>4</v>
      </c>
      <c r="J2" s="5" t="s">
        <v>1</v>
      </c>
      <c r="K2" s="5" t="s">
        <v>2</v>
      </c>
      <c r="L2" s="5" t="s">
        <v>3</v>
      </c>
      <c r="M2" s="5" t="s">
        <v>4</v>
      </c>
      <c r="N2" s="3" t="s">
        <v>25</v>
      </c>
    </row>
    <row r="3" spans="1:14" ht="56.1" customHeight="1">
      <c r="A3" s="57" t="s">
        <v>10</v>
      </c>
      <c r="B3" s="12">
        <v>1</v>
      </c>
      <c r="C3" s="24" t="s">
        <v>11</v>
      </c>
      <c r="D3" s="22" t="s">
        <v>12</v>
      </c>
      <c r="E3" s="13">
        <v>1</v>
      </c>
      <c r="F3" s="7">
        <v>13100</v>
      </c>
      <c r="G3" s="8">
        <v>0.08</v>
      </c>
      <c r="H3" s="7">
        <f>F3*G3</f>
        <v>1048</v>
      </c>
      <c r="I3" s="9">
        <f>F3+H3</f>
        <v>14148</v>
      </c>
      <c r="J3" s="7">
        <v>11800</v>
      </c>
      <c r="K3" s="8">
        <v>0.08</v>
      </c>
      <c r="L3" s="7">
        <f>J3*K3</f>
        <v>944</v>
      </c>
      <c r="M3" s="14">
        <f>J3+L3</f>
        <v>12744</v>
      </c>
      <c r="N3" s="10">
        <f>AVERAGE(I3,M3)</f>
        <v>13446</v>
      </c>
    </row>
    <row r="4" spans="1:14" ht="56.1" customHeight="1">
      <c r="A4" s="58"/>
      <c r="B4" s="12">
        <v>2</v>
      </c>
      <c r="C4" s="15" t="s">
        <v>13</v>
      </c>
      <c r="D4" s="22" t="s">
        <v>12</v>
      </c>
      <c r="E4" s="13">
        <v>1</v>
      </c>
      <c r="F4" s="7">
        <v>13100</v>
      </c>
      <c r="G4" s="8">
        <v>0.08</v>
      </c>
      <c r="H4" s="7">
        <f t="shared" ref="H4:H12" si="0">F4*G4</f>
        <v>1048</v>
      </c>
      <c r="I4" s="9">
        <f t="shared" ref="I4:I12" si="1">F4+H4</f>
        <v>14148</v>
      </c>
      <c r="J4" s="7">
        <v>11800</v>
      </c>
      <c r="K4" s="8">
        <v>0.08</v>
      </c>
      <c r="L4" s="7">
        <f t="shared" ref="L4:L12" si="2">J4*K4</f>
        <v>944</v>
      </c>
      <c r="M4" s="14">
        <f t="shared" ref="M4:M11" si="3">J4+L4</f>
        <v>12744</v>
      </c>
      <c r="N4" s="10">
        <f t="shared" ref="N4:N12" si="4">AVERAGE(I4,M4)</f>
        <v>13446</v>
      </c>
    </row>
    <row r="5" spans="1:14" ht="56.1" customHeight="1">
      <c r="A5" s="58"/>
      <c r="B5" s="12">
        <v>3</v>
      </c>
      <c r="C5" s="15" t="s">
        <v>14</v>
      </c>
      <c r="D5" s="22" t="s">
        <v>12</v>
      </c>
      <c r="E5" s="13">
        <v>1</v>
      </c>
      <c r="F5" s="7">
        <v>13100</v>
      </c>
      <c r="G5" s="8">
        <v>0.08</v>
      </c>
      <c r="H5" s="7">
        <f t="shared" si="0"/>
        <v>1048</v>
      </c>
      <c r="I5" s="9">
        <f t="shared" si="1"/>
        <v>14148</v>
      </c>
      <c r="J5" s="7">
        <v>11800</v>
      </c>
      <c r="K5" s="8">
        <v>0.08</v>
      </c>
      <c r="L5" s="7">
        <f t="shared" si="2"/>
        <v>944</v>
      </c>
      <c r="M5" s="14">
        <f t="shared" si="3"/>
        <v>12744</v>
      </c>
      <c r="N5" s="10">
        <f t="shared" si="4"/>
        <v>13446</v>
      </c>
    </row>
    <row r="6" spans="1:14" ht="56.1" customHeight="1">
      <c r="A6" s="58"/>
      <c r="B6" s="12">
        <v>4</v>
      </c>
      <c r="C6" s="24" t="s">
        <v>15</v>
      </c>
      <c r="D6" s="22" t="s">
        <v>12</v>
      </c>
      <c r="E6" s="13">
        <v>1</v>
      </c>
      <c r="F6" s="7">
        <v>13100</v>
      </c>
      <c r="G6" s="8">
        <v>0.08</v>
      </c>
      <c r="H6" s="7">
        <f t="shared" si="0"/>
        <v>1048</v>
      </c>
      <c r="I6" s="9">
        <f t="shared" si="1"/>
        <v>14148</v>
      </c>
      <c r="J6" s="7">
        <v>11800</v>
      </c>
      <c r="K6" s="8">
        <v>0.08</v>
      </c>
      <c r="L6" s="7">
        <f t="shared" si="2"/>
        <v>944</v>
      </c>
      <c r="M6" s="14">
        <f t="shared" si="3"/>
        <v>12744</v>
      </c>
      <c r="N6" s="10">
        <f t="shared" si="4"/>
        <v>13446</v>
      </c>
    </row>
    <row r="7" spans="1:14" ht="56.1" customHeight="1">
      <c r="A7" s="59"/>
      <c r="B7" s="12">
        <v>5</v>
      </c>
      <c r="C7" s="24" t="s">
        <v>16</v>
      </c>
      <c r="D7" s="22" t="s">
        <v>12</v>
      </c>
      <c r="E7" s="16">
        <v>1</v>
      </c>
      <c r="F7" s="7">
        <v>13100</v>
      </c>
      <c r="G7" s="8">
        <v>0.08</v>
      </c>
      <c r="H7" s="7">
        <f t="shared" si="0"/>
        <v>1048</v>
      </c>
      <c r="I7" s="9">
        <f t="shared" si="1"/>
        <v>14148</v>
      </c>
      <c r="J7" s="7">
        <v>11800</v>
      </c>
      <c r="K7" s="8">
        <v>0.08</v>
      </c>
      <c r="L7" s="7">
        <f t="shared" si="2"/>
        <v>944</v>
      </c>
      <c r="M7" s="14">
        <f t="shared" si="3"/>
        <v>12744</v>
      </c>
      <c r="N7" s="10">
        <f t="shared" si="4"/>
        <v>13446</v>
      </c>
    </row>
    <row r="8" spans="1:14" ht="56.1" customHeight="1">
      <c r="A8" s="57" t="s">
        <v>17</v>
      </c>
      <c r="B8" s="17">
        <v>1</v>
      </c>
      <c r="C8" s="24" t="s">
        <v>18</v>
      </c>
      <c r="D8" s="26" t="s">
        <v>12</v>
      </c>
      <c r="E8" s="18">
        <v>1</v>
      </c>
      <c r="F8" s="7">
        <v>13100</v>
      </c>
      <c r="G8" s="8">
        <v>0.08</v>
      </c>
      <c r="H8" s="7">
        <f t="shared" si="0"/>
        <v>1048</v>
      </c>
      <c r="I8" s="9">
        <f t="shared" si="1"/>
        <v>14148</v>
      </c>
      <c r="J8" s="7">
        <v>11800</v>
      </c>
      <c r="K8" s="8">
        <v>0.08</v>
      </c>
      <c r="L8" s="7">
        <f t="shared" si="2"/>
        <v>944</v>
      </c>
      <c r="M8" s="14">
        <f t="shared" si="3"/>
        <v>12744</v>
      </c>
      <c r="N8" s="10">
        <f t="shared" si="4"/>
        <v>13446</v>
      </c>
    </row>
    <row r="9" spans="1:14" ht="56.1" customHeight="1">
      <c r="A9" s="58"/>
      <c r="B9" s="19">
        <v>2</v>
      </c>
      <c r="C9" s="24" t="s">
        <v>19</v>
      </c>
      <c r="D9" s="22" t="s">
        <v>12</v>
      </c>
      <c r="E9" s="16">
        <v>1</v>
      </c>
      <c r="F9" s="7">
        <v>13100</v>
      </c>
      <c r="G9" s="8">
        <v>0.08</v>
      </c>
      <c r="H9" s="7">
        <f t="shared" si="0"/>
        <v>1048</v>
      </c>
      <c r="I9" s="9">
        <f t="shared" si="1"/>
        <v>14148</v>
      </c>
      <c r="J9" s="7">
        <v>11800</v>
      </c>
      <c r="K9" s="8">
        <v>0.08</v>
      </c>
      <c r="L9" s="7">
        <f t="shared" si="2"/>
        <v>944</v>
      </c>
      <c r="M9" s="14">
        <f t="shared" si="3"/>
        <v>12744</v>
      </c>
      <c r="N9" s="10">
        <f t="shared" si="4"/>
        <v>13446</v>
      </c>
    </row>
    <row r="10" spans="1:14" ht="56.1" customHeight="1">
      <c r="A10" s="58"/>
      <c r="B10" s="19">
        <v>3</v>
      </c>
      <c r="C10" s="24" t="s">
        <v>20</v>
      </c>
      <c r="D10" s="22" t="s">
        <v>12</v>
      </c>
      <c r="E10" s="16">
        <v>1</v>
      </c>
      <c r="F10" s="7">
        <v>13100</v>
      </c>
      <c r="G10" s="8">
        <v>0.08</v>
      </c>
      <c r="H10" s="7">
        <f t="shared" si="0"/>
        <v>1048</v>
      </c>
      <c r="I10" s="9">
        <f t="shared" si="1"/>
        <v>14148</v>
      </c>
      <c r="J10" s="7">
        <v>11800</v>
      </c>
      <c r="K10" s="8">
        <v>0.08</v>
      </c>
      <c r="L10" s="7">
        <f t="shared" si="2"/>
        <v>944</v>
      </c>
      <c r="M10" s="14">
        <f t="shared" si="3"/>
        <v>12744</v>
      </c>
      <c r="N10" s="10">
        <f t="shared" si="4"/>
        <v>13446</v>
      </c>
    </row>
    <row r="11" spans="1:14" ht="56.1" customHeight="1">
      <c r="A11" s="58"/>
      <c r="B11" s="12">
        <v>4</v>
      </c>
      <c r="C11" s="6" t="s">
        <v>21</v>
      </c>
      <c r="D11" s="22" t="s">
        <v>12</v>
      </c>
      <c r="E11" s="13">
        <v>1</v>
      </c>
      <c r="F11" s="7">
        <v>13100</v>
      </c>
      <c r="G11" s="8">
        <v>0.08</v>
      </c>
      <c r="H11" s="7">
        <f t="shared" si="0"/>
        <v>1048</v>
      </c>
      <c r="I11" s="9">
        <f t="shared" si="1"/>
        <v>14148</v>
      </c>
      <c r="J11" s="7">
        <v>11800</v>
      </c>
      <c r="K11" s="8">
        <v>0.08</v>
      </c>
      <c r="L11" s="7">
        <f t="shared" si="2"/>
        <v>944</v>
      </c>
      <c r="M11" s="14">
        <f t="shared" si="3"/>
        <v>12744</v>
      </c>
      <c r="N11" s="10">
        <f t="shared" si="4"/>
        <v>13446</v>
      </c>
    </row>
    <row r="12" spans="1:14" ht="56.1" customHeight="1">
      <c r="A12" s="60"/>
      <c r="B12" s="12">
        <v>5</v>
      </c>
      <c r="C12" s="15" t="s">
        <v>22</v>
      </c>
      <c r="D12" s="22" t="s">
        <v>12</v>
      </c>
      <c r="E12" s="13">
        <v>1</v>
      </c>
      <c r="F12" s="7">
        <v>13100</v>
      </c>
      <c r="G12" s="8">
        <v>0.08</v>
      </c>
      <c r="H12" s="7">
        <f t="shared" si="0"/>
        <v>1048</v>
      </c>
      <c r="I12" s="9">
        <f t="shared" si="1"/>
        <v>14148</v>
      </c>
      <c r="J12" s="7">
        <v>11800</v>
      </c>
      <c r="K12" s="8">
        <v>0.08</v>
      </c>
      <c r="L12" s="7">
        <f t="shared" si="2"/>
        <v>944</v>
      </c>
      <c r="M12" s="14">
        <f>J12+L12</f>
        <v>12744</v>
      </c>
      <c r="N12" s="10">
        <f t="shared" si="4"/>
        <v>13446</v>
      </c>
    </row>
    <row r="13" spans="1:14" ht="56.1" customHeight="1">
      <c r="A13" s="53"/>
      <c r="B13" s="53"/>
      <c r="C13" s="53"/>
      <c r="D13" s="53"/>
      <c r="E13" s="53"/>
      <c r="F13" s="53"/>
      <c r="G13" s="53"/>
      <c r="H13" s="53"/>
      <c r="I13" s="11">
        <f>SUM(I3:I12)</f>
        <v>141480</v>
      </c>
      <c r="J13" s="4"/>
      <c r="K13" s="4"/>
      <c r="L13" s="4"/>
      <c r="M13" s="20">
        <f>SUM(M3:M12)</f>
        <v>127440</v>
      </c>
      <c r="N13" s="10">
        <f>SUM(N3:N12)</f>
        <v>134460</v>
      </c>
    </row>
  </sheetData>
  <mergeCells count="6">
    <mergeCell ref="J1:M1"/>
    <mergeCell ref="A13:H13"/>
    <mergeCell ref="A1:E1"/>
    <mergeCell ref="F1:I1"/>
    <mergeCell ref="A3:A7"/>
    <mergeCell ref="A8:A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EB22E-6AA4-453C-B066-4B59EE4AD7EE}">
  <dimension ref="A2:L21"/>
  <sheetViews>
    <sheetView topLeftCell="C10" workbookViewId="0">
      <selection activeCell="C20" sqref="C20"/>
    </sheetView>
  </sheetViews>
  <sheetFormatPr baseColWidth="10" defaultColWidth="11.375" defaultRowHeight="14.25"/>
  <cols>
    <col min="1" max="2" width="11.375" style="31"/>
    <col min="3" max="3" width="55.625" style="31" customWidth="1"/>
    <col min="4" max="5" width="11.375" style="31"/>
    <col min="6" max="6" width="12.125" style="31" bestFit="1" customWidth="1"/>
    <col min="7" max="8" width="11.375" style="31"/>
    <col min="9" max="9" width="12.125" style="31" bestFit="1" customWidth="1"/>
    <col min="10" max="10" width="13.125" style="31" bestFit="1" customWidth="1"/>
    <col min="11" max="11" width="11.375" style="31"/>
    <col min="12" max="12" width="15.875" style="31" customWidth="1"/>
    <col min="13" max="16384" width="11.375" style="31"/>
  </cols>
  <sheetData>
    <row r="2" spans="1:12">
      <c r="A2" s="67" t="s">
        <v>31</v>
      </c>
      <c r="B2" s="67"/>
      <c r="C2" s="67"/>
      <c r="D2" s="67"/>
      <c r="E2" s="67"/>
      <c r="F2" s="67"/>
      <c r="G2" s="67"/>
      <c r="H2" s="67"/>
      <c r="I2" s="67"/>
    </row>
    <row r="3" spans="1:12">
      <c r="A3" s="67"/>
      <c r="B3" s="67"/>
      <c r="C3" s="67"/>
      <c r="D3" s="67"/>
      <c r="E3" s="67"/>
      <c r="F3" s="67"/>
      <c r="G3" s="67"/>
      <c r="H3" s="67"/>
      <c r="I3" s="67"/>
    </row>
    <row r="4" spans="1:12">
      <c r="A4" s="68" t="s">
        <v>32</v>
      </c>
      <c r="B4" s="68"/>
      <c r="C4" s="68"/>
      <c r="D4" s="68"/>
      <c r="E4" s="68"/>
      <c r="F4" s="68"/>
      <c r="G4" s="68"/>
      <c r="H4" s="68"/>
      <c r="I4" s="68"/>
    </row>
    <row r="5" spans="1:12" ht="15" thickBot="1">
      <c r="A5" s="68"/>
      <c r="B5" s="68"/>
      <c r="C5" s="68"/>
      <c r="D5" s="68"/>
      <c r="E5" s="68"/>
      <c r="F5" s="68"/>
      <c r="G5" s="68"/>
      <c r="H5" s="68"/>
      <c r="I5" s="68"/>
    </row>
    <row r="6" spans="1:12" ht="15.75" thickBot="1">
      <c r="A6" s="54" t="s">
        <v>31</v>
      </c>
      <c r="B6" s="54"/>
      <c r="C6" s="54"/>
      <c r="D6" s="54"/>
      <c r="E6" s="54"/>
      <c r="F6" s="54"/>
      <c r="G6" s="54"/>
      <c r="H6" s="54"/>
      <c r="I6" s="54"/>
      <c r="J6" s="61" t="s">
        <v>0</v>
      </c>
      <c r="K6" s="62"/>
      <c r="L6" s="63"/>
    </row>
    <row r="7" spans="1:12" ht="63">
      <c r="A7" s="30" t="s">
        <v>5</v>
      </c>
      <c r="B7" s="30" t="s">
        <v>6</v>
      </c>
      <c r="C7" s="30" t="s">
        <v>7</v>
      </c>
      <c r="D7" s="30" t="s">
        <v>8</v>
      </c>
      <c r="E7" s="30" t="s">
        <v>9</v>
      </c>
      <c r="F7" s="30" t="s">
        <v>30</v>
      </c>
      <c r="G7" s="30" t="s">
        <v>2</v>
      </c>
      <c r="H7" s="30" t="s">
        <v>29</v>
      </c>
      <c r="I7" s="30" t="s">
        <v>28</v>
      </c>
      <c r="J7" s="36" t="s">
        <v>33</v>
      </c>
      <c r="K7" s="36" t="s">
        <v>34</v>
      </c>
      <c r="L7" s="36" t="s">
        <v>35</v>
      </c>
    </row>
    <row r="8" spans="1:12" ht="28.5">
      <c r="A8" s="64" t="s">
        <v>27</v>
      </c>
      <c r="B8" s="29">
        <v>1</v>
      </c>
      <c r="C8" s="29" t="s">
        <v>11</v>
      </c>
      <c r="D8" s="28" t="s">
        <v>12</v>
      </c>
      <c r="E8" s="29">
        <v>1</v>
      </c>
      <c r="F8" s="32">
        <v>6900</v>
      </c>
      <c r="G8" s="33">
        <v>0.08</v>
      </c>
      <c r="H8" s="29">
        <f t="shared" ref="H8:H17" si="0">+F8*G8</f>
        <v>552</v>
      </c>
      <c r="I8" s="34">
        <f t="shared" ref="I8:I17" si="1">+F8+H8</f>
        <v>7452</v>
      </c>
      <c r="J8" s="10">
        <v>13446</v>
      </c>
      <c r="K8" s="37">
        <f t="shared" ref="K8:K17" si="2">J8-I8</f>
        <v>5994</v>
      </c>
      <c r="L8" s="38" t="s">
        <v>36</v>
      </c>
    </row>
    <row r="9" spans="1:12" ht="42.75">
      <c r="A9" s="65"/>
      <c r="B9" s="29">
        <v>2</v>
      </c>
      <c r="C9" s="29" t="s">
        <v>13</v>
      </c>
      <c r="D9" s="28" t="s">
        <v>12</v>
      </c>
      <c r="E9" s="29">
        <v>1</v>
      </c>
      <c r="F9" s="32">
        <v>6900</v>
      </c>
      <c r="G9" s="33">
        <v>0.08</v>
      </c>
      <c r="H9" s="29">
        <f t="shared" si="0"/>
        <v>552</v>
      </c>
      <c r="I9" s="34">
        <f t="shared" si="1"/>
        <v>7452</v>
      </c>
      <c r="J9" s="10">
        <v>13446</v>
      </c>
      <c r="K9" s="37">
        <f t="shared" si="2"/>
        <v>5994</v>
      </c>
      <c r="L9" s="38" t="s">
        <v>36</v>
      </c>
    </row>
    <row r="10" spans="1:12" ht="42.75">
      <c r="A10" s="65"/>
      <c r="B10" s="29">
        <v>3</v>
      </c>
      <c r="C10" s="29" t="s">
        <v>14</v>
      </c>
      <c r="D10" s="28" t="s">
        <v>12</v>
      </c>
      <c r="E10" s="29">
        <v>1</v>
      </c>
      <c r="F10" s="32">
        <v>6900</v>
      </c>
      <c r="G10" s="33">
        <v>0.08</v>
      </c>
      <c r="H10" s="29">
        <f t="shared" si="0"/>
        <v>552</v>
      </c>
      <c r="I10" s="34">
        <f t="shared" si="1"/>
        <v>7452</v>
      </c>
      <c r="J10" s="10">
        <v>13446</v>
      </c>
      <c r="K10" s="37">
        <f t="shared" si="2"/>
        <v>5994</v>
      </c>
      <c r="L10" s="38" t="s">
        <v>36</v>
      </c>
    </row>
    <row r="11" spans="1:12" ht="28.5">
      <c r="A11" s="65"/>
      <c r="B11" s="29">
        <v>4</v>
      </c>
      <c r="C11" s="29" t="s">
        <v>15</v>
      </c>
      <c r="D11" s="28" t="s">
        <v>12</v>
      </c>
      <c r="E11" s="29">
        <v>1</v>
      </c>
      <c r="F11" s="32">
        <v>6900</v>
      </c>
      <c r="G11" s="33">
        <v>0.08</v>
      </c>
      <c r="H11" s="29">
        <f t="shared" si="0"/>
        <v>552</v>
      </c>
      <c r="I11" s="34">
        <f t="shared" si="1"/>
        <v>7452</v>
      </c>
      <c r="J11" s="10">
        <v>13446</v>
      </c>
      <c r="K11" s="37">
        <f t="shared" si="2"/>
        <v>5994</v>
      </c>
      <c r="L11" s="38" t="s">
        <v>36</v>
      </c>
    </row>
    <row r="12" spans="1:12" ht="28.5">
      <c r="A12" s="66"/>
      <c r="B12" s="29">
        <v>5</v>
      </c>
      <c r="C12" s="29" t="s">
        <v>16</v>
      </c>
      <c r="D12" s="28" t="s">
        <v>12</v>
      </c>
      <c r="E12" s="29">
        <v>1</v>
      </c>
      <c r="F12" s="32">
        <v>6900</v>
      </c>
      <c r="G12" s="33">
        <v>0.08</v>
      </c>
      <c r="H12" s="29">
        <f t="shared" si="0"/>
        <v>552</v>
      </c>
      <c r="I12" s="34">
        <f t="shared" si="1"/>
        <v>7452</v>
      </c>
      <c r="J12" s="10">
        <v>13446</v>
      </c>
      <c r="K12" s="37">
        <f t="shared" si="2"/>
        <v>5994</v>
      </c>
      <c r="L12" s="38" t="s">
        <v>36</v>
      </c>
    </row>
    <row r="13" spans="1:12" ht="28.5">
      <c r="A13" s="64" t="s">
        <v>26</v>
      </c>
      <c r="B13" s="29">
        <v>1</v>
      </c>
      <c r="C13" s="29" t="s">
        <v>18</v>
      </c>
      <c r="D13" s="28" t="s">
        <v>12</v>
      </c>
      <c r="E13" s="29">
        <v>1</v>
      </c>
      <c r="F13" s="32">
        <v>6900</v>
      </c>
      <c r="G13" s="33">
        <v>0.08</v>
      </c>
      <c r="H13" s="29">
        <f t="shared" si="0"/>
        <v>552</v>
      </c>
      <c r="I13" s="34">
        <f t="shared" si="1"/>
        <v>7452</v>
      </c>
      <c r="J13" s="10">
        <v>13446</v>
      </c>
      <c r="K13" s="37">
        <f t="shared" si="2"/>
        <v>5994</v>
      </c>
      <c r="L13" s="38" t="s">
        <v>36</v>
      </c>
    </row>
    <row r="14" spans="1:12" ht="28.5">
      <c r="A14" s="65"/>
      <c r="B14" s="29">
        <v>2</v>
      </c>
      <c r="C14" s="29" t="s">
        <v>19</v>
      </c>
      <c r="D14" s="28" t="s">
        <v>12</v>
      </c>
      <c r="E14" s="29">
        <v>1</v>
      </c>
      <c r="F14" s="32">
        <v>6900</v>
      </c>
      <c r="G14" s="33">
        <v>0.08</v>
      </c>
      <c r="H14" s="29">
        <f t="shared" si="0"/>
        <v>552</v>
      </c>
      <c r="I14" s="34">
        <f t="shared" si="1"/>
        <v>7452</v>
      </c>
      <c r="J14" s="10">
        <v>13446</v>
      </c>
      <c r="K14" s="37">
        <f t="shared" si="2"/>
        <v>5994</v>
      </c>
      <c r="L14" s="38" t="s">
        <v>36</v>
      </c>
    </row>
    <row r="15" spans="1:12" ht="42.75">
      <c r="A15" s="65"/>
      <c r="B15" s="29">
        <v>3</v>
      </c>
      <c r="C15" s="29" t="s">
        <v>20</v>
      </c>
      <c r="D15" s="28" t="s">
        <v>12</v>
      </c>
      <c r="E15" s="29">
        <v>1</v>
      </c>
      <c r="F15" s="32">
        <v>6900</v>
      </c>
      <c r="G15" s="33">
        <v>0.08</v>
      </c>
      <c r="H15" s="29">
        <f t="shared" si="0"/>
        <v>552</v>
      </c>
      <c r="I15" s="34">
        <f t="shared" si="1"/>
        <v>7452</v>
      </c>
      <c r="J15" s="10">
        <v>13446</v>
      </c>
      <c r="K15" s="37">
        <f t="shared" si="2"/>
        <v>5994</v>
      </c>
      <c r="L15" s="38" t="s">
        <v>36</v>
      </c>
    </row>
    <row r="16" spans="1:12" ht="28.5">
      <c r="A16" s="65"/>
      <c r="B16" s="29">
        <v>4</v>
      </c>
      <c r="C16" s="29" t="s">
        <v>21</v>
      </c>
      <c r="D16" s="28" t="s">
        <v>12</v>
      </c>
      <c r="E16" s="29">
        <v>1</v>
      </c>
      <c r="F16" s="32">
        <v>6900</v>
      </c>
      <c r="G16" s="33">
        <v>0.08</v>
      </c>
      <c r="H16" s="29">
        <f t="shared" si="0"/>
        <v>552</v>
      </c>
      <c r="I16" s="34">
        <f t="shared" si="1"/>
        <v>7452</v>
      </c>
      <c r="J16" s="10">
        <v>13446</v>
      </c>
      <c r="K16" s="37">
        <f t="shared" si="2"/>
        <v>5994</v>
      </c>
      <c r="L16" s="38" t="s">
        <v>36</v>
      </c>
    </row>
    <row r="17" spans="1:12" ht="28.5">
      <c r="A17" s="66"/>
      <c r="B17" s="29">
        <v>5</v>
      </c>
      <c r="C17" s="29" t="s">
        <v>22</v>
      </c>
      <c r="D17" s="28" t="s">
        <v>12</v>
      </c>
      <c r="E17" s="29">
        <v>1</v>
      </c>
      <c r="F17" s="32">
        <v>6900</v>
      </c>
      <c r="G17" s="33">
        <v>0.08</v>
      </c>
      <c r="H17" s="29">
        <f t="shared" si="0"/>
        <v>552</v>
      </c>
      <c r="I17" s="34">
        <f t="shared" si="1"/>
        <v>7452</v>
      </c>
      <c r="J17" s="10">
        <v>13446</v>
      </c>
      <c r="K17" s="37">
        <f t="shared" si="2"/>
        <v>5994</v>
      </c>
      <c r="L17" s="38" t="s">
        <v>36</v>
      </c>
    </row>
    <row r="18" spans="1:12" ht="29.25">
      <c r="A18" s="35"/>
      <c r="I18" s="46">
        <f>SUM(I8:I17)</f>
        <v>74520</v>
      </c>
      <c r="J18" s="46">
        <f>SUM(J8:J17)</f>
        <v>134460</v>
      </c>
      <c r="K18" s="47">
        <f>J18-I18</f>
        <v>59940</v>
      </c>
      <c r="L18" s="48" t="s">
        <v>38</v>
      </c>
    </row>
    <row r="19" spans="1:12">
      <c r="I19" s="49"/>
      <c r="J19" s="49"/>
      <c r="K19" s="50">
        <f>K18/J18</f>
        <v>0.44578313253012047</v>
      </c>
      <c r="L19" s="49"/>
    </row>
    <row r="21" spans="1:12">
      <c r="J21" s="44"/>
      <c r="K21" s="45"/>
      <c r="L21" s="45"/>
    </row>
  </sheetData>
  <autoFilter ref="J7:L7" xr:uid="{446EB22E-6AA4-453C-B066-4B59EE4AD7EE}"/>
  <mergeCells count="6">
    <mergeCell ref="J6:L6"/>
    <mergeCell ref="A13:A17"/>
    <mergeCell ref="A6:I6"/>
    <mergeCell ref="A2:I3"/>
    <mergeCell ref="A4:I5"/>
    <mergeCell ref="A8:A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F1C7B-4F20-4164-B4CD-06D13B5FC4C7}">
  <dimension ref="A2:L19"/>
  <sheetViews>
    <sheetView topLeftCell="B13" workbookViewId="0">
      <selection activeCell="I18" sqref="I18:L19"/>
    </sheetView>
  </sheetViews>
  <sheetFormatPr baseColWidth="10" defaultColWidth="11.375" defaultRowHeight="14.25"/>
  <cols>
    <col min="1" max="2" width="11.375" style="31"/>
    <col min="3" max="3" width="46.625" style="31" customWidth="1"/>
    <col min="4" max="9" width="11.375" style="31"/>
    <col min="10" max="10" width="12.375" style="31" bestFit="1" customWidth="1"/>
    <col min="11" max="16384" width="11.375" style="31"/>
  </cols>
  <sheetData>
    <row r="2" spans="1:12">
      <c r="A2" s="67" t="s">
        <v>31</v>
      </c>
      <c r="B2" s="67"/>
      <c r="C2" s="67"/>
      <c r="D2" s="67"/>
      <c r="E2" s="67"/>
      <c r="F2" s="67"/>
      <c r="G2" s="67"/>
      <c r="H2" s="67"/>
      <c r="I2" s="67"/>
    </row>
    <row r="3" spans="1:12">
      <c r="A3" s="67"/>
      <c r="B3" s="67"/>
      <c r="C3" s="67"/>
      <c r="D3" s="67"/>
      <c r="E3" s="67"/>
      <c r="F3" s="67"/>
      <c r="G3" s="67"/>
      <c r="H3" s="67"/>
      <c r="I3" s="67"/>
    </row>
    <row r="4" spans="1:12">
      <c r="A4" s="68" t="s">
        <v>32</v>
      </c>
      <c r="B4" s="68"/>
      <c r="C4" s="68"/>
      <c r="D4" s="68"/>
      <c r="E4" s="68"/>
      <c r="F4" s="68"/>
      <c r="G4" s="68"/>
      <c r="H4" s="68"/>
      <c r="I4" s="68"/>
    </row>
    <row r="5" spans="1:12" ht="15" thickBot="1">
      <c r="A5" s="68"/>
      <c r="B5" s="68"/>
      <c r="C5" s="68"/>
      <c r="D5" s="68"/>
      <c r="E5" s="68"/>
      <c r="F5" s="68"/>
      <c r="G5" s="68"/>
      <c r="H5" s="68"/>
      <c r="I5" s="68"/>
    </row>
    <row r="6" spans="1:12" ht="15.75" thickBot="1">
      <c r="A6" s="54" t="s">
        <v>31</v>
      </c>
      <c r="B6" s="54"/>
      <c r="C6" s="54"/>
      <c r="D6" s="54"/>
      <c r="E6" s="54"/>
      <c r="F6" s="54"/>
      <c r="G6" s="54"/>
      <c r="H6" s="54"/>
      <c r="I6" s="54"/>
      <c r="J6" s="61" t="s">
        <v>0</v>
      </c>
      <c r="K6" s="62"/>
      <c r="L6" s="63"/>
    </row>
    <row r="7" spans="1:12" ht="63">
      <c r="A7" s="30" t="s">
        <v>5</v>
      </c>
      <c r="B7" s="30" t="s">
        <v>6</v>
      </c>
      <c r="C7" s="30" t="s">
        <v>7</v>
      </c>
      <c r="D7" s="30" t="s">
        <v>8</v>
      </c>
      <c r="E7" s="30" t="s">
        <v>9</v>
      </c>
      <c r="F7" s="30" t="s">
        <v>30</v>
      </c>
      <c r="G7" s="30" t="s">
        <v>2</v>
      </c>
      <c r="H7" s="30" t="s">
        <v>29</v>
      </c>
      <c r="I7" s="30" t="s">
        <v>28</v>
      </c>
      <c r="J7" s="36" t="s">
        <v>33</v>
      </c>
      <c r="K7" s="36" t="s">
        <v>34</v>
      </c>
      <c r="L7" s="36" t="s">
        <v>35</v>
      </c>
    </row>
    <row r="8" spans="1:12" ht="42.75">
      <c r="A8" s="64" t="s">
        <v>27</v>
      </c>
      <c r="B8" s="29">
        <v>1</v>
      </c>
      <c r="C8" s="29" t="s">
        <v>11</v>
      </c>
      <c r="D8" s="28" t="s">
        <v>12</v>
      </c>
      <c r="E8" s="29">
        <v>1</v>
      </c>
      <c r="F8" s="42">
        <v>7500</v>
      </c>
      <c r="G8" s="43">
        <v>0.08</v>
      </c>
      <c r="H8" s="42">
        <f>F8*G8</f>
        <v>600</v>
      </c>
      <c r="I8" s="42">
        <f>F8+H8</f>
        <v>8100</v>
      </c>
      <c r="J8" s="10">
        <v>13446</v>
      </c>
      <c r="K8" s="37">
        <f t="shared" ref="K8:K17" si="0">J8-I8</f>
        <v>5346</v>
      </c>
      <c r="L8" s="38" t="s">
        <v>36</v>
      </c>
    </row>
    <row r="9" spans="1:12" ht="42.75">
      <c r="A9" s="65"/>
      <c r="B9" s="29">
        <v>2</v>
      </c>
      <c r="C9" s="29" t="s">
        <v>13</v>
      </c>
      <c r="D9" s="28" t="s">
        <v>12</v>
      </c>
      <c r="E9" s="29">
        <v>1</v>
      </c>
      <c r="F9" s="42">
        <v>7500</v>
      </c>
      <c r="G9" s="43">
        <v>0.08</v>
      </c>
      <c r="H9" s="42">
        <f t="shared" ref="H9:H17" si="1">F9*G9</f>
        <v>600</v>
      </c>
      <c r="I9" s="42">
        <f t="shared" ref="I9:I17" si="2">F9+H9</f>
        <v>8100</v>
      </c>
      <c r="J9" s="10">
        <v>13446</v>
      </c>
      <c r="K9" s="37">
        <f t="shared" si="0"/>
        <v>5346</v>
      </c>
      <c r="L9" s="38" t="s">
        <v>36</v>
      </c>
    </row>
    <row r="10" spans="1:12" ht="42.75">
      <c r="A10" s="65"/>
      <c r="B10" s="29">
        <v>3</v>
      </c>
      <c r="C10" s="29" t="s">
        <v>14</v>
      </c>
      <c r="D10" s="28" t="s">
        <v>12</v>
      </c>
      <c r="E10" s="29">
        <v>1</v>
      </c>
      <c r="F10" s="42">
        <v>7500</v>
      </c>
      <c r="G10" s="43">
        <v>0.08</v>
      </c>
      <c r="H10" s="42">
        <f t="shared" si="1"/>
        <v>600</v>
      </c>
      <c r="I10" s="42">
        <f t="shared" si="2"/>
        <v>8100</v>
      </c>
      <c r="J10" s="10">
        <v>13446</v>
      </c>
      <c r="K10" s="37">
        <f t="shared" si="0"/>
        <v>5346</v>
      </c>
      <c r="L10" s="38" t="s">
        <v>36</v>
      </c>
    </row>
    <row r="11" spans="1:12" ht="42.75">
      <c r="A11" s="65"/>
      <c r="B11" s="29">
        <v>4</v>
      </c>
      <c r="C11" s="29" t="s">
        <v>15</v>
      </c>
      <c r="D11" s="28" t="s">
        <v>12</v>
      </c>
      <c r="E11" s="29">
        <v>1</v>
      </c>
      <c r="F11" s="42">
        <v>7500</v>
      </c>
      <c r="G11" s="43">
        <v>0.08</v>
      </c>
      <c r="H11" s="42">
        <f t="shared" si="1"/>
        <v>600</v>
      </c>
      <c r="I11" s="42">
        <f t="shared" si="2"/>
        <v>8100</v>
      </c>
      <c r="J11" s="10">
        <v>13446</v>
      </c>
      <c r="K11" s="37">
        <f t="shared" si="0"/>
        <v>5346</v>
      </c>
      <c r="L11" s="38" t="s">
        <v>36</v>
      </c>
    </row>
    <row r="12" spans="1:12" ht="28.5">
      <c r="A12" s="66"/>
      <c r="B12" s="29">
        <v>5</v>
      </c>
      <c r="C12" s="29" t="s">
        <v>16</v>
      </c>
      <c r="D12" s="28" t="s">
        <v>12</v>
      </c>
      <c r="E12" s="29">
        <v>1</v>
      </c>
      <c r="F12" s="42">
        <v>7500</v>
      </c>
      <c r="G12" s="43">
        <v>0.08</v>
      </c>
      <c r="H12" s="42">
        <f t="shared" si="1"/>
        <v>600</v>
      </c>
      <c r="I12" s="42">
        <f t="shared" si="2"/>
        <v>8100</v>
      </c>
      <c r="J12" s="10">
        <v>13446</v>
      </c>
      <c r="K12" s="37">
        <f t="shared" si="0"/>
        <v>5346</v>
      </c>
      <c r="L12" s="38" t="s">
        <v>36</v>
      </c>
    </row>
    <row r="13" spans="1:12" ht="42.75">
      <c r="A13" s="64" t="s">
        <v>26</v>
      </c>
      <c r="B13" s="29">
        <v>1</v>
      </c>
      <c r="C13" s="29" t="s">
        <v>18</v>
      </c>
      <c r="D13" s="28" t="s">
        <v>12</v>
      </c>
      <c r="E13" s="29">
        <v>1</v>
      </c>
      <c r="F13" s="42">
        <v>7500</v>
      </c>
      <c r="G13" s="43">
        <v>0.08</v>
      </c>
      <c r="H13" s="42">
        <f t="shared" si="1"/>
        <v>600</v>
      </c>
      <c r="I13" s="42">
        <f t="shared" si="2"/>
        <v>8100</v>
      </c>
      <c r="J13" s="10">
        <v>13446</v>
      </c>
      <c r="K13" s="37">
        <f t="shared" si="0"/>
        <v>5346</v>
      </c>
      <c r="L13" s="38" t="s">
        <v>36</v>
      </c>
    </row>
    <row r="14" spans="1:12" ht="42.75">
      <c r="A14" s="65"/>
      <c r="B14" s="29">
        <v>2</v>
      </c>
      <c r="C14" s="29" t="s">
        <v>19</v>
      </c>
      <c r="D14" s="28" t="s">
        <v>12</v>
      </c>
      <c r="E14" s="29">
        <v>1</v>
      </c>
      <c r="F14" s="42">
        <v>7500</v>
      </c>
      <c r="G14" s="43">
        <v>0.08</v>
      </c>
      <c r="H14" s="42">
        <f t="shared" si="1"/>
        <v>600</v>
      </c>
      <c r="I14" s="42">
        <f t="shared" si="2"/>
        <v>8100</v>
      </c>
      <c r="J14" s="10">
        <v>13446</v>
      </c>
      <c r="K14" s="37">
        <f t="shared" si="0"/>
        <v>5346</v>
      </c>
      <c r="L14" s="38" t="s">
        <v>36</v>
      </c>
    </row>
    <row r="15" spans="1:12" ht="42.75">
      <c r="A15" s="65"/>
      <c r="B15" s="29">
        <v>3</v>
      </c>
      <c r="C15" s="29" t="s">
        <v>20</v>
      </c>
      <c r="D15" s="28" t="s">
        <v>12</v>
      </c>
      <c r="E15" s="29">
        <v>1</v>
      </c>
      <c r="F15" s="42">
        <v>7500</v>
      </c>
      <c r="G15" s="43">
        <v>0.08</v>
      </c>
      <c r="H15" s="42">
        <f t="shared" si="1"/>
        <v>600</v>
      </c>
      <c r="I15" s="42">
        <f t="shared" si="2"/>
        <v>8100</v>
      </c>
      <c r="J15" s="10">
        <v>13446</v>
      </c>
      <c r="K15" s="37">
        <f t="shared" si="0"/>
        <v>5346</v>
      </c>
      <c r="L15" s="38" t="s">
        <v>36</v>
      </c>
    </row>
    <row r="16" spans="1:12" ht="42.75">
      <c r="A16" s="65"/>
      <c r="B16" s="29">
        <v>4</v>
      </c>
      <c r="C16" s="29" t="s">
        <v>21</v>
      </c>
      <c r="D16" s="28" t="s">
        <v>12</v>
      </c>
      <c r="E16" s="29">
        <v>1</v>
      </c>
      <c r="F16" s="42">
        <v>7500</v>
      </c>
      <c r="G16" s="43">
        <v>0.08</v>
      </c>
      <c r="H16" s="42">
        <f t="shared" si="1"/>
        <v>600</v>
      </c>
      <c r="I16" s="42">
        <f t="shared" si="2"/>
        <v>8100</v>
      </c>
      <c r="J16" s="10">
        <v>13446</v>
      </c>
      <c r="K16" s="37">
        <f t="shared" si="0"/>
        <v>5346</v>
      </c>
      <c r="L16" s="38" t="s">
        <v>36</v>
      </c>
    </row>
    <row r="17" spans="1:12" ht="42.75">
      <c r="A17" s="66"/>
      <c r="B17" s="29">
        <v>5</v>
      </c>
      <c r="C17" s="29" t="s">
        <v>22</v>
      </c>
      <c r="D17" s="28" t="s">
        <v>12</v>
      </c>
      <c r="E17" s="29">
        <v>1</v>
      </c>
      <c r="F17" s="42">
        <v>7500</v>
      </c>
      <c r="G17" s="43">
        <v>0.08</v>
      </c>
      <c r="H17" s="42">
        <f t="shared" si="1"/>
        <v>600</v>
      </c>
      <c r="I17" s="42">
        <f t="shared" si="2"/>
        <v>8100</v>
      </c>
      <c r="J17" s="10">
        <v>13446</v>
      </c>
      <c r="K17" s="37">
        <f t="shared" si="0"/>
        <v>5346</v>
      </c>
      <c r="L17" s="38" t="s">
        <v>36</v>
      </c>
    </row>
    <row r="18" spans="1:12" ht="42.75">
      <c r="I18" s="46">
        <f>SUM(I8:I17)</f>
        <v>81000</v>
      </c>
      <c r="J18" s="46">
        <f>SUM(J8:J17)</f>
        <v>134460</v>
      </c>
      <c r="K18" s="47">
        <f>J18-I18</f>
        <v>53460</v>
      </c>
      <c r="L18" s="48" t="s">
        <v>38</v>
      </c>
    </row>
    <row r="19" spans="1:12">
      <c r="I19" s="49"/>
      <c r="J19" s="49"/>
      <c r="K19" s="50">
        <f>K18/J18</f>
        <v>0.39759036144578314</v>
      </c>
      <c r="L19" s="49"/>
    </row>
  </sheetData>
  <mergeCells count="6">
    <mergeCell ref="A13:A17"/>
    <mergeCell ref="J6:L6"/>
    <mergeCell ref="A2:I3"/>
    <mergeCell ref="A4:I5"/>
    <mergeCell ref="A6:I6"/>
    <mergeCell ref="A8:A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EB8F6-1E42-4204-95B0-D0C297C4F63C}">
  <dimension ref="A2:L26"/>
  <sheetViews>
    <sheetView topLeftCell="A15" workbookViewId="0">
      <selection activeCell="A26" sqref="A26"/>
    </sheetView>
  </sheetViews>
  <sheetFormatPr baseColWidth="10" defaultColWidth="11.375" defaultRowHeight="14.25"/>
  <cols>
    <col min="1" max="2" width="11.375" style="31"/>
    <col min="3" max="3" width="55.125" style="31" customWidth="1"/>
    <col min="4" max="9" width="11.375" style="31"/>
    <col min="10" max="10" width="13.125" style="31" bestFit="1" customWidth="1"/>
    <col min="11" max="16384" width="11.375" style="31"/>
  </cols>
  <sheetData>
    <row r="2" spans="1:12">
      <c r="A2" s="67" t="s">
        <v>31</v>
      </c>
      <c r="B2" s="67"/>
      <c r="C2" s="67"/>
      <c r="D2" s="67"/>
      <c r="E2" s="67"/>
      <c r="F2" s="67"/>
      <c r="G2" s="67"/>
      <c r="H2" s="67"/>
      <c r="I2" s="67"/>
    </row>
    <row r="3" spans="1:12">
      <c r="A3" s="67"/>
      <c r="B3" s="67"/>
      <c r="C3" s="67"/>
      <c r="D3" s="67"/>
      <c r="E3" s="67"/>
      <c r="F3" s="67"/>
      <c r="G3" s="67"/>
      <c r="H3" s="67"/>
      <c r="I3" s="67"/>
    </row>
    <row r="4" spans="1:12">
      <c r="A4" s="68" t="s">
        <v>32</v>
      </c>
      <c r="B4" s="68"/>
      <c r="C4" s="68"/>
      <c r="D4" s="68"/>
      <c r="E4" s="68"/>
      <c r="F4" s="68"/>
      <c r="G4" s="68"/>
      <c r="H4" s="68"/>
      <c r="I4" s="68"/>
    </row>
    <row r="5" spans="1:12" ht="15" thickBot="1">
      <c r="A5" s="68"/>
      <c r="B5" s="68"/>
      <c r="C5" s="68"/>
      <c r="D5" s="68"/>
      <c r="E5" s="68"/>
      <c r="F5" s="68"/>
      <c r="G5" s="68"/>
      <c r="H5" s="68"/>
      <c r="I5" s="68"/>
    </row>
    <row r="6" spans="1:12" ht="15.75" thickBot="1">
      <c r="A6" s="54" t="s">
        <v>31</v>
      </c>
      <c r="B6" s="54"/>
      <c r="C6" s="54"/>
      <c r="D6" s="54"/>
      <c r="E6" s="54"/>
      <c r="F6" s="54"/>
      <c r="G6" s="54"/>
      <c r="H6" s="54"/>
      <c r="I6" s="54"/>
      <c r="J6" s="61" t="s">
        <v>0</v>
      </c>
      <c r="K6" s="62"/>
      <c r="L6" s="63"/>
    </row>
    <row r="7" spans="1:12" ht="63">
      <c r="A7" s="30" t="s">
        <v>5</v>
      </c>
      <c r="B7" s="30" t="s">
        <v>6</v>
      </c>
      <c r="C7" s="30" t="s">
        <v>7</v>
      </c>
      <c r="D7" s="30" t="s">
        <v>8</v>
      </c>
      <c r="E7" s="30" t="s">
        <v>9</v>
      </c>
      <c r="F7" s="30" t="s">
        <v>30</v>
      </c>
      <c r="G7" s="30" t="s">
        <v>2</v>
      </c>
      <c r="H7" s="30" t="s">
        <v>29</v>
      </c>
      <c r="I7" s="30" t="s">
        <v>28</v>
      </c>
      <c r="J7" s="36" t="s">
        <v>33</v>
      </c>
      <c r="K7" s="36" t="s">
        <v>34</v>
      </c>
      <c r="L7" s="36" t="s">
        <v>35</v>
      </c>
    </row>
    <row r="8" spans="1:12" ht="28.5">
      <c r="A8" s="64" t="s">
        <v>27</v>
      </c>
      <c r="B8" s="29">
        <v>1</v>
      </c>
      <c r="C8" s="29" t="s">
        <v>11</v>
      </c>
      <c r="D8" s="28" t="s">
        <v>12</v>
      </c>
      <c r="E8" s="29">
        <v>1</v>
      </c>
      <c r="F8" s="39">
        <v>8900</v>
      </c>
      <c r="G8" s="39">
        <v>0</v>
      </c>
      <c r="H8" s="39">
        <v>0</v>
      </c>
      <c r="I8" s="39">
        <v>8900</v>
      </c>
      <c r="J8" s="10">
        <v>13446</v>
      </c>
      <c r="K8" s="37">
        <f t="shared" ref="K8:K17" si="0">J8-I8</f>
        <v>4546</v>
      </c>
      <c r="L8" s="38" t="s">
        <v>36</v>
      </c>
    </row>
    <row r="9" spans="1:12" ht="42.75">
      <c r="A9" s="65"/>
      <c r="B9" s="29">
        <v>2</v>
      </c>
      <c r="C9" s="29" t="s">
        <v>13</v>
      </c>
      <c r="D9" s="28" t="s">
        <v>12</v>
      </c>
      <c r="E9" s="29">
        <v>1</v>
      </c>
      <c r="F9" s="39">
        <v>8900</v>
      </c>
      <c r="G9" s="39">
        <v>0</v>
      </c>
      <c r="H9" s="39">
        <v>0</v>
      </c>
      <c r="I9" s="39">
        <v>8900</v>
      </c>
      <c r="J9" s="10">
        <v>13446</v>
      </c>
      <c r="K9" s="37">
        <f t="shared" si="0"/>
        <v>4546</v>
      </c>
      <c r="L9" s="38" t="s">
        <v>36</v>
      </c>
    </row>
    <row r="10" spans="1:12" ht="42.75">
      <c r="A10" s="65"/>
      <c r="B10" s="29">
        <v>3</v>
      </c>
      <c r="C10" s="29" t="s">
        <v>14</v>
      </c>
      <c r="D10" s="28" t="s">
        <v>12</v>
      </c>
      <c r="E10" s="29">
        <v>1</v>
      </c>
      <c r="F10" s="39">
        <v>8900</v>
      </c>
      <c r="G10" s="39">
        <v>0</v>
      </c>
      <c r="H10" s="39">
        <v>0</v>
      </c>
      <c r="I10" s="39">
        <v>8900</v>
      </c>
      <c r="J10" s="10">
        <v>13446</v>
      </c>
      <c r="K10" s="37">
        <f t="shared" si="0"/>
        <v>4546</v>
      </c>
      <c r="L10" s="38" t="s">
        <v>36</v>
      </c>
    </row>
    <row r="11" spans="1:12" ht="28.5">
      <c r="A11" s="65"/>
      <c r="B11" s="29">
        <v>4</v>
      </c>
      <c r="C11" s="29" t="s">
        <v>15</v>
      </c>
      <c r="D11" s="28" t="s">
        <v>12</v>
      </c>
      <c r="E11" s="29">
        <v>1</v>
      </c>
      <c r="F11" s="39">
        <v>8900</v>
      </c>
      <c r="G11" s="39">
        <v>0</v>
      </c>
      <c r="H11" s="39">
        <v>0</v>
      </c>
      <c r="I11" s="39">
        <v>8900</v>
      </c>
      <c r="J11" s="10">
        <v>13446</v>
      </c>
      <c r="K11" s="37">
        <f t="shared" si="0"/>
        <v>4546</v>
      </c>
      <c r="L11" s="38" t="s">
        <v>36</v>
      </c>
    </row>
    <row r="12" spans="1:12" ht="28.5">
      <c r="A12" s="66"/>
      <c r="B12" s="29">
        <v>5</v>
      </c>
      <c r="C12" s="29" t="s">
        <v>16</v>
      </c>
      <c r="D12" s="28" t="s">
        <v>12</v>
      </c>
      <c r="E12" s="29">
        <v>1</v>
      </c>
      <c r="F12" s="39">
        <v>8900</v>
      </c>
      <c r="G12" s="39">
        <v>0</v>
      </c>
      <c r="H12" s="39">
        <v>0</v>
      </c>
      <c r="I12" s="39">
        <v>8900</v>
      </c>
      <c r="J12" s="10">
        <v>13446</v>
      </c>
      <c r="K12" s="37">
        <f t="shared" si="0"/>
        <v>4546</v>
      </c>
      <c r="L12" s="38" t="s">
        <v>36</v>
      </c>
    </row>
    <row r="13" spans="1:12" ht="42.75">
      <c r="A13" s="64" t="s">
        <v>26</v>
      </c>
      <c r="B13" s="29">
        <v>1</v>
      </c>
      <c r="C13" s="29" t="s">
        <v>18</v>
      </c>
      <c r="D13" s="28" t="s">
        <v>12</v>
      </c>
      <c r="E13" s="29">
        <v>1</v>
      </c>
      <c r="F13" s="39">
        <v>8900</v>
      </c>
      <c r="G13" s="39">
        <v>0</v>
      </c>
      <c r="H13" s="39">
        <v>0</v>
      </c>
      <c r="I13" s="39">
        <v>8900</v>
      </c>
      <c r="J13" s="10">
        <v>13446</v>
      </c>
      <c r="K13" s="37">
        <f t="shared" si="0"/>
        <v>4546</v>
      </c>
      <c r="L13" s="38" t="s">
        <v>36</v>
      </c>
    </row>
    <row r="14" spans="1:12" ht="28.5">
      <c r="A14" s="65"/>
      <c r="B14" s="29">
        <v>2</v>
      </c>
      <c r="C14" s="29" t="s">
        <v>19</v>
      </c>
      <c r="D14" s="28" t="s">
        <v>12</v>
      </c>
      <c r="E14" s="29">
        <v>1</v>
      </c>
      <c r="F14" s="39">
        <v>8900</v>
      </c>
      <c r="G14" s="39">
        <v>0</v>
      </c>
      <c r="H14" s="39">
        <v>0</v>
      </c>
      <c r="I14" s="39">
        <v>8900</v>
      </c>
      <c r="J14" s="10">
        <v>13446</v>
      </c>
      <c r="K14" s="37">
        <f t="shared" si="0"/>
        <v>4546</v>
      </c>
      <c r="L14" s="38" t="s">
        <v>36</v>
      </c>
    </row>
    <row r="15" spans="1:12" ht="42.75">
      <c r="A15" s="65"/>
      <c r="B15" s="29">
        <v>3</v>
      </c>
      <c r="C15" s="29" t="s">
        <v>20</v>
      </c>
      <c r="D15" s="28" t="s">
        <v>12</v>
      </c>
      <c r="E15" s="29">
        <v>1</v>
      </c>
      <c r="F15" s="39">
        <v>8900</v>
      </c>
      <c r="G15" s="39">
        <v>0</v>
      </c>
      <c r="H15" s="39">
        <v>0</v>
      </c>
      <c r="I15" s="39">
        <v>8900</v>
      </c>
      <c r="J15" s="10">
        <v>13446</v>
      </c>
      <c r="K15" s="37">
        <f t="shared" si="0"/>
        <v>4546</v>
      </c>
      <c r="L15" s="38" t="s">
        <v>36</v>
      </c>
    </row>
    <row r="16" spans="1:12" ht="28.5">
      <c r="A16" s="65"/>
      <c r="B16" s="29">
        <v>4</v>
      </c>
      <c r="C16" s="29" t="s">
        <v>21</v>
      </c>
      <c r="D16" s="28" t="s">
        <v>12</v>
      </c>
      <c r="E16" s="29">
        <v>1</v>
      </c>
      <c r="F16" s="39">
        <v>8900</v>
      </c>
      <c r="G16" s="39">
        <v>0</v>
      </c>
      <c r="H16" s="39">
        <v>0</v>
      </c>
      <c r="I16" s="39">
        <v>8900</v>
      </c>
      <c r="J16" s="10">
        <v>13446</v>
      </c>
      <c r="K16" s="37">
        <f t="shared" si="0"/>
        <v>4546</v>
      </c>
      <c r="L16" s="38" t="s">
        <v>36</v>
      </c>
    </row>
    <row r="17" spans="1:12" ht="28.5">
      <c r="A17" s="66"/>
      <c r="B17" s="29">
        <v>5</v>
      </c>
      <c r="C17" s="29" t="s">
        <v>22</v>
      </c>
      <c r="D17" s="28" t="s">
        <v>12</v>
      </c>
      <c r="E17" s="29">
        <v>1</v>
      </c>
      <c r="F17" s="39">
        <v>8900</v>
      </c>
      <c r="G17" s="39">
        <v>0</v>
      </c>
      <c r="H17" s="39">
        <v>0</v>
      </c>
      <c r="I17" s="39">
        <v>8900</v>
      </c>
      <c r="J17" s="10">
        <v>13446</v>
      </c>
      <c r="K17" s="37">
        <f t="shared" si="0"/>
        <v>4546</v>
      </c>
      <c r="L17" s="38" t="s">
        <v>36</v>
      </c>
    </row>
    <row r="18" spans="1:12" ht="42.75">
      <c r="I18" s="46">
        <f>SUM(I8:I17)</f>
        <v>89000</v>
      </c>
      <c r="J18" s="46">
        <f>SUM(J8:J17)</f>
        <v>134460</v>
      </c>
      <c r="K18" s="47">
        <f>J18-I18</f>
        <v>45460</v>
      </c>
      <c r="L18" s="48" t="s">
        <v>38</v>
      </c>
    </row>
    <row r="19" spans="1:12" ht="15">
      <c r="A19" s="27"/>
      <c r="I19" s="49"/>
      <c r="J19" s="49"/>
      <c r="K19" s="50">
        <f>K18/J18</f>
        <v>0.33809311319351482</v>
      </c>
      <c r="L19" s="49"/>
    </row>
    <row r="20" spans="1:12">
      <c r="A20" s="40"/>
    </row>
    <row r="21" spans="1:12">
      <c r="A21"/>
    </row>
    <row r="22" spans="1:12">
      <c r="A22" s="40"/>
    </row>
    <row r="23" spans="1:12">
      <c r="A23" s="40" t="s">
        <v>37</v>
      </c>
    </row>
    <row r="24" spans="1:12" ht="15">
      <c r="A24" s="41"/>
    </row>
    <row r="25" spans="1:12" ht="15">
      <c r="A25" s="41"/>
    </row>
    <row r="26" spans="1:12" ht="15">
      <c r="A26" s="41"/>
    </row>
  </sheetData>
  <autoFilter ref="J7:L7" xr:uid="{621EB8F6-1E42-4204-95B0-D0C297C4F63C}"/>
  <mergeCells count="6">
    <mergeCell ref="A13:A17"/>
    <mergeCell ref="J6:L6"/>
    <mergeCell ref="A2:I3"/>
    <mergeCell ref="A4:I5"/>
    <mergeCell ref="A6:I6"/>
    <mergeCell ref="A8:A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Estudio de mercado</vt:lpstr>
      <vt:lpstr>SUPPLY A&amp;M</vt:lpstr>
      <vt:lpstr>FUNUMANA</vt:lpstr>
      <vt:lpstr>MBLANCO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Marlon Jesus Camacho Saucedo</dc:creator>
  <cp:lastModifiedBy>Adriana Lucia Martinez Cury</cp:lastModifiedBy>
  <dcterms:created xsi:type="dcterms:W3CDTF">2024-04-23T19:44:23Z</dcterms:created>
  <dcterms:modified xsi:type="dcterms:W3CDTF">2024-05-21T10:51:07Z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2024-04-23T19:52:43Z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4d5012bb-f8f2-4c36-a8bb-29e17fa90fa6</vt:lpwstr>
  </property>
  <property fmtid="{D5CDD505-2E9C-101B-9397-08002B2CF9AE}" pid="8" name="MSIP_Label_fc111285-cafa-4fc9-8a9a-bd902089b24f_ContentBits">
    <vt:lpwstr>0</vt:lpwstr>
  </property>
</Properties>
</file>