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CRETARIA DE AMBIENTE\PROCESOS\"/>
    </mc:Choice>
  </mc:AlternateContent>
  <xr:revisionPtr revIDLastSave="0" documentId="8_{CCA60360-05C3-416A-868E-7340FE0BC8EE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ESTUDIO DE MERCADO " sheetId="2" r:id="rId1"/>
  </sheets>
  <definedNames>
    <definedName name="_xlnm._FilterDatabase" localSheetId="0" hidden="1">'ESTUDIO DE MERCADO '!$A$2:$T$3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2" l="1"/>
  <c r="I3" i="2"/>
  <c r="G3" i="2"/>
  <c r="E3" i="2"/>
  <c r="S3" i="2"/>
  <c r="S2" i="2"/>
  <c r="M3" i="2" l="1"/>
  <c r="N3" i="2"/>
  <c r="L3" i="2"/>
  <c r="J3" i="2"/>
  <c r="P3" i="2" s="1"/>
  <c r="T3" i="2" l="1"/>
  <c r="U3" i="2" s="1"/>
  <c r="U4" i="2"/>
  <c r="O3" i="2"/>
</calcChain>
</file>

<file path=xl/sharedStrings.xml><?xml version="1.0" encoding="utf-8"?>
<sst xmlns="http://schemas.openxmlformats.org/spreadsheetml/2006/main" count="29" uniqueCount="25">
  <si>
    <t>VALOR ANTES DE IVA</t>
  </si>
  <si>
    <t>V/R TOTAL UNITARIO</t>
  </si>
  <si>
    <t>PROMEDIO</t>
  </si>
  <si>
    <t>MEDIANA</t>
  </si>
  <si>
    <t>MEDIA GEOMETRICA</t>
  </si>
  <si>
    <t xml:space="preserve">CRITERIO </t>
  </si>
  <si>
    <t>ITEM</t>
  </si>
  <si>
    <t>UNIDAD DE MEDIDA</t>
  </si>
  <si>
    <t>CANTIDAD</t>
  </si>
  <si>
    <t>PRESUPUESTO</t>
  </si>
  <si>
    <t>VALOR TOTAL</t>
  </si>
  <si>
    <t xml:space="preserve">DESCRIPCION </t>
  </si>
  <si>
    <t>ANÁLISIS PARA LA PROYECCIÓN DEL PRESUPUESTO</t>
  </si>
  <si>
    <t>DESVIACIÓN ESTÁNDAR</t>
  </si>
  <si>
    <t>VALOR DE REFERENCIA UNITARIO ELEGIDO</t>
  </si>
  <si>
    <t>UN</t>
  </si>
  <si>
    <t>MENOR VALOR</t>
  </si>
  <si>
    <t>Coeficiente de Variación</t>
  </si>
  <si>
    <t>Licenciamiento de correo electrónico por usuario en contrato mensual</t>
  </si>
  <si>
    <t xml:space="preserve">COTIZACIÓN No. 1 </t>
  </si>
  <si>
    <t>VALOR UNITARIO</t>
  </si>
  <si>
    <t xml:space="preserve">COTIZACIÓN No. 2 </t>
  </si>
  <si>
    <t xml:space="preserve">COTIZACIÓN No. 3 </t>
  </si>
  <si>
    <t>VALOR DE REFERENCIA UNITARIO</t>
  </si>
  <si>
    <t>CINCUENTA Y OCHO MILLONES CUATROSCIENTOS CINCUENTA Y UN MIL SETESCIENTOS NOVENTA Y DOS PESOS 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</si>
</sst>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\ #,##0.00;[Red]\-&quot;$&quot;\ #,##0.00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* #,##0.00_-;\-* #,##0.00_-;_-* &quot;-&quot;_-;_-@_-"/>
    <numFmt numFmtId="166" formatCode="_(&quot;$&quot;\ * #,##0.00_);_(&quot;$&quot;\ * \(#,##0.00\);_(&quot;$&quot;\ * &quot;-&quot;??_);_(@_)"/>
    <numFmt numFmtId="167" formatCode="_-* #,##0_-;\-* #,##0_-;_-* &quot;-&quot;??_-;_-@_-"/>
    <numFmt numFmtId="168" formatCode="#,##0_ ;[Red]\-#,##0\ "/>
    <numFmt numFmtId="169" formatCode="#,##0.00_ ;[Red]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11"/>
      <color rgb="FF3F3F76"/>
      <name val="Calibri"/>
      <family val="2"/>
      <scheme val="minor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6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5" borderId="1" applyNumberFormat="0" applyAlignment="0" applyProtection="0"/>
  </cellStyleXfs>
  <cellXfs count="38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43" fontId="3" fillId="0" borderId="0" xfId="2" applyFont="1" applyFill="1" applyAlignment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7" borderId="2" xfId="1" applyFont="1" applyFill="1" applyBorder="1" applyAlignment="1">
      <alignment horizontal="center" vertical="center" wrapText="1"/>
    </xf>
    <xf numFmtId="0" fontId="4" fillId="8" borderId="2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168" fontId="6" fillId="7" borderId="2" xfId="3" applyNumberFormat="1" applyFont="1" applyFill="1" applyBorder="1" applyAlignment="1">
      <alignment horizontal="right" vertical="center"/>
    </xf>
    <xf numFmtId="168" fontId="6" fillId="8" borderId="2" xfId="3" applyNumberFormat="1" applyFont="1" applyFill="1" applyBorder="1" applyAlignment="1">
      <alignment horizontal="right" vertical="center"/>
    </xf>
    <xf numFmtId="167" fontId="6" fillId="0" borderId="2" xfId="8" applyNumberFormat="1" applyFont="1" applyFill="1" applyBorder="1" applyAlignment="1">
      <alignment horizontal="right" vertical="center"/>
    </xf>
    <xf numFmtId="41" fontId="6" fillId="0" borderId="2" xfId="3" applyFont="1" applyFill="1" applyBorder="1" applyAlignment="1">
      <alignment horizontal="right" vertical="center"/>
    </xf>
    <xf numFmtId="168" fontId="6" fillId="0" borderId="2" xfId="3" applyNumberFormat="1" applyFont="1" applyFill="1" applyBorder="1" applyAlignment="1">
      <alignment horizontal="right" vertical="center"/>
    </xf>
    <xf numFmtId="10" fontId="6" fillId="0" borderId="2" xfId="9" applyNumberFormat="1" applyFont="1" applyFill="1" applyBorder="1" applyAlignment="1">
      <alignment horizontal="center" vertical="center"/>
    </xf>
    <xf numFmtId="41" fontId="5" fillId="5" borderId="2" xfId="10" applyNumberFormat="1" applyBorder="1" applyAlignment="1">
      <alignment horizontal="right" vertical="center"/>
    </xf>
    <xf numFmtId="165" fontId="3" fillId="0" borderId="2" xfId="3" applyNumberFormat="1" applyFont="1" applyFill="1" applyBorder="1" applyAlignment="1">
      <alignment horizontal="center" vertical="center" wrapText="1"/>
    </xf>
    <xf numFmtId="1" fontId="6" fillId="0" borderId="2" xfId="3" applyNumberFormat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43" fontId="4" fillId="0" borderId="0" xfId="2" applyFont="1" applyFill="1" applyAlignment="1">
      <alignment vertical="center"/>
    </xf>
    <xf numFmtId="41" fontId="8" fillId="0" borderId="2" xfId="3" applyFont="1" applyFill="1" applyBorder="1" applyAlignment="1">
      <alignment horizontal="right" vertical="center"/>
    </xf>
    <xf numFmtId="8" fontId="3" fillId="0" borderId="0" xfId="1" applyNumberFormat="1" applyFont="1" applyAlignment="1">
      <alignment vertical="center"/>
    </xf>
    <xf numFmtId="169" fontId="6" fillId="7" borderId="2" xfId="3" applyNumberFormat="1" applyFont="1" applyFill="1" applyBorder="1" applyAlignment="1">
      <alignment horizontal="right" vertical="center"/>
    </xf>
    <xf numFmtId="169" fontId="6" fillId="8" borderId="2" xfId="3" applyNumberFormat="1" applyFont="1" applyFill="1" applyBorder="1" applyAlignment="1">
      <alignment horizontal="right" vertical="center"/>
    </xf>
    <xf numFmtId="165" fontId="6" fillId="0" borderId="2" xfId="3" applyNumberFormat="1" applyFont="1" applyFill="1" applyBorder="1" applyAlignment="1">
      <alignment horizontal="right" vertical="center"/>
    </xf>
    <xf numFmtId="3" fontId="6" fillId="7" borderId="2" xfId="3" applyNumberFormat="1" applyFont="1" applyFill="1" applyBorder="1" applyAlignment="1">
      <alignment horizontal="right" vertical="center"/>
    </xf>
    <xf numFmtId="43" fontId="9" fillId="9" borderId="0" xfId="2" applyFont="1" applyFill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43" fontId="4" fillId="4" borderId="7" xfId="2" applyFont="1" applyFill="1" applyBorder="1" applyAlignment="1">
      <alignment horizontal="center" vertical="center" wrapText="1"/>
    </xf>
    <xf numFmtId="43" fontId="4" fillId="4" borderId="0" xfId="2" applyFont="1" applyFill="1" applyBorder="1" applyAlignment="1">
      <alignment horizontal="center" vertical="center" wrapText="1"/>
    </xf>
    <xf numFmtId="0" fontId="4" fillId="7" borderId="4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 vertical="center" wrapText="1"/>
    </xf>
  </cellXfs>
  <cellStyles count="11">
    <cellStyle name="Entrada" xfId="10" builtinId="20"/>
    <cellStyle name="Millares" xfId="8" builtinId="3"/>
    <cellStyle name="Millares [0] 2" xfId="3" xr:uid="{00000000-0005-0000-0000-000001000000}"/>
    <cellStyle name="Millares 2" xfId="2" xr:uid="{00000000-0005-0000-0000-000002000000}"/>
    <cellStyle name="Moneda [0] 2" xfId="5" xr:uid="{00000000-0005-0000-0000-000003000000}"/>
    <cellStyle name="Moneda 8" xfId="6" xr:uid="{00000000-0005-0000-0000-000004000000}"/>
    <cellStyle name="Normal" xfId="0" builtinId="0"/>
    <cellStyle name="Normal 2" xfId="1" xr:uid="{00000000-0005-0000-0000-000006000000}"/>
    <cellStyle name="Normal 2 78" xfId="7" xr:uid="{00000000-0005-0000-0000-000007000000}"/>
    <cellStyle name="Porcentaje" xfId="9" builtinId="5"/>
    <cellStyle name="Porcentaje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showGridLines="0" tabSelected="1" zoomScale="120" zoomScaleNormal="120" workbookViewId="0">
      <selection activeCell="T11" sqref="T11"/>
    </sheetView>
  </sheetViews>
  <sheetFormatPr baseColWidth="10" defaultColWidth="11.44140625" defaultRowHeight="10.199999999999999" x14ac:dyDescent="0.3"/>
  <cols>
    <col min="1" max="1" width="3.5546875" style="1" bestFit="1" customWidth="1"/>
    <col min="2" max="2" width="44.44140625" style="1" customWidth="1"/>
    <col min="3" max="3" width="7.44140625" style="1" customWidth="1"/>
    <col min="4" max="4" width="12.88671875" style="1" hidden="1" customWidth="1"/>
    <col min="5" max="5" width="13.109375" style="1" hidden="1" customWidth="1"/>
    <col min="6" max="6" width="11.109375" style="1" hidden="1" customWidth="1"/>
    <col min="7" max="7" width="14.109375" style="1" hidden="1" customWidth="1"/>
    <col min="8" max="8" width="11.109375" style="1" hidden="1" customWidth="1"/>
    <col min="9" max="9" width="13.109375" style="1" hidden="1" customWidth="1"/>
    <col min="10" max="10" width="12.109375" style="4" customWidth="1"/>
    <col min="11" max="12" width="11.44140625" style="4" customWidth="1"/>
    <col min="13" max="13" width="15.88671875" style="4" customWidth="1"/>
    <col min="14" max="14" width="13.88671875" style="4" customWidth="1"/>
    <col min="15" max="15" width="10.44140625" style="4" customWidth="1"/>
    <col min="16" max="16" width="16.88671875" style="4" customWidth="1"/>
    <col min="17" max="17" width="15.5546875" style="1" customWidth="1"/>
    <col min="18" max="18" width="8.33203125" style="3" customWidth="1"/>
    <col min="19" max="19" width="7.109375" style="1" customWidth="1"/>
    <col min="20" max="20" width="17.44140625" style="4" customWidth="1"/>
    <col min="21" max="21" width="23.6640625" style="4" customWidth="1"/>
    <col min="22" max="16384" width="11.44140625" style="1"/>
  </cols>
  <sheetData>
    <row r="1" spans="1:21" ht="15.6" x14ac:dyDescent="0.3">
      <c r="A1" s="30"/>
      <c r="B1" s="30"/>
      <c r="C1" s="31"/>
      <c r="D1" s="34" t="s">
        <v>19</v>
      </c>
      <c r="E1" s="34"/>
      <c r="F1" s="35" t="s">
        <v>21</v>
      </c>
      <c r="G1" s="35"/>
      <c r="H1" s="34" t="s">
        <v>22</v>
      </c>
      <c r="I1" s="34"/>
      <c r="J1" s="36" t="s">
        <v>12</v>
      </c>
      <c r="K1" s="37"/>
      <c r="L1" s="37"/>
      <c r="M1" s="37"/>
      <c r="N1" s="37"/>
      <c r="O1" s="37"/>
      <c r="P1" s="37"/>
      <c r="Q1" s="37"/>
      <c r="R1" s="32" t="s">
        <v>9</v>
      </c>
      <c r="S1" s="33"/>
      <c r="T1" s="33"/>
      <c r="U1" s="33"/>
    </row>
    <row r="2" spans="1:21" ht="52.5" customHeight="1" x14ac:dyDescent="0.3">
      <c r="A2" s="5" t="s">
        <v>6</v>
      </c>
      <c r="B2" s="5" t="s">
        <v>11</v>
      </c>
      <c r="C2" s="5" t="s">
        <v>7</v>
      </c>
      <c r="D2" s="6" t="s">
        <v>20</v>
      </c>
      <c r="E2" s="6" t="s">
        <v>1</v>
      </c>
      <c r="F2" s="7" t="s">
        <v>0</v>
      </c>
      <c r="G2" s="7" t="s">
        <v>1</v>
      </c>
      <c r="H2" s="6" t="s">
        <v>0</v>
      </c>
      <c r="I2" s="6" t="s">
        <v>1</v>
      </c>
      <c r="J2" s="21" t="s">
        <v>16</v>
      </c>
      <c r="K2" s="21" t="s">
        <v>2</v>
      </c>
      <c r="L2" s="21" t="s">
        <v>3</v>
      </c>
      <c r="M2" s="21" t="s">
        <v>4</v>
      </c>
      <c r="N2" s="21" t="s">
        <v>13</v>
      </c>
      <c r="O2" s="21" t="s">
        <v>17</v>
      </c>
      <c r="P2" s="21" t="s">
        <v>14</v>
      </c>
      <c r="Q2" s="21" t="s">
        <v>5</v>
      </c>
      <c r="R2" s="8" t="s">
        <v>8</v>
      </c>
      <c r="S2" s="8" t="str">
        <f>IF(C2="","",C2)</f>
        <v>UNIDAD DE MEDIDA</v>
      </c>
      <c r="T2" s="8" t="s">
        <v>23</v>
      </c>
      <c r="U2" s="8" t="s">
        <v>10</v>
      </c>
    </row>
    <row r="3" spans="1:21" s="2" customFormat="1" ht="27.6" x14ac:dyDescent="0.3">
      <c r="A3" s="9">
        <v>1</v>
      </c>
      <c r="B3" s="10" t="s">
        <v>18</v>
      </c>
      <c r="C3" s="11" t="s">
        <v>15</v>
      </c>
      <c r="D3" s="28">
        <v>111631.12</v>
      </c>
      <c r="E3" s="12">
        <f>D3</f>
        <v>111631.12</v>
      </c>
      <c r="F3" s="13">
        <v>48547.72</v>
      </c>
      <c r="G3" s="26">
        <f>F3</f>
        <v>48547.72</v>
      </c>
      <c r="H3" s="12">
        <v>57000</v>
      </c>
      <c r="I3" s="25">
        <f>H3</f>
        <v>57000</v>
      </c>
      <c r="J3" s="14">
        <f>ROUND(MIN(E3,G3,I3),0)</f>
        <v>48548</v>
      </c>
      <c r="K3" s="15">
        <f>ROUND(AVERAGE(E3,G3,I3),0)</f>
        <v>72393</v>
      </c>
      <c r="L3" s="15">
        <f>ROUND(MEDIAN(E3,G3,I3),0)</f>
        <v>57000</v>
      </c>
      <c r="M3" s="15">
        <f>ROUND(GEOMEAN(E3,G3,I3),0)</f>
        <v>67599</v>
      </c>
      <c r="N3" s="16">
        <f>ROUND(_xlfn.STDEV.S(E3,G3,I3),0)</f>
        <v>34243</v>
      </c>
      <c r="O3" s="17">
        <f>N3/K3</f>
        <v>0.47301534678767282</v>
      </c>
      <c r="P3" s="18">
        <f>J3</f>
        <v>48548</v>
      </c>
      <c r="Q3" s="19" t="s">
        <v>16</v>
      </c>
      <c r="R3" s="20">
        <v>1204</v>
      </c>
      <c r="S3" s="11" t="str">
        <f>IF(C3="","",C3)</f>
        <v>UN</v>
      </c>
      <c r="T3" s="27">
        <f>P3</f>
        <v>48548</v>
      </c>
      <c r="U3" s="23">
        <f>T3*R3</f>
        <v>58451792</v>
      </c>
    </row>
    <row r="4" spans="1:21" ht="20.399999999999999" x14ac:dyDescent="0.3">
      <c r="U4" s="29">
        <f>P3*R3</f>
        <v>58451792</v>
      </c>
    </row>
    <row r="5" spans="1:21" x14ac:dyDescent="0.3">
      <c r="B5" s="22" t="s">
        <v>24</v>
      </c>
    </row>
    <row r="8" spans="1:21" x14ac:dyDescent="0.3">
      <c r="Q8" s="24"/>
    </row>
  </sheetData>
  <mergeCells count="6">
    <mergeCell ref="A1:C1"/>
    <mergeCell ref="R1:U1"/>
    <mergeCell ref="D1:E1"/>
    <mergeCell ref="F1:G1"/>
    <mergeCell ref="H1:I1"/>
    <mergeCell ref="J1:Q1"/>
  </mergeCells>
  <dataValidations count="1">
    <dataValidation type="decimal" errorStyle="information" allowBlank="1" showErrorMessage="1" errorTitle="Cantidad de pedido" error="No puede digitar decimales. _x000a_Inténtelo de nuevo!!!" prompt="_x000a_" sqref="D3" xr:uid="{00000000-0002-0000-0000-000000000000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21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Silvia Juliana Manrique Florez</cp:lastModifiedBy>
  <dcterms:created xsi:type="dcterms:W3CDTF">2020-12-20T09:09:58Z</dcterms:created>
  <dcterms:modified xsi:type="dcterms:W3CDTF">2024-05-24T18:44:11Z</dcterms:modified>
</cp:coreProperties>
</file>