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Información total\2. Oficina\4. Gestión Licitaciones\No.6 - Participacion procesos\No.40 - Comando aereo\1. Rionegro\2. Propuesta\"/>
    </mc:Choice>
  </mc:AlternateContent>
  <bookViews>
    <workbookView xWindow="0" yWindow="0" windowWidth="20490" windowHeight="8640" tabRatio="500"/>
  </bookViews>
  <sheets>
    <sheet name="2020" sheetId="1" r:id="rId1"/>
  </sheets>
  <definedNames>
    <definedName name="_xlnm.Print_Area" localSheetId="0">'2020'!$A$1:$I$340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01" i="1" l="1"/>
  <c r="I280" i="1"/>
  <c r="I279" i="1"/>
  <c r="I277" i="1"/>
  <c r="I275" i="1"/>
  <c r="I274" i="1"/>
  <c r="I272" i="1"/>
  <c r="I271" i="1"/>
  <c r="I269" i="1"/>
  <c r="I267" i="1"/>
  <c r="I266" i="1"/>
  <c r="I264" i="1"/>
  <c r="I263" i="1"/>
  <c r="I262" i="1"/>
  <c r="I260" i="1"/>
  <c r="I259" i="1"/>
  <c r="I258" i="1"/>
  <c r="I256" i="1"/>
  <c r="I254" i="1"/>
  <c r="I253" i="1"/>
  <c r="I251" i="1"/>
  <c r="I249" i="1"/>
  <c r="I248" i="1"/>
  <c r="I247" i="1"/>
  <c r="I246" i="1"/>
  <c r="I244" i="1"/>
  <c r="I243" i="1"/>
  <c r="I242" i="1"/>
  <c r="I241" i="1"/>
  <c r="I240" i="1"/>
  <c r="I239" i="1"/>
  <c r="I238" i="1"/>
  <c r="I237" i="1"/>
  <c r="I236" i="1"/>
  <c r="I234" i="1"/>
  <c r="I233" i="1"/>
  <c r="I231" i="1"/>
  <c r="I230" i="1"/>
  <c r="I228" i="1"/>
  <c r="I225" i="1"/>
  <c r="I224" i="1"/>
  <c r="I223" i="1"/>
  <c r="I222" i="1"/>
  <c r="I221" i="1"/>
  <c r="I219" i="1"/>
  <c r="I218" i="1"/>
  <c r="I217" i="1"/>
  <c r="I215" i="1"/>
  <c r="I214" i="1"/>
  <c r="I213" i="1"/>
  <c r="I212" i="1"/>
  <c r="I211" i="1"/>
  <c r="I210" i="1"/>
  <c r="I209" i="1"/>
  <c r="I208" i="1"/>
  <c r="I207" i="1"/>
  <c r="I192" i="1"/>
  <c r="I191" i="1"/>
  <c r="I189" i="1"/>
  <c r="I188" i="1"/>
  <c r="I186" i="1"/>
  <c r="I185" i="1"/>
  <c r="I183" i="1"/>
  <c r="I182" i="1"/>
  <c r="I177" i="1"/>
  <c r="I175" i="1"/>
  <c r="I174" i="1"/>
  <c r="I172" i="1"/>
  <c r="I171" i="1"/>
  <c r="I170" i="1"/>
  <c r="I155" i="1"/>
  <c r="I154" i="1"/>
  <c r="I152" i="1"/>
  <c r="I151" i="1"/>
  <c r="I149" i="1"/>
  <c r="I147" i="1"/>
  <c r="I146" i="1"/>
  <c r="I145" i="1"/>
  <c r="I144" i="1"/>
  <c r="I143" i="1"/>
  <c r="I142" i="1"/>
  <c r="I141" i="1"/>
  <c r="I140" i="1"/>
  <c r="I139" i="1"/>
  <c r="I138" i="1"/>
  <c r="I136" i="1"/>
  <c r="I134" i="1"/>
  <c r="I133" i="1"/>
  <c r="I132" i="1"/>
  <c r="I127" i="1"/>
  <c r="I126" i="1"/>
  <c r="I124" i="1"/>
  <c r="I123" i="1"/>
  <c r="I121" i="1"/>
  <c r="I119" i="1"/>
  <c r="I118" i="1"/>
  <c r="I116" i="1"/>
  <c r="I114" i="1"/>
  <c r="I113" i="1"/>
  <c r="I112" i="1"/>
  <c r="I111" i="1"/>
  <c r="I110" i="1"/>
  <c r="I100" i="1"/>
  <c r="I99" i="1"/>
  <c r="I98" i="1"/>
  <c r="I96" i="1"/>
  <c r="I95" i="1"/>
  <c r="I94" i="1"/>
  <c r="I93" i="1"/>
  <c r="I78" i="1"/>
  <c r="I77" i="1"/>
  <c r="I75" i="1"/>
  <c r="I74" i="1"/>
  <c r="I72" i="1"/>
  <c r="I71" i="1"/>
  <c r="I70" i="1"/>
  <c r="I68" i="1"/>
  <c r="I66" i="1"/>
  <c r="I64" i="1"/>
  <c r="I62" i="1"/>
  <c r="I61" i="1"/>
  <c r="I60" i="1"/>
  <c r="I59" i="1"/>
  <c r="I57" i="1"/>
  <c r="I55" i="1"/>
  <c r="I54" i="1"/>
  <c r="I52" i="1"/>
  <c r="I51" i="1"/>
  <c r="I50" i="1"/>
  <c r="I48" i="1"/>
  <c r="I47" i="1"/>
  <c r="I46" i="1"/>
  <c r="I45" i="1"/>
  <c r="I44" i="1"/>
  <c r="I43" i="1"/>
  <c r="I42" i="1"/>
  <c r="I41" i="1"/>
  <c r="I40" i="1"/>
  <c r="I38" i="1"/>
  <c r="I37" i="1"/>
  <c r="I35" i="1"/>
  <c r="I34" i="1"/>
  <c r="I33" i="1"/>
  <c r="I30" i="1"/>
  <c r="I29" i="1"/>
  <c r="I26" i="1"/>
  <c r="I25" i="1"/>
  <c r="I24" i="1"/>
  <c r="I23" i="1"/>
  <c r="I22" i="1"/>
  <c r="I21" i="1"/>
  <c r="I20" i="1"/>
  <c r="I19" i="1"/>
  <c r="H80" i="1" l="1"/>
  <c r="H157" i="1"/>
  <c r="H194" i="1"/>
  <c r="H282" i="1"/>
  <c r="H298" i="1"/>
  <c r="I285" i="1" l="1"/>
  <c r="H286" i="1" s="1"/>
  <c r="I283" i="1"/>
  <c r="I284" i="1"/>
  <c r="I196" i="1"/>
  <c r="I197" i="1"/>
  <c r="H198" i="1" s="1"/>
  <c r="I195" i="1"/>
  <c r="I83" i="1"/>
  <c r="H84" i="1" s="1"/>
  <c r="I81" i="1"/>
  <c r="I82" i="1"/>
  <c r="I160" i="1"/>
  <c r="H161" i="1" s="1"/>
  <c r="I158" i="1"/>
  <c r="I159" i="1"/>
  <c r="H287" i="1" l="1"/>
  <c r="I296" i="1" s="1"/>
  <c r="H199" i="1"/>
  <c r="I294" i="1" s="1"/>
  <c r="H85" i="1"/>
  <c r="I290" i="1" s="1"/>
  <c r="H162" i="1"/>
  <c r="I292" i="1" s="1"/>
  <c r="I298" i="1" l="1"/>
</calcChain>
</file>

<file path=xl/sharedStrings.xml><?xml version="1.0" encoding="utf-8"?>
<sst xmlns="http://schemas.openxmlformats.org/spreadsheetml/2006/main" count="519" uniqueCount="251">
  <si>
    <t>Anexo 3- Formulario de Oferta Economica</t>
  </si>
  <si>
    <t>Proceso de Contratación
018-00-H-CACOM-5-GRUAL-2020</t>
  </si>
  <si>
    <t>RUBRO: A-02-02-02-005-004-01-2-10: adquisición de servicios- servicios generales de construcción de edificaciones no residenciales- MANTENIMIENTO, ADECUACION Y MEJORAMIENTO ESM, HASTA POR LA SUMA DE $26.544.108</t>
  </si>
  <si>
    <t>MANTENIMIENTO ADECUACIÓN Y MEJORAMIENTO PARA LAS INSTALACIONES, RANCHO DE TROPA,ALOJAMIENTO MILITAR Y ESTABLECIMIENTO DE SANIDAD MILTAR FASE II DEL COMANDO AÉREO DE COMBATE NO. 5 EN RIONEGRO – ANTIOQUIA.</t>
  </si>
  <si>
    <t>SANIDAD MILITAR</t>
  </si>
  <si>
    <t>ÍTEM</t>
  </si>
  <si>
    <t>CAPITULO</t>
  </si>
  <si>
    <t>UND</t>
  </si>
  <si>
    <t>CANTIDAD REQUERIDA</t>
  </si>
  <si>
    <t xml:space="preserve">VALOR UNITARIO </t>
  </si>
  <si>
    <t>VALOR TOTAL</t>
  </si>
  <si>
    <t>1. PRELIMINARES</t>
  </si>
  <si>
    <t>CERRAMIENTO EN POLISOMBRA H= 2,00 MTS</t>
  </si>
  <si>
    <t>ML</t>
  </si>
  <si>
    <t>REMOCIÓN (DEMOLICIÓN) DE ACABADO DE PISO Y PAREDES.</t>
  </si>
  <si>
    <t>M2</t>
  </si>
  <si>
    <t>DESMONTE DE APARATOS SANITARIOS Y DIVISIONES DE DUCHAS Y SANITARIOS.</t>
  </si>
  <si>
    <t>UN</t>
  </si>
  <si>
    <t>DESMONTE DE PUERTAS INCLUYE EL MARCO Y TAPA LUCES.</t>
  </si>
  <si>
    <t>DEMOLICIÓN DE PLACAS MACIZAS 0,15</t>
  </si>
  <si>
    <t>DESMONTE DE VENTANERIA EN ALUMINIO, INCLUYE VIDRIO Y ANGEOS</t>
  </si>
  <si>
    <t>DESMONTE LUMINARIA EXISTENTE EN SITIO A INTERVENIR , INCLUYE RETIRO DE LUMINARIAS, TOMACORRIENTES, APARATOS, TUBERÍA, CABLEADO.</t>
  </si>
  <si>
    <t>DEMOLICIÓN DE MUROS EN BLOQUE / LADRILLO / DRY WALL, INCLUYE RETIRO DEL MATERIAL</t>
  </si>
  <si>
    <t>2. MOVIMIENTOS DE TIERRAS</t>
  </si>
  <si>
    <t>EXCAVACIÓN MANUAL EN MATERIAL COMÚN. INCLUYE CARGUE, TRANSPORTE Y DISPOSICIÓN FINAL DE SOBRANTES A SITIO AUTORIZADO DE 0 - 2,00 MTS.</t>
  </si>
  <si>
    <t>M3</t>
  </si>
  <si>
    <t>RELLENO EN RECEBO COMPACTADO E = 0,10 M</t>
  </si>
  <si>
    <t>3. INSTALACIONES HIDROSANITARIAS</t>
  </si>
  <si>
    <t>3.1. PRELIMINARES</t>
  </si>
  <si>
    <t>3,1,1</t>
  </si>
  <si>
    <t>DESMONTE TUBERÍA SANITARIA DE Ø 2" A Ø 6"</t>
  </si>
  <si>
    <t>3,1,2</t>
  </si>
  <si>
    <t>DESMONTE TUBERÍA HIDRÁULICA DE Ø 1/2" A Ø 2"</t>
  </si>
  <si>
    <t>3,1,3</t>
  </si>
  <si>
    <t>REGATA PARA INSTALACIÓN DE TUBERÍA DE  Ø 1/2" A Ø 2" (INCLUYE RESANE)</t>
  </si>
  <si>
    <t>3.2. INSTALACIONES HIDRAULICAS</t>
  </si>
  <si>
    <t>3,2,1</t>
  </si>
  <si>
    <t>PUNTO DE AGUA FRIA Ø 1/2"</t>
  </si>
  <si>
    <t>3,2,2</t>
  </si>
  <si>
    <t>REGISTRO DE AGUA INCLUYE TAPA Y CAJA Ø 1/2"</t>
  </si>
  <si>
    <t>3.3. INSTALACIONES SANITARIAS</t>
  </si>
  <si>
    <t>3,3,1</t>
  </si>
  <si>
    <t>PUNTO SANITARIO Ø 2"</t>
  </si>
  <si>
    <t>3,3,2</t>
  </si>
  <si>
    <t>PUNTO SANITARIO Ø 3"</t>
  </si>
  <si>
    <t>3,3,3</t>
  </si>
  <si>
    <t>PUNTO SANITARIO Ø 4"</t>
  </si>
  <si>
    <t>3,3,4</t>
  </si>
  <si>
    <t>SIFÓN Ø 3X2"</t>
  </si>
  <si>
    <t>3,3,5</t>
  </si>
  <si>
    <t>CAJA DE INSPECCIÓN 0.60 X 0.60 MTS.</t>
  </si>
  <si>
    <t>3,3,6</t>
  </si>
  <si>
    <t>CONEXIÓN A RED DE ALCANTARILLADO EXISTENTE</t>
  </si>
  <si>
    <t>3,3,7</t>
  </si>
  <si>
    <t>SANITARIO DISCAPACITADOS  DUAL DE DOBLE DESCARGA, CON TAPA DE ASIENTO DE CIERRE SUAVE ACCESORIOS, SOLDADURA, ETC.</t>
  </si>
  <si>
    <t>3,3,8</t>
  </si>
  <si>
    <t>LAVAMANOS MEDIO PEDESTAL</t>
  </si>
  <si>
    <t>3,3,9</t>
  </si>
  <si>
    <t>KIT ACCESORIOS ARIZONA X 6</t>
  </si>
  <si>
    <t>4. INSTALACIONES ELECTRICAS</t>
  </si>
  <si>
    <t xml:space="preserve"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</t>
  </si>
  <si>
    <t xml:space="preserve"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</t>
  </si>
  <si>
    <t>SUMINISTRO INSTALACIÓN Y PUESTA EN SERVICIO DE SALIDA CON LUMINARIA SYLVANIA PANEL LED REDONDO 18W, TEMPERATURA DE COLOR 3000K, FLUJO LUMINOSO 1200 LM, TENSIÓN DE OPERACIÓN 100-277V, IP 20, MONTAJE DE SOPBREPONER, INCLUYE CABLEADO, DUCTERIA, CAJAS, CURVAS Y TODO LO NECESARIO PARA SU CORRECTO FUNCIONAMIENTO.</t>
  </si>
  <si>
    <t>5. PAÑETES</t>
  </si>
  <si>
    <t>PAÑETE IMPERMEABILIZADO MUROS 1:3 - E= 15 MM. INCLUYE SU APLICACIÓN EN FILOS, CARTERAS Y DILATACIONES"</t>
  </si>
  <si>
    <t>PAÑETE INTERIOR, MUROS E= 15 MM. PROPORCION 1:4, INCLUYE SU APLICACION EN FILOS, CARTERAS Y DILATACIONES"</t>
  </si>
  <si>
    <t>6. CIELO RASO</t>
  </si>
  <si>
    <t>CIELO RASO PVC 8MM (INCLUYE ESTRUCTURA Y COMPUERTAS PARA INSPECCION)</t>
  </si>
  <si>
    <t>7. ACABADOS E IMPERMEABILIZACIONES</t>
  </si>
  <si>
    <t xml:space="preserve">ALISTADO DE PISO EN CONCRETO IMPERMEABILIZADO DE 3500 PSI E=0.05 MTS (PREPARACIÓN DE SUPERFICIE) </t>
  </si>
  <si>
    <t>PISO EN BALDOSA CERÁMICA DE 0,45X 0,45 MTS   REF: PIEDRA CID DESERSTONE DE ALFA O SIMILAR   AUTORIZADO POR LA SUPERVISIÓN</t>
  </si>
  <si>
    <t>SUMINISTRO E INSTALACIÓN DE CERAMICA PARA PARED REF: VITTORIANO FORMATO 30 X 60 RECTIFICADO    O SIMILAR AUTORIZADO POR LA SUPERVISIÓN</t>
  </si>
  <si>
    <t>MEDIACAÑA DE 6 CM EN GRANITO PULIDO (MORTERO FUNDIDO + MARMOLINA + GRAVILLA) EN SITIO PARA LAS UNIONES ENTRE LOS MUROS Y MUROS CON CIELORASO.</t>
  </si>
  <si>
    <t>8. PINTURA</t>
  </si>
  <si>
    <t>ESTUCO Y PINTURA EPOXICA 3 MANOS (INCLUYE ESTUCO, FILOS Y DILATACIONES)</t>
  </si>
  <si>
    <t>9. CARPINTERIA EN MADERA</t>
  </si>
  <si>
    <t>HOJAS DE PUERTAS CON MARCO EN MADERA EN CEDRO ROJO. ESTRUCTURA CON MARCOS VERTICALES DE 10 CMS, MARCO SUPERIOR E INFERIOR DE 14 CMS, TRAVESAÑOS CADA 15 CMS DE 8 CMS EN MADERA TIPO AMARILLO DE 4 CMS DE ESPESOR. LÁMINAS DE TRIPLEX DE 4 MM EN CEDRO ROJO POR AMBAS CARAS. (TODA LA MADERA DEBE SER INMUNIZADA Y SECADA PREVIAMENTE, INCLUYE SELLADOR, PINTURA, BISAGRAS Y TOPES).</t>
  </si>
  <si>
    <t>10. CARPINTERIA EN ALUMINIO Y VIDRIO</t>
  </si>
  <si>
    <t>ESPEJOS BISELADOS 4 MM (FLOTADO EN MURO)</t>
  </si>
  <si>
    <t>11. CARPINTERIA EN ACERO INOXIDABLE</t>
  </si>
  <si>
    <t>SIPS ACCESORIOS (ASIDERO) EN ACERO INOXIDABLE PARA BAÑOS DE DISCAPACITADOS) INCLUYE BARRA DE SEGURIDAD EN L Y BARRA DE SEGURIDAD PLEGABLE. (VER ESQUEMA CUARTO DE BAÑO ESQUINERO TIPO C)</t>
  </si>
  <si>
    <t>JG</t>
  </si>
  <si>
    <t>DISPENSADOR DE PAPEL</t>
  </si>
  <si>
    <t>DISPENSADOR JABÓN</t>
  </si>
  <si>
    <t>12. MAMPOSTERIA</t>
  </si>
  <si>
    <t xml:space="preserve">MURO EN BLOQUE DE ARCILLA NO.5 E=0.15 MTS (0.33X0.115X0.23) MTS. </t>
  </si>
  <si>
    <t>REPARACION DE FISURAS SOBRE MURO, INCLUYE REGATAS, INSTALACION DE GRAPAS EN VARILLA DE 1/4" Y ANCLAJE EPOXICO, RESANE DEL AREA INTERVENIDA.</t>
  </si>
  <si>
    <t>13. ASEO GENERAL</t>
  </si>
  <si>
    <t>LIMPIEZA GENERAL INTERIOR Y EXTERIOR</t>
  </si>
  <si>
    <t>RETIRO DE SOBRANTES FUERA DE LA UNIDAD</t>
  </si>
  <si>
    <t>TOTAL DE LA PROPUESTA  SIN AIU</t>
  </si>
  <si>
    <t>DISCRIMINACIÓN DE  AIU</t>
  </si>
  <si>
    <t>A</t>
  </si>
  <si>
    <t>I</t>
  </si>
  <si>
    <t>U</t>
  </si>
  <si>
    <t>IVA</t>
  </si>
  <si>
    <t>TOTAL DE LA PROPUESTA ECONÓMICA</t>
  </si>
  <si>
    <t>RUBRO: A-02-02-02-005-004-01-1-16: adquisición de servicios- servicios generales de construcción de edificaciones residenciales-MANTENIMIENTO ADECUACION Y MEJORAMIENTO DE VIVIENDAS FISCALES  Y ALOJAMIENTO HASTA POR LA SUMA DE $ 232.761.272</t>
  </si>
  <si>
    <t>MANTENIMIENTO CUBIERTAS</t>
  </si>
  <si>
    <t>CAPÍTULO</t>
  </si>
  <si>
    <t>CANTIDAD</t>
  </si>
  <si>
    <t>RETIRO DE CANOAS, BAJANTES, RUANAS Y TUBERIAS. INCLUYE EL CARGUE, TRANSPORTE, DISPOSICION FINAL DE ESCOMBROS EN BOTADEROS OFICIALES. ALTURA APRÓX 3,5M.</t>
  </si>
  <si>
    <t>RETIRO DE CUBIERTA EN TEJA ESPAÑOLA EN FIBROCEMENTO Y TEJA DE BARRO, INCLUYE CABALLETES, LIMAHOYAS, LIMATESAS, RUANAS, DISPOSICION FINAL DE ESCOMBROS EN BOTADEROS OFICIALES, ALTURA APRÓX 3,5M.</t>
  </si>
  <si>
    <t>RETIRO DE TELA ASFÁLTICA EXISTENTE. INCLUYE MALLA DE GALLINERO, MORTEROS DE PEGA, CARGUE, TRANSPORTE Y BOTADA DE ESCOMBROS. ALTURA APRÓX 3,5M.</t>
  </si>
  <si>
    <t>2. CUBIERTA</t>
  </si>
  <si>
    <t>SIPS DE TEJAS TIPO ESPAÑOLA O COLONIAL EN FIBROCEMENTO. INCLUYE GANCHOS, AMARRES, ENCOROCE, LISTONES Y DEMÁS ELEMENTOS NECESARIOS HASTA GARANTIZAR SU PERFECTA ALINEACIÓN Y FUNCIONAMIENTO. ALTURA APRÓX 3,5M.</t>
  </si>
  <si>
    <t>SIPS DE CABALLETE ARTICULADO INFERIOR Y SUPERIOR PARA CUBIERTA TIPO ESPAÑOLA 0,90 M, INCLUYE GANCHOS, AMARRAS, Y TODO LO NECESARIO PARA SU CORRECTO FUNCIONAMIENTO. ALTURA APRÓX 3,5M.</t>
  </si>
  <si>
    <t>SIPS DE LIMATESA TERMINAL DE 1,6M, PARA CUBIERTA TIPO ESPAÑOLA.  INCLUYE GANCHOS, AMARRAS, Y TODO LO NECESARIO PARA SU CORRECTO FUNCIONAMIENTO. ALTURA APRÓX 3,5M.</t>
  </si>
  <si>
    <t>SIPS MANTO ASFÁLTICO PREFABRICADO, A BASE DE ASFALTOS OXIDADOS. REFORZADO CON ARMADURA CENTRAL DE POLIÉSTER DE 70 G/M2. ESTÁ PROVISTO EN LA CARA INFERIOR DE UNA LÁMINA DE POLIETILENO  PROTECTOR ANTIADHERENTE Y QUE DEBE SER RETIRADO LA APLICACIÓN DEL PRODUCTO. EN LA CARA SUPERIOR ESTÁ PROVISTO DE UNA LÁMINA DE POLIETILENO NEGRO IMPRESA CON LA MARCA DEL PRODUCTO Y QUE ACTÚA COMO PROTECCIÓN ADICIONAL.</t>
  </si>
  <si>
    <t>CUALIDADES DEL MANTO ASFÁLTICA</t>
  </si>
  <si>
    <t>COMPLETAMENTE IMPERMEABLE.</t>
  </si>
  <si>
    <t>RESISTEN EL ENVEJECIMIENTO Y LA CONTAMINACIÓN, AGENTES ATMOSFÉRICOS Y LA ACCIÓN MICROBIOLÓGICA, NO SON ATACADOS POR INSECTOS, ROEDORES O PÁJAROS.</t>
  </si>
  <si>
    <t>SON FLEXIBLES, ACOPLÁNDOSE A CUALQUIER FORMA DE SUPERFICIE.</t>
  </si>
  <si>
    <t>SE REQUIERE SIEMPRE DE PROTECCIÓN (TEJA) ANTE LOS RAYOS UV DEL SOL.</t>
  </si>
  <si>
    <t>NO SE ACONSEJA EN EDIFICACIONES CON ESTRUCTURAS FLEXIBLES O SUJETAS A DILATACIÓN Y CONTRACCIONES POR CAMBIOS DE TEMPERATURA.</t>
  </si>
  <si>
    <t>PESO POR ROLLO: 22 KG, DIMENSIONES: 20 M DE LARGO POR 1.20 M DE  ANCHO, ESPESOR NOMINAL: DE 1,0 MM A 1,2MM.INCLUYE LIMPIEZA DE LA SUPERFICIE A CUBRIR APLICACIÓN DE CALOR  PARA SELLO DE JUNTAS, ASÍ MISMO DEMÁS ELEMENTOS NECESARIOS HASTA  GARANTIZAR SU PERFECTA ALINEACIÓN Y FUNCIONAMIENTO.</t>
  </si>
  <si>
    <t>ALTURA APRÓ X 5M.</t>
  </si>
  <si>
    <t>SIPS DE CANOA EN "U" EN LÁMINA GALVANIZADA CALIBRE 20, DESARROLLO  0.50M. CON SOLDADURA ESTAÑO. INCLUYE EMBUDOS O SOSCOS, TAPAS EN EL MISMO  MATERIAL DE LA CANOA, SOPORTES, TORNILLOS AUTOPERFORANTES,  ANTICORROSIVO EPÓXICO POR AMBAS CARAS, ACABADO CON ESMALTE EN LA  CARA INFERIOR A LA VISTA, REMATES LATERALES, BOQUILLAS Y TODOS LOS  ELEMENTOS NECESARIOS PARA SU CORRECTA INSTALACIÓN Y  FUNCIONAMIENTO. ALTURA APRÓX 3,5M.</t>
  </si>
  <si>
    <t>SIPS DE RUANA Y/O LIMAHOYAS EN LÁMINA GALVANIZADA CALIBRE 24., DESARROLLO 40 CM.  INCLUYE CANCHADA DE MURO, FAJA DE REVOQUE IMPERMEABILIZADA, CON  FILETE., PINTURA ANTICORROSIVA Y ESMALTE, PESTAÑA DE 5 CM,  REVESTIMENTO EN POLIUREA, FOIL Y TODOS LOS ELEMENTOS NECESARIOS  PARA SU CORRECTO FUNCIONAMIENTO. ALTURA APRÓX 3,5M.</t>
  </si>
  <si>
    <t>SIPS DE BAJANTES EN LÁMINA GALVANIZADA CAL. 20 DE SECCIÓN 3"X3".  INCLUYE ALINEACIÓN, NIVELACIÓN, SOLDADURAS,2 SEMICODOS Y UN CODO, APLICACIÓN DE WASH PRIMER Y ANTICORROSIVO ROJO COLONIAL Y DEMÁS ELEMENTOS NECESARIOS HASTA LOGRAR SU CORRECTO FUNCIONAMIENTO Y PRESENTACIÓN. ALTURA APRÓ X 3,5M.</t>
  </si>
  <si>
    <t>MANTENIMIENTO CIELO RASO EN TABLILLA DE TECHO MACHIMBRADA, INCLUYE: CAMBIO DE PIEZAS DETERIORADAS, LIJADO, INMUNIZADO CON IMPRANOL COLOR SIMILAR AL EXISTENTE Y TODOS LOS ACCESORIOS PARA SU MONTAJE E INSTALACION.</t>
  </si>
  <si>
    <t>MANTENIMIENTO ESTRUCTURA EN MADERA, INCLUYE: CAMBIO DE LISTONES DETERIORADOS EN ABARCO DE 17X7 Y 5X9 CM, LIJADO, INMUNIZADO CON IMPRANOL COLOR SIMILAR AL EXISTENTE Y TODOS LOS ACCESORIOS REQUERIDOS PARA SU MONTAJE E INSTALACION.</t>
  </si>
  <si>
    <t>3. ACABADOS E IMPERMEABILIZACIONES</t>
  </si>
  <si>
    <t>LAVADO, DESMANCHADO Y MANTENIMIENTO GENERAL A  PISO CERAMICO INCLUYE PREPARACIÓN DE JUNTAS Y APLICACIÓN DE LECHADA O BOQUILLA.</t>
  </si>
  <si>
    <t>4. MORTEROS Y CONCRETOS</t>
  </si>
  <si>
    <t>5. MAMPOSTERIA</t>
  </si>
  <si>
    <t>6. PINTURA</t>
  </si>
  <si>
    <t>PINTURA KORAZA SOBRE PAÑETE TRES MANOS (INCLUYE FILOS Y DILATACIONES)</t>
  </si>
  <si>
    <t>ESTUCO Y VINILO TIPO-1,  3 MANOS (INCLUYE ESTUCO, FILOS Y DILATACIONES)</t>
  </si>
  <si>
    <t>7. ASEO GENERAL</t>
  </si>
  <si>
    <t>MANTENIMIENTO REDES ELECTRICAS</t>
  </si>
  <si>
    <t>DESMONTE Y/O DESINSTALACION  DE TANQUE ELEVADO EXISTENTE (DISPOSICION FINAL DE RESIDUOS)</t>
  </si>
  <si>
    <t>DESMONTE, RETIRO Y TRANSPORTE A SITIO AUTORIZADO DEL SISTEMA ELÉCTRICO EXISTENTE EN EL SITIO A INTERVENIR (TOMAS, TABLEROS, LUMINARIAS, INTERRUPTORES, TUBERÍA, CABLEADO, SALIDA, CAJA, APARATO ETC.) DE ACUERDO A LA DESCRIPCIÓN EN LAS ESPECIFICACIONES TÉCNICAS, ESTOS ELEMENTOS DEBERÁN SER ENTREGADOS AL SUPERVISOR MEDIANTE ACTA.</t>
  </si>
  <si>
    <t>2. INSTALACIONES HIDRAULICAS</t>
  </si>
  <si>
    <t>SIPS TANQUE ELEVADO DE ALMACENAMIENTO PLASTICO DE 500 LTS. INCLUYE TUBERIA, ACCESORIOS PVC, REGISTRO, CHEQUE, FLOTADOR Y TODOS LOS ELEMENTOS NECESARIOS PARA SU CORRECTA INSTALACION Y FUNCIONAMIENTO.</t>
  </si>
  <si>
    <t>3. INSTALACIONES ELECTRICAS</t>
  </si>
  <si>
    <t>SIPS TABLERO DE DISTRIBUCIÓN BIFÁSICO INDUSTRIAL GRADO DE PROTECCIÓN IP 31 DE 08 PUESTOS,  A INSTALAR SOBREPUESTO EN PARED, DE ACUERDO A DIAGRAMA UNIFILAR, BARRA DE NEUTRO Y TIERRA INDEPENDIENTES, INCLUYE: PUERTA, FRENTE MUERTO EN LAMINA DEL MISMO COFRE, CHAPA,  LLAVES, BARRAJES DE FASES, NEUTRO Y TIERRA, INTERRUPTORES TERMOMAGNÉTICOS   SEGÚN DIAGRAMA UNIFILAR (TRNGB)</t>
  </si>
  <si>
    <t xml:space="preserve">CANALETA PLASTICA TIPO DLP DIMENSIONES  100 * 45 MM (INCLUYE ACCESORIOS, CURVAS, DERIVAQCIONES, TERMINALES, DIVISIÓNES )  </t>
  </si>
  <si>
    <t>SIPS ACOMETIDA 2XCUXTHWN X AWG NO. 8 (FASES) + 1XCUXTHWNXAWG NO. 8 (NEUTRO) + 1XCUXAWG TIERRA NO. 8. ACOMETIDA  A TABLERO TRGNB</t>
  </si>
  <si>
    <t>SALIDA PARA APARATOS (LUMINARIAS Y TOMAS MONOFASICAS), INCLUYE, CABLEADO Y ACCESORIOS 3XCUXTHWN NO 12 (FASE, NEUTRO Y TIERRA) NO INCLUYE APARATO.</t>
  </si>
  <si>
    <t>SIPS DE INTERRUPTOR SENCILLO</t>
  </si>
  <si>
    <t>SIPS DE INTERRUPTOR DOBLES</t>
  </si>
  <si>
    <t>SIPS CON TOMACORRIENTE DOBLE MONOFÁSICA 15A./120V.(1Ø+N+PT) (RED NORMAL). INCLUYE ACCESORIOS.</t>
  </si>
  <si>
    <t>SIPS PLAFON ROSCA E27 15A./120V.(1Ø+N+PT) (RED NORMAL)  INCLUYE ACCESORIOS.</t>
  </si>
  <si>
    <t>SIPS DE APARATO TIMBRE DIN-DON INCLUYE INTERRUPTOR PULSADOR</t>
  </si>
  <si>
    <t>3.10</t>
  </si>
  <si>
    <t>SIPS DE SISTEMA DE SISTEMA DE PUESTA A TIERRA TIPO CONTRAPESO  PARA SISTEMA DE APANTALLAMIENTO, INCLUYE VARILLA CW 5/8"X2.4M COBRE-COBRE 99%, SOLDADURA EXOTÉRMICA, BOLSA FAVIGEL POR CADA VARILLA,CABLE CU DESNUDO NO. 4 AWG, CAJAS DE INSPECCIÓN PREFABRICADAS EN CONCRETO DE DIMENSIONES (0,30X0,30X0,30)M PARA VERIFICACIÓN DE PUNTOS DE CONEXIÓN Y MEDICIÓN ACCESIBLES, Y TODO LO NECESARIO PARA GARANTIZAR SU CORRECTO FUNCIONAMIENTO Y UNA RESISTENCIA MENOR A 10 OHMIOS (RETIE 15.4)</t>
  </si>
  <si>
    <t>4. PAÑETES</t>
  </si>
  <si>
    <t>5. PINTURA</t>
  </si>
  <si>
    <t>6. ASEO GENERAL</t>
  </si>
  <si>
    <t>RUBRO: A-02-02-02-005-004-01-2-16: adquisición de servicios- servicios generales de construcción de edificaciones no residenciales- MANTENIMIENTO BIENES INMUEBLES POR LA SUMA DE $ 40.000.000</t>
  </si>
  <si>
    <t>CUBIERTA HANGAR</t>
  </si>
  <si>
    <t>1. CUBIERTAS</t>
  </si>
  <si>
    <t xml:space="preserve">SUMINISTRO E INSTALACIÓN DE TEJA STEEL STANDING SEAM TIPO PANEL COLMENA O SIMILAR COLOR A DEFINIR INCLUYE CABALLETES, LIMATESAS, LIMAHOYAS REMATES LATERALES CONTRA MUROS Y TODO ACCESORIO NECESARIO PARA SU INSTALACION Y CORRECTO FUNCIONAMIENTO. </t>
  </si>
  <si>
    <t>SUMINISTRO E INTALACION DE TEJA ETERNIT NO. 6 CON LA CARA EXTERIOR PINTADA CON PINTURA TIPO KORAZA COLOR A DEFINIR INCLUYE CABALLETES, LIMATESAS, LIMAHOYAS, REMATES LATERALES CONTRA MUROS Y TODOS LOS ACCESORIOS NECESARIOS PARA SU INSTALACION Y CORRECTO FUNCIONAMIENTO.</t>
  </si>
  <si>
    <t>MANTENIMIENTO CANAL AGUAS LLUVIAS DESARROLLO APROX 0,90 M (INCLUYE CONTROL CORROSION Y SELLO DE GOTERAS, APLICACIÓN DE PINTURA BITUMINOSA, ESMALTE EXTERIOR Y AJUSTE DE LA MISMA)</t>
  </si>
  <si>
    <t>2. PINTURA</t>
  </si>
  <si>
    <t>SUMINISTRO E INSTALACION DE ESTUCO</t>
  </si>
  <si>
    <t>3. ASEO GENERAL</t>
  </si>
  <si>
    <t>IMPERMEABILIZACIÓN GUARDIA</t>
  </si>
  <si>
    <t>REMOCIÓN MANTO IMPERMEABILIZANTE EN PLACA DE CUBIERTA</t>
  </si>
  <si>
    <t>DESMONTE  AIRE ACONDICIONADO (CONDENSADORA).  INCLUYE POSTERIOR REINSTALACIÓN.</t>
  </si>
  <si>
    <t>2. ACABADOS E IMPERMEABILIZACIONES</t>
  </si>
  <si>
    <t>MANTO ASFALTICO  METAL FL-100 10M2 3MM O SIMILAR GARANTÍA, 10 AÑOS RESISTENCIA 650 ± 150 N/ 50 MM NORMA ISO 9001:2008. NO. CO11/4442 INCLUYE DISOLVENTES Y APLICADORES, REFUERZO EN POLIETILENO, ACABADO EN FOIL DE ALUMINIO GOFRADO PUNTA DE DIAMANTE, ESPESOR 3,0 MM, INCLUYE SELLO DE SIFONES Y PINTURA BITUMINOSA.</t>
  </si>
  <si>
    <t>3. PINTURA</t>
  </si>
  <si>
    <t>PINTURA  ANTICORROSIVO Y ESMALTE</t>
  </si>
  <si>
    <t>4. ASEO GENERAL</t>
  </si>
  <si>
    <t xml:space="preserve">RUBRO: A-02-02-02-005-004-01-2-10: adquisición de servicios- servicios generales de construcción de edificaciones no residenciales- MANTENIMIENTO Y ADECUACION PARA EL RANCHO DE TROPA DEL COMANDO AEREO DE COMATE Nº5, HASTA POR LA SUMA DE $100.000.000 </t>
  </si>
  <si>
    <t>MANTENIMIENTO RANCHO DE TROPA</t>
  </si>
  <si>
    <t>DESMONTE DE VENTANERIA EN MADERA, INCLUYE VIDRIO Y ANGEOS</t>
  </si>
  <si>
    <t>DESMONTE LUMINARIA EXISTENTE EN SITIO A INTERVENIR, INCLUYE RETIRO DE LUMINARIAS, TOMACORRIENTES, APARATOS, TUBERÍA, CABLEADO.</t>
  </si>
  <si>
    <t>DESMONTE DE CIELORRASO</t>
  </si>
  <si>
    <t>1.10</t>
  </si>
  <si>
    <t>DEMOLICIÓN DE CUBIERTA TEJA TERMOACUSTICA + ASBESTO CEMENTO (INCLUYE ACCESORIOS DE CUBIERTA)</t>
  </si>
  <si>
    <t>RELLENO COMPACTADO CON MATERIAL DE EXCAVACIÓN</t>
  </si>
  <si>
    <t>3. CIMENTACION</t>
  </si>
  <si>
    <t>PLACA DE CONTRAPISO EN CONCRETO DE 3.000 PSI IMPERMEABILIZADO, SEGÚN PLANOS. INCLUYE MANO DE OBRA, FORMALETAS, EQUIPOS Y HERRAMIENTAS NECESARIAS, E=0.10 M</t>
  </si>
  <si>
    <t>PLACA DE ENTREPISO MACIZA EN CONCRETO DE 4.000 PSI  E=0.25 M SEGÚN PLANOS. INCLUYE, MANO DE OBRA, FORMALETAS, EQUIPOS Y HERRAMIENTAS NECESARIAS.</t>
  </si>
  <si>
    <t>COLUMNA EN CONCRETO DE 3.000 PSI SEGÚN PLANOS. INCLUYE MANO DE OBRA, FORMALETAS, EQUIPOS Y HERRAMIENTAS NECESARIAS</t>
  </si>
  <si>
    <t>ZAPATA EN CONCRETO DE 3.000 PSI IMPERMEABILIZADO SEGÚN PLANOS. INCLUYE, MANO DE OBRA, FORMALETAS, EQUIPOS Y HERRAMIENTAS NECESARIAS</t>
  </si>
  <si>
    <t xml:space="preserve">VIGA DE AMARRE EN CONCRETO DE 3.000 PSI IMPERMEABILIZADO SEGÚN PLANOS. INCLUYE MANO DE OBRA, FORMALETAS, EQUIPOS Y HERRAMIENTAS NECESARIAS </t>
  </si>
  <si>
    <t>4. INSTALACIONES HIDROSANITARIAS</t>
  </si>
  <si>
    <t>4.1. PRELIMINARES</t>
  </si>
  <si>
    <t>4.1.3</t>
  </si>
  <si>
    <t>4.2. INSTALACIONES HIDRAULICAS</t>
  </si>
  <si>
    <t>4,2,1</t>
  </si>
  <si>
    <t>4,2,2</t>
  </si>
  <si>
    <t>REGISTRO DE AGUA FRIA INCLUYE TAPA Y CAJA Ø 1/2"</t>
  </si>
  <si>
    <t>4.3. INSTALACIONES HIDRAULICAS AGUA CALIENTE</t>
  </si>
  <si>
    <t>4,3,2</t>
  </si>
  <si>
    <t>PUNTO DE AGUA CALIENTE TUBERÍA ULTRATEMP Ø 1/2"</t>
  </si>
  <si>
    <t>4,3,3</t>
  </si>
  <si>
    <t>REGISTRO DE AGUA CALIENTE INCLUYE TAPA Y CAJA Ø 1/2"</t>
  </si>
  <si>
    <t>4.4. INSTALACIONES SANITARIAS</t>
  </si>
  <si>
    <t>4,4,2</t>
  </si>
  <si>
    <t>4,4,3</t>
  </si>
  <si>
    <t>4,4,4</t>
  </si>
  <si>
    <t>4,4,5</t>
  </si>
  <si>
    <t>4,4,7</t>
  </si>
  <si>
    <t>4,4,8</t>
  </si>
  <si>
    <t>4,4,9</t>
  </si>
  <si>
    <t xml:space="preserve">SANITARIO MANANTIAL BLANCO </t>
  </si>
  <si>
    <t>4,4,10</t>
  </si>
  <si>
    <t>4,4,11</t>
  </si>
  <si>
    <t>5. INSTALACIONES ELECTRICAS</t>
  </si>
  <si>
    <t>SUMINISTRO INSTALACIÓN Y PUESTA EN SERVICIO DE LUMINARIA LED PANEL 60X60 40W, INCLUYE CABLEADO (PE, HF, FR, LS, LIBRE DE HALÓGENOS, RETARDANTE A LA LLAMA, BAJA EMISIÓN DE HUMOS), TUBERÍA EMT 3/4", Y TODOS LOS ACCESORIOS NECESARIOS PARA GARANTIZAR SU CORRECTA INSTALACIÓN Y PUESTA EN SERVICIO</t>
  </si>
  <si>
    <t>SUMINISTRO INSTALACIÓN Y PUESTA EN SERVICIO DE SALIDA CON LUMINARIA SYLVANIA PANEL LED REDONDO 18W , TEMPERATURA DE COLOR 3000K, FLUJO LUMINOSO 1200 LM, TENSIÓN DE OPERACIÓN 100-277V, IP 20, MONTAJE DE SOPBREPONER, INCLUYE CABLEADO, DUCTERIA, CAJAS, CURVAS Y TODO LO NECESARIO PARA SU CORRECTO FUNCIONAMIENTO.</t>
  </si>
  <si>
    <t>6. SISTEMA DE GAS</t>
  </si>
  <si>
    <t>CALENTADOR DE ACUMULACION A GAS TIRO NATURAL 35 GALONES</t>
  </si>
  <si>
    <t>7. PAÑETES</t>
  </si>
  <si>
    <t>8. CIELO RASO</t>
  </si>
  <si>
    <t>9. ACABADOS E IMPERMEABILIZACIONES</t>
  </si>
  <si>
    <t>10. PINTURA</t>
  </si>
  <si>
    <t>11. CARPINTERIA EN MADERA</t>
  </si>
  <si>
    <t>ESCALERA MADERA ANCHO 1.0 M SEGÚN DISEÑO</t>
  </si>
  <si>
    <t>12. CARPINTERIA METALICA</t>
  </si>
  <si>
    <t>MANTENIMIENTO (CAMBIO DE BISAGRAS, AJUSTE CERRADURAS) PUERTAS METALICAS INCLUYE PINTURA ANTICORROSIVO Y ESMALTE</t>
  </si>
  <si>
    <t>13. CARPINTERIA EN ALUMINIO Y VIDRIO</t>
  </si>
  <si>
    <t>V-1 VENTANERIA CORREDIZA ALUMINIO SERIE 7038 DE TRES CUERPOS Y VIDRIO DE 5 MM EN FACHADA.</t>
  </si>
  <si>
    <t>14. MAMPOSTERIA</t>
  </si>
  <si>
    <t>MURO SUPERBOARD INTEMPERIE CON ESTRUCTURA  Y ACABADO 1 CARA E= 0,12 MTS. Y FRESCASA</t>
  </si>
  <si>
    <t>15. CUBIERTA</t>
  </si>
  <si>
    <t>17. ASEO GENERAL</t>
  </si>
  <si>
    <t>TOTAL PROPUESTA</t>
  </si>
  <si>
    <r>
      <t>NOTA 1.</t>
    </r>
    <r>
      <rPr>
        <sz val="11"/>
        <color theme="1"/>
        <rFont val="Arial Narrow"/>
        <family val="2"/>
      </rPr>
      <t xml:space="preserve"> El impuesto del IVA deberá incluirse dentro del valor de la oferta, debidamente discriminado de acuerdo al servicio que se pretende contratar teniendo en cuenta el AIU.</t>
    </r>
  </si>
  <si>
    <r>
      <t>NOTA 2</t>
    </r>
    <r>
      <rPr>
        <sz val="11"/>
        <color theme="1"/>
        <rFont val="Arial Narrow"/>
        <family val="2"/>
      </rPr>
      <t>. En caso que el proponente no indique el impuesto a las Ventas (IVA) y haya lugar a éste, se entenderá que viene incluido en el valor total (IVA Presuntivo), sin 
perjuicio de las correspondientes correcciones aritméticas por parte del comité económico. Si el bien o servicio está legalmente exento del IVA se deberá indicar de manera clara y expresa la norma que contempla el beneficio</t>
    </r>
  </si>
  <si>
    <r>
      <t>NOTA 3.</t>
    </r>
    <r>
      <rPr>
        <sz val="11"/>
        <color theme="1"/>
        <rFont val="Arial Narrow"/>
        <family val="2"/>
      </rPr>
      <t xml:space="preserve"> Teniendo en cuenta que el contrato a suscribir es un contrato de obra pública, se realizarán las retenciones definidas en el Estatuto Tributario al valor total del contrato así:</t>
    </r>
  </si>
  <si>
    <t>IMPUESTO</t>
  </si>
  <si>
    <t>VALOR</t>
  </si>
  <si>
    <t>Contribución de Obra</t>
  </si>
  <si>
    <t>5% Total Contrato</t>
  </si>
  <si>
    <t>Estampilla Pro universidad</t>
  </si>
  <si>
    <t>0,5% Total Contrato</t>
  </si>
  <si>
    <t>Estampilla Politécnico Jaime Isaza Cadavid</t>
  </si>
  <si>
    <t>0,4% Total Contrato</t>
  </si>
  <si>
    <t>Rete Fuente</t>
  </si>
  <si>
    <t>2% valor antes de IVA</t>
  </si>
  <si>
    <t>Rete IVA</t>
  </si>
  <si>
    <t>15% según lo facturado de acuerdo al IVA</t>
  </si>
  <si>
    <r>
      <t>NOTA 4:</t>
    </r>
    <r>
      <rPr>
        <sz val="11"/>
        <color theme="1"/>
        <rFont val="Arial Narrow"/>
        <family val="2"/>
      </rPr>
      <t xml:space="preserve"> El contrato se adjudicará por el valor total del presupuesto oficialmente asignado, y se agotará de acuerdo a necesidad.</t>
    </r>
  </si>
  <si>
    <t xml:space="preserve">Atentamente, </t>
  </si>
  <si>
    <t>_____________________________________________________________</t>
  </si>
  <si>
    <r>
      <t>[</t>
    </r>
    <r>
      <rPr>
        <sz val="11"/>
        <color rgb="FFB8B7B7"/>
        <rFont val="Arial Narrow"/>
        <family val="2"/>
      </rPr>
      <t>Firma representante legal del Proponente o del Proponente persona natural</t>
    </r>
    <r>
      <rPr>
        <sz val="11"/>
        <color theme="1"/>
        <rFont val="Arial Narrow"/>
        <family val="2"/>
      </rPr>
      <t xml:space="preserve">] </t>
    </r>
  </si>
  <si>
    <t>ADMINISTRACION</t>
  </si>
  <si>
    <t>IMPREVISTOS</t>
  </si>
  <si>
    <t>UTILIDAD</t>
  </si>
  <si>
    <t>YO, ISABEL CARLINA SANTANDER BURITICA, identificada como aparece al pie de mi firma, manifiesto que el valor total de la propuesta es por la suma de TRESCIENTOS NOVENTA Y UN MILLONES NOVECIENTOS OCHENTA Y TRES MIL TREINTA Y NUEVE PESOS M/CTE ($391.983.039,oo), valor que incluye todos los gastos e impuestos a que haya lugar</t>
  </si>
  <si>
    <r>
      <t>NOTA 5:</t>
    </r>
    <r>
      <rPr>
        <sz val="11"/>
        <color theme="1"/>
        <rFont val="Arial Narrow"/>
        <family val="2"/>
      </rPr>
      <t xml:space="preserve"> En caso de encontrarse discrepancia en los valores de la oferta económica presentada  por el proveedor en la  plataforma y el formulario de oferta económica, prevalecerá el presente anexo</t>
    </r>
  </si>
  <si>
    <t>Nombre: ISABEL CARLINA SANTANDER BURITICA</t>
  </si>
  <si>
    <t>Cargo: PROPONENTE</t>
  </si>
  <si>
    <t>Documento de Identidad: 59.817.418 PASTO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</si>
</sst>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7" formatCode="_-* #,##0.00_-;\-* #,##0.00_-;_-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0"/>
      <color rgb="FF000000"/>
      <name val="Arial Narrow"/>
      <family val="2"/>
    </font>
    <font>
      <b/>
      <u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B8B7B7"/>
      <name val="Arial Narrow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5" fillId="0" borderId="0"/>
    <xf numFmtId="0" fontId="15" fillId="0" borderId="0" applyNumberFormat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51">
    <xf numFmtId="0" fontId="0" fillId="0" borderId="0" xfId="0"/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165" fontId="6" fillId="0" borderId="0" xfId="1" applyFont="1" applyFill="1" applyBorder="1" applyAlignment="1">
      <alignment horizontal="center" vertical="center"/>
    </xf>
    <xf numFmtId="4" fontId="3" fillId="0" borderId="0" xfId="0" applyNumberFormat="1" applyFont="1" applyBorder="1"/>
    <xf numFmtId="0" fontId="0" fillId="0" borderId="0" xfId="0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0" borderId="11" xfId="0" applyFont="1" applyBorder="1"/>
    <xf numFmtId="9" fontId="6" fillId="5" borderId="12" xfId="2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/>
    </xf>
    <xf numFmtId="165" fontId="3" fillId="0" borderId="12" xfId="1" applyFont="1" applyBorder="1" applyAlignment="1">
      <alignment horizontal="center" vertical="center" wrapText="1"/>
    </xf>
    <xf numFmtId="165" fontId="6" fillId="0" borderId="16" xfId="1" applyFont="1" applyBorder="1" applyAlignment="1">
      <alignment horizontal="center" vertical="center"/>
    </xf>
    <xf numFmtId="165" fontId="6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10" fillId="7" borderId="11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65" fontId="3" fillId="0" borderId="35" xfId="0" applyNumberFormat="1" applyFont="1" applyFill="1" applyBorder="1" applyAlignment="1">
      <alignment vertical="center" wrapText="1"/>
    </xf>
    <xf numFmtId="165" fontId="3" fillId="0" borderId="35" xfId="0" applyNumberFormat="1" applyFont="1" applyBorder="1"/>
    <xf numFmtId="0" fontId="13" fillId="4" borderId="35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65" fontId="6" fillId="0" borderId="17" xfId="1" applyFont="1" applyBorder="1" applyAlignment="1">
      <alignment horizontal="center" vertical="center"/>
    </xf>
    <xf numFmtId="165" fontId="6" fillId="0" borderId="19" xfId="1" applyFont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165" fontId="3" fillId="7" borderId="20" xfId="1" applyFont="1" applyFill="1" applyBorder="1" applyAlignment="1">
      <alignment horizontal="center" vertical="center"/>
    </xf>
    <xf numFmtId="165" fontId="3" fillId="7" borderId="21" xfId="1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165" fontId="6" fillId="0" borderId="22" xfId="1" applyFont="1" applyBorder="1" applyAlignment="1">
      <alignment horizontal="center" vertical="center"/>
    </xf>
    <xf numFmtId="165" fontId="6" fillId="0" borderId="24" xfId="1" applyFont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26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36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3" fillId="0" borderId="37" xfId="0" applyFont="1" applyFill="1" applyBorder="1" applyAlignment="1">
      <alignment horizont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justify" vertical="top" wrapText="1"/>
    </xf>
    <xf numFmtId="0" fontId="11" fillId="0" borderId="0" xfId="0" applyFont="1" applyAlignment="1">
      <alignment horizontal="justify" vertical="top"/>
    </xf>
    <xf numFmtId="0" fontId="12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167" fontId="10" fillId="0" borderId="12" xfId="6" applyNumberFormat="1" applyFont="1" applyBorder="1" applyAlignment="1">
      <alignment horizontal="center" vertical="center" wrapText="1"/>
    </xf>
    <xf numFmtId="0" fontId="6" fillId="5" borderId="11" xfId="0" applyFont="1" applyFill="1" applyBorder="1" applyAlignment="1">
      <alignment vertical="center" wrapText="1"/>
    </xf>
    <xf numFmtId="0" fontId="6" fillId="5" borderId="39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center" vertical="center" wrapText="1"/>
    </xf>
    <xf numFmtId="9" fontId="6" fillId="5" borderId="12" xfId="2" applyNumberFormat="1" applyFont="1" applyFill="1" applyBorder="1" applyAlignment="1">
      <alignment horizontal="center" vertical="center" wrapText="1"/>
    </xf>
    <xf numFmtId="42" fontId="3" fillId="0" borderId="11" xfId="7" applyFont="1" applyBorder="1" applyAlignment="1">
      <alignment horizontal="center" vertical="center"/>
    </xf>
    <xf numFmtId="165" fontId="3" fillId="0" borderId="11" xfId="1" applyFont="1" applyBorder="1" applyAlignment="1">
      <alignment horizontal="center"/>
    </xf>
    <xf numFmtId="42" fontId="10" fillId="0" borderId="11" xfId="7" applyFont="1" applyBorder="1" applyAlignment="1">
      <alignment horizontal="center" vertical="center" wrapText="1"/>
    </xf>
    <xf numFmtId="42" fontId="3" fillId="0" borderId="11" xfId="7" applyFont="1" applyBorder="1" applyAlignment="1">
      <alignment horizontal="center" vertical="center"/>
    </xf>
    <xf numFmtId="42" fontId="10" fillId="0" borderId="14" xfId="7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top" wrapText="1"/>
    </xf>
  </cellXfs>
  <cellStyles count="8">
    <cellStyle name="Millares [0]" xfId="6" builtinId="6"/>
    <cellStyle name="Moneda" xfId="1" builtinId="4"/>
    <cellStyle name="Moneda [0]" xfId="7" builtinId="7"/>
    <cellStyle name="Moneda [0] 2" xfId="3"/>
    <cellStyle name="Normal" xfId="0" builtinId="0"/>
    <cellStyle name="Normal 10" xfId="4"/>
    <cellStyle name="Normal 11" xfId="5"/>
    <cellStyle name="Porcentaje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334</xdr:row>
      <xdr:rowOff>38100</xdr:rowOff>
    </xdr:from>
    <xdr:to>
      <xdr:col>3</xdr:col>
      <xdr:colOff>43815</xdr:colOff>
      <xdr:row>334</xdr:row>
      <xdr:rowOff>167005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711700" y="92138500"/>
          <a:ext cx="43815" cy="128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MX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0"/>
  <sheetViews>
    <sheetView tabSelected="1" view="pageBreakPreview" topLeftCell="A316" zoomScale="90" zoomScaleNormal="80" zoomScaleSheetLayoutView="90" workbookViewId="0">
      <selection activeCell="A147" sqref="A147"/>
    </sheetView>
  </sheetViews>
  <sheetFormatPr baseColWidth="10" defaultColWidth="10.85546875" defaultRowHeight="12.75" x14ac:dyDescent="0.2"/>
  <cols>
    <col min="1" max="1" width="10.85546875" style="1"/>
    <col min="2" max="2" width="51" style="1" customWidth="1"/>
    <col min="3" max="3" width="0" style="1" hidden="1" customWidth="1"/>
    <col min="4" max="4" width="14.7109375" style="1" customWidth="1"/>
    <col min="5" max="5" width="12.42578125" style="1" bestFit="1" customWidth="1"/>
    <col min="6" max="6" width="2.28515625" style="1" hidden="1" customWidth="1"/>
    <col min="7" max="7" width="23" style="1" customWidth="1"/>
    <col min="8" max="8" width="11.7109375" style="1" hidden="1" customWidth="1"/>
    <col min="9" max="9" width="21.42578125" style="1" customWidth="1"/>
    <col min="10" max="16384" width="10.85546875" style="1"/>
  </cols>
  <sheetData>
    <row r="1" spans="1:10" ht="12" customHeight="1" x14ac:dyDescent="0.2">
      <c r="A1" s="53" t="s">
        <v>0</v>
      </c>
      <c r="B1" s="53"/>
      <c r="C1" s="53"/>
      <c r="D1" s="53"/>
      <c r="E1" s="53"/>
      <c r="F1" s="53"/>
      <c r="G1" s="53"/>
      <c r="H1" s="53"/>
      <c r="I1" s="53"/>
    </row>
    <row r="2" spans="1:10" ht="12" customHeight="1" x14ac:dyDescent="0.2">
      <c r="A2" s="53"/>
      <c r="B2" s="53"/>
      <c r="C2" s="53"/>
      <c r="D2" s="53"/>
      <c r="E2" s="53"/>
      <c r="F2" s="53"/>
      <c r="G2" s="53"/>
      <c r="H2" s="53"/>
      <c r="I2" s="53"/>
    </row>
    <row r="3" spans="1:10" ht="12" customHeight="1" x14ac:dyDescent="0.2">
      <c r="A3" s="54" t="s">
        <v>1</v>
      </c>
      <c r="B3" s="54"/>
      <c r="C3" s="54"/>
      <c r="D3" s="54"/>
      <c r="E3" s="54"/>
      <c r="F3" s="54"/>
      <c r="G3" s="54"/>
      <c r="H3" s="54"/>
      <c r="I3" s="54"/>
    </row>
    <row r="4" spans="1:10" ht="12" customHeight="1" x14ac:dyDescent="0.2">
      <c r="A4" s="54"/>
      <c r="B4" s="54"/>
      <c r="C4" s="54"/>
      <c r="D4" s="54"/>
      <c r="E4" s="54"/>
      <c r="F4" s="54"/>
      <c r="G4" s="54"/>
      <c r="H4" s="54"/>
      <c r="I4" s="54"/>
    </row>
    <row r="5" spans="1:10" ht="12" customHeight="1" x14ac:dyDescent="0.2">
      <c r="A5" s="54"/>
      <c r="B5" s="54"/>
      <c r="C5" s="54"/>
      <c r="D5" s="54"/>
      <c r="E5" s="54"/>
      <c r="F5" s="54"/>
      <c r="G5" s="54"/>
      <c r="H5" s="54"/>
      <c r="I5" s="54"/>
    </row>
    <row r="6" spans="1:10" ht="15.75" x14ac:dyDescent="0.25">
      <c r="A6" s="2"/>
      <c r="B6" s="2"/>
      <c r="C6" s="2"/>
      <c r="D6" s="2"/>
      <c r="E6" s="2"/>
      <c r="F6" s="2"/>
      <c r="G6" s="2"/>
    </row>
    <row r="7" spans="1:10" ht="33.75" customHeight="1" x14ac:dyDescent="0.2">
      <c r="A7" s="148" t="s">
        <v>246</v>
      </c>
      <c r="B7" s="148"/>
      <c r="C7" s="148"/>
      <c r="D7" s="148"/>
      <c r="E7" s="148"/>
      <c r="F7" s="148"/>
      <c r="G7" s="148"/>
      <c r="H7" s="148"/>
      <c r="I7" s="148"/>
    </row>
    <row r="8" spans="1:10" ht="15.75" customHeight="1" x14ac:dyDescent="0.2">
      <c r="A8" s="148"/>
      <c r="B8" s="148"/>
      <c r="C8" s="148"/>
      <c r="D8" s="148"/>
      <c r="E8" s="148"/>
      <c r="F8" s="148"/>
      <c r="G8" s="148"/>
      <c r="H8" s="148"/>
      <c r="I8" s="148"/>
    </row>
    <row r="9" spans="1:10" ht="15.75" x14ac:dyDescent="0.25">
      <c r="A9" s="147"/>
      <c r="B9" s="147"/>
      <c r="C9" s="55"/>
      <c r="D9" s="55"/>
      <c r="E9" s="55"/>
      <c r="F9" s="55"/>
      <c r="G9" s="55"/>
      <c r="H9" s="55"/>
      <c r="I9" s="55"/>
    </row>
    <row r="10" spans="1:10" ht="15.75" x14ac:dyDescent="0.25">
      <c r="A10" s="2"/>
      <c r="B10" s="2"/>
      <c r="C10" s="2"/>
      <c r="D10" s="2"/>
      <c r="E10" s="2"/>
      <c r="F10" s="2"/>
      <c r="G10" s="2"/>
    </row>
    <row r="11" spans="1:10" ht="13.5" thickBot="1" x14ac:dyDescent="0.25">
      <c r="A11" s="3"/>
      <c r="B11" s="3"/>
      <c r="C11" s="3"/>
      <c r="D11" s="3"/>
      <c r="E11" s="3"/>
      <c r="F11" s="3"/>
      <c r="G11" s="3"/>
    </row>
    <row r="12" spans="1:10" ht="30" customHeight="1" thickBot="1" x14ac:dyDescent="0.25">
      <c r="A12" s="62" t="s">
        <v>2</v>
      </c>
      <c r="B12" s="63"/>
      <c r="C12" s="63"/>
      <c r="D12" s="63"/>
      <c r="E12" s="63"/>
      <c r="F12" s="63"/>
      <c r="G12" s="63"/>
      <c r="H12" s="63"/>
      <c r="I12" s="64"/>
    </row>
    <row r="13" spans="1:10" ht="13.5" thickBot="1" x14ac:dyDescent="0.25">
      <c r="A13" s="3"/>
      <c r="B13" s="3"/>
      <c r="C13" s="3"/>
      <c r="D13" s="3"/>
      <c r="E13" s="3"/>
      <c r="F13" s="4"/>
      <c r="G13" s="4"/>
      <c r="H13" s="5"/>
    </row>
    <row r="14" spans="1:10" ht="32.1" customHeight="1" thickBot="1" x14ac:dyDescent="0.25">
      <c r="A14" s="65" t="s">
        <v>3</v>
      </c>
      <c r="B14" s="66"/>
      <c r="C14" s="66"/>
      <c r="D14" s="66"/>
      <c r="E14" s="66"/>
      <c r="F14" s="66"/>
      <c r="G14" s="66"/>
      <c r="H14" s="66"/>
      <c r="I14" s="67"/>
      <c r="J14" s="6"/>
    </row>
    <row r="15" spans="1:10" ht="18.75" thickBot="1" x14ac:dyDescent="0.25">
      <c r="A15" s="68" t="s">
        <v>4</v>
      </c>
      <c r="B15" s="69"/>
      <c r="C15" s="69"/>
      <c r="D15" s="69"/>
      <c r="E15" s="69"/>
      <c r="F15" s="69"/>
      <c r="G15" s="69"/>
      <c r="H15" s="69"/>
      <c r="I15" s="70"/>
      <c r="J15" s="6"/>
    </row>
    <row r="16" spans="1:10" ht="14.1" customHeight="1" x14ac:dyDescent="0.2">
      <c r="A16" s="71" t="s">
        <v>5</v>
      </c>
      <c r="B16" s="73" t="s">
        <v>6</v>
      </c>
      <c r="C16" s="73"/>
      <c r="D16" s="75" t="s">
        <v>7</v>
      </c>
      <c r="E16" s="73" t="s">
        <v>8</v>
      </c>
      <c r="F16" s="73"/>
      <c r="G16" s="73" t="s">
        <v>9</v>
      </c>
      <c r="H16" s="73" t="s">
        <v>10</v>
      </c>
      <c r="I16" s="77" t="s">
        <v>10</v>
      </c>
      <c r="J16" s="6"/>
    </row>
    <row r="17" spans="1:10" ht="15" x14ac:dyDescent="0.2">
      <c r="A17" s="72"/>
      <c r="B17" s="74"/>
      <c r="C17" s="74"/>
      <c r="D17" s="76"/>
      <c r="E17" s="74"/>
      <c r="F17" s="74"/>
      <c r="G17" s="74"/>
      <c r="H17" s="74"/>
      <c r="I17" s="78"/>
      <c r="J17" s="6"/>
    </row>
    <row r="18" spans="1:10" ht="15" x14ac:dyDescent="0.2">
      <c r="A18" s="56" t="s">
        <v>11</v>
      </c>
      <c r="B18" s="57"/>
      <c r="C18" s="57"/>
      <c r="D18" s="57"/>
      <c r="E18" s="57"/>
      <c r="F18" s="57"/>
      <c r="G18" s="57"/>
      <c r="H18" s="57"/>
      <c r="I18" s="58"/>
      <c r="J18" s="6"/>
    </row>
    <row r="19" spans="1:10" ht="15" customHeight="1" x14ac:dyDescent="0.2">
      <c r="A19" s="7">
        <v>1.1000000000000001</v>
      </c>
      <c r="B19" s="8" t="s">
        <v>12</v>
      </c>
      <c r="C19" s="8"/>
      <c r="D19" s="9" t="s">
        <v>13</v>
      </c>
      <c r="E19" s="9">
        <v>9</v>
      </c>
      <c r="F19" s="9"/>
      <c r="G19" s="142">
        <v>25830</v>
      </c>
      <c r="H19" s="10"/>
      <c r="I19" s="131">
        <f>+ROUND((E19*G19),0)</f>
        <v>232470</v>
      </c>
      <c r="J19" s="6"/>
    </row>
    <row r="20" spans="1:10" ht="15" customHeight="1" x14ac:dyDescent="0.2">
      <c r="A20" s="7">
        <v>1.2</v>
      </c>
      <c r="B20" s="8" t="s">
        <v>14</v>
      </c>
      <c r="C20" s="8"/>
      <c r="D20" s="9" t="s">
        <v>15</v>
      </c>
      <c r="E20" s="9">
        <v>15.8</v>
      </c>
      <c r="F20" s="9"/>
      <c r="G20" s="142">
        <v>4402</v>
      </c>
      <c r="H20" s="10"/>
      <c r="I20" s="131">
        <f t="shared" ref="I20:I26" si="0">+ROUND((E20*G20),0)</f>
        <v>69552</v>
      </c>
      <c r="J20" s="6"/>
    </row>
    <row r="21" spans="1:10" ht="25.5" x14ac:dyDescent="0.2">
      <c r="A21" s="7">
        <v>1.3</v>
      </c>
      <c r="B21" s="8" t="s">
        <v>16</v>
      </c>
      <c r="C21" s="8"/>
      <c r="D21" s="9" t="s">
        <v>17</v>
      </c>
      <c r="E21" s="9">
        <v>1</v>
      </c>
      <c r="F21" s="9"/>
      <c r="G21" s="142">
        <v>12976</v>
      </c>
      <c r="H21" s="10"/>
      <c r="I21" s="131">
        <f t="shared" si="0"/>
        <v>12976</v>
      </c>
      <c r="J21" s="6"/>
    </row>
    <row r="22" spans="1:10" ht="15" customHeight="1" x14ac:dyDescent="0.2">
      <c r="A22" s="7">
        <v>1.4</v>
      </c>
      <c r="B22" s="8" t="s">
        <v>18</v>
      </c>
      <c r="C22" s="8"/>
      <c r="D22" s="9" t="s">
        <v>17</v>
      </c>
      <c r="E22" s="9">
        <v>1</v>
      </c>
      <c r="F22" s="9"/>
      <c r="G22" s="142">
        <v>12698</v>
      </c>
      <c r="H22" s="10"/>
      <c r="I22" s="131">
        <f t="shared" si="0"/>
        <v>12698</v>
      </c>
      <c r="J22" s="6"/>
    </row>
    <row r="23" spans="1:10" ht="15" customHeight="1" x14ac:dyDescent="0.2">
      <c r="A23" s="7">
        <v>1.5</v>
      </c>
      <c r="B23" s="8" t="s">
        <v>19</v>
      </c>
      <c r="C23" s="8"/>
      <c r="D23" s="9" t="s">
        <v>15</v>
      </c>
      <c r="E23" s="9">
        <v>3.1</v>
      </c>
      <c r="F23" s="9"/>
      <c r="G23" s="142">
        <v>21451</v>
      </c>
      <c r="H23" s="10"/>
      <c r="I23" s="131">
        <f t="shared" si="0"/>
        <v>66498</v>
      </c>
      <c r="J23" s="6"/>
    </row>
    <row r="24" spans="1:10" ht="28.5" customHeight="1" x14ac:dyDescent="0.2">
      <c r="A24" s="7">
        <v>1.6</v>
      </c>
      <c r="B24" s="8" t="s">
        <v>20</v>
      </c>
      <c r="C24" s="8"/>
      <c r="D24" s="9" t="s">
        <v>15</v>
      </c>
      <c r="E24" s="9">
        <v>2.9</v>
      </c>
      <c r="F24" s="9"/>
      <c r="G24" s="142">
        <v>6402</v>
      </c>
      <c r="H24" s="10"/>
      <c r="I24" s="131">
        <f t="shared" si="0"/>
        <v>18566</v>
      </c>
      <c r="J24" s="6"/>
    </row>
    <row r="25" spans="1:10" ht="24" customHeight="1" x14ac:dyDescent="0.2">
      <c r="A25" s="7">
        <v>1.7</v>
      </c>
      <c r="B25" s="8" t="s">
        <v>21</v>
      </c>
      <c r="C25" s="8"/>
      <c r="D25" s="9" t="s">
        <v>17</v>
      </c>
      <c r="E25" s="9">
        <v>6</v>
      </c>
      <c r="F25" s="9"/>
      <c r="G25" s="142">
        <v>12784</v>
      </c>
      <c r="H25" s="10"/>
      <c r="I25" s="131">
        <f t="shared" si="0"/>
        <v>76704</v>
      </c>
      <c r="J25" s="6"/>
    </row>
    <row r="26" spans="1:10" ht="24" customHeight="1" x14ac:dyDescent="0.2">
      <c r="A26" s="7">
        <v>1.8</v>
      </c>
      <c r="B26" s="8" t="s">
        <v>22</v>
      </c>
      <c r="C26" s="8"/>
      <c r="D26" s="9" t="s">
        <v>15</v>
      </c>
      <c r="E26" s="9">
        <v>2</v>
      </c>
      <c r="F26" s="9"/>
      <c r="G26" s="142">
        <v>7542</v>
      </c>
      <c r="H26" s="10"/>
      <c r="I26" s="131">
        <f t="shared" si="0"/>
        <v>15084</v>
      </c>
      <c r="J26" s="6"/>
    </row>
    <row r="27" spans="1:10" x14ac:dyDescent="0.2">
      <c r="A27" s="56"/>
      <c r="B27" s="57"/>
      <c r="C27" s="57"/>
      <c r="D27" s="57"/>
      <c r="E27" s="57"/>
      <c r="F27" s="57"/>
      <c r="G27" s="57"/>
      <c r="H27" s="57"/>
      <c r="I27" s="58"/>
      <c r="J27" s="59"/>
    </row>
    <row r="28" spans="1:10" x14ac:dyDescent="0.2">
      <c r="A28" s="56" t="s">
        <v>23</v>
      </c>
      <c r="B28" s="57"/>
      <c r="C28" s="57"/>
      <c r="D28" s="57"/>
      <c r="E28" s="57"/>
      <c r="F28" s="57"/>
      <c r="G28" s="57"/>
      <c r="H28" s="57"/>
      <c r="I28" s="58"/>
      <c r="J28" s="59"/>
    </row>
    <row r="29" spans="1:10" ht="38.25" x14ac:dyDescent="0.2">
      <c r="A29" s="7">
        <v>2.1</v>
      </c>
      <c r="B29" s="11" t="s">
        <v>24</v>
      </c>
      <c r="C29" s="60" t="s">
        <v>25</v>
      </c>
      <c r="D29" s="60"/>
      <c r="E29" s="60">
        <v>0.6</v>
      </c>
      <c r="F29" s="60"/>
      <c r="G29" s="142">
        <v>46471</v>
      </c>
      <c r="H29" s="142">
        <v>46471</v>
      </c>
      <c r="I29" s="131">
        <f t="shared" ref="I29:I30" si="1">+ROUND((E29*G29),0)</f>
        <v>27883</v>
      </c>
      <c r="J29" s="6"/>
    </row>
    <row r="30" spans="1:10" ht="15" x14ac:dyDescent="0.2">
      <c r="A30" s="7">
        <v>2.2000000000000002</v>
      </c>
      <c r="B30" s="11" t="s">
        <v>26</v>
      </c>
      <c r="C30" s="60" t="s">
        <v>25</v>
      </c>
      <c r="D30" s="60"/>
      <c r="E30" s="60">
        <v>0.5</v>
      </c>
      <c r="F30" s="60"/>
      <c r="G30" s="142">
        <v>101172</v>
      </c>
      <c r="H30" s="142">
        <v>101172</v>
      </c>
      <c r="I30" s="131">
        <f t="shared" si="1"/>
        <v>50586</v>
      </c>
      <c r="J30" s="6"/>
    </row>
    <row r="31" spans="1:10" ht="15" x14ac:dyDescent="0.2">
      <c r="A31" s="56" t="s">
        <v>27</v>
      </c>
      <c r="B31" s="57"/>
      <c r="C31" s="57"/>
      <c r="D31" s="57"/>
      <c r="E31" s="57"/>
      <c r="F31" s="57"/>
      <c r="G31" s="57"/>
      <c r="H31" s="57"/>
      <c r="I31" s="58"/>
      <c r="J31" s="6"/>
    </row>
    <row r="32" spans="1:10" ht="15" x14ac:dyDescent="0.2">
      <c r="A32" s="56" t="s">
        <v>28</v>
      </c>
      <c r="B32" s="57"/>
      <c r="C32" s="57"/>
      <c r="D32" s="57"/>
      <c r="E32" s="57"/>
      <c r="F32" s="57"/>
      <c r="G32" s="57"/>
      <c r="H32" s="57"/>
      <c r="I32" s="58"/>
      <c r="J32" s="6"/>
    </row>
    <row r="33" spans="1:10" ht="15" x14ac:dyDescent="0.2">
      <c r="A33" s="7" t="s">
        <v>29</v>
      </c>
      <c r="B33" s="11" t="s">
        <v>30</v>
      </c>
      <c r="C33" s="60" t="s">
        <v>13</v>
      </c>
      <c r="D33" s="60"/>
      <c r="E33" s="60">
        <v>12</v>
      </c>
      <c r="F33" s="60"/>
      <c r="G33" s="142">
        <v>15044</v>
      </c>
      <c r="H33" s="142">
        <v>15044</v>
      </c>
      <c r="I33" s="131">
        <f t="shared" ref="I33:I35" si="2">+ROUND((E33*G33),0)</f>
        <v>180528</v>
      </c>
      <c r="J33" s="6"/>
    </row>
    <row r="34" spans="1:10" ht="15" x14ac:dyDescent="0.2">
      <c r="A34" s="7" t="s">
        <v>31</v>
      </c>
      <c r="B34" s="11" t="s">
        <v>32</v>
      </c>
      <c r="C34" s="60" t="s">
        <v>13</v>
      </c>
      <c r="D34" s="60"/>
      <c r="E34" s="60">
        <v>12</v>
      </c>
      <c r="F34" s="60"/>
      <c r="G34" s="142">
        <v>15044</v>
      </c>
      <c r="H34" s="142">
        <v>15044</v>
      </c>
      <c r="I34" s="131">
        <f t="shared" si="2"/>
        <v>180528</v>
      </c>
      <c r="J34" s="6"/>
    </row>
    <row r="35" spans="1:10" ht="25.5" x14ac:dyDescent="0.2">
      <c r="A35" s="7" t="s">
        <v>33</v>
      </c>
      <c r="B35" s="11" t="s">
        <v>34</v>
      </c>
      <c r="C35" s="60" t="s">
        <v>13</v>
      </c>
      <c r="D35" s="60"/>
      <c r="E35" s="60">
        <v>5</v>
      </c>
      <c r="F35" s="60"/>
      <c r="G35" s="142">
        <v>33012</v>
      </c>
      <c r="H35" s="142">
        <v>33012</v>
      </c>
      <c r="I35" s="131">
        <f t="shared" si="2"/>
        <v>165060</v>
      </c>
      <c r="J35" s="6"/>
    </row>
    <row r="36" spans="1:10" ht="15" x14ac:dyDescent="0.2">
      <c r="A36" s="56" t="s">
        <v>35</v>
      </c>
      <c r="B36" s="57"/>
      <c r="C36" s="57"/>
      <c r="D36" s="57"/>
      <c r="E36" s="57"/>
      <c r="F36" s="57"/>
      <c r="G36" s="57"/>
      <c r="H36" s="57"/>
      <c r="I36" s="58"/>
      <c r="J36" s="6"/>
    </row>
    <row r="37" spans="1:10" ht="15" x14ac:dyDescent="0.2">
      <c r="A37" s="7" t="s">
        <v>36</v>
      </c>
      <c r="B37" s="8" t="s">
        <v>37</v>
      </c>
      <c r="C37" s="60" t="s">
        <v>17</v>
      </c>
      <c r="D37" s="60"/>
      <c r="E37" s="60">
        <v>3</v>
      </c>
      <c r="F37" s="60"/>
      <c r="G37" s="142">
        <v>44843</v>
      </c>
      <c r="H37" s="142">
        <v>44843</v>
      </c>
      <c r="I37" s="131">
        <f t="shared" ref="I37:I38" si="3">+ROUND((E37*G37),0)</f>
        <v>134529</v>
      </c>
      <c r="J37" s="6"/>
    </row>
    <row r="38" spans="1:10" ht="15" x14ac:dyDescent="0.2">
      <c r="A38" s="7" t="s">
        <v>38</v>
      </c>
      <c r="B38" s="8" t="s">
        <v>39</v>
      </c>
      <c r="C38" s="60" t="s">
        <v>17</v>
      </c>
      <c r="D38" s="60"/>
      <c r="E38" s="60">
        <v>1</v>
      </c>
      <c r="F38" s="60"/>
      <c r="G38" s="142">
        <v>109481</v>
      </c>
      <c r="H38" s="142">
        <v>109481</v>
      </c>
      <c r="I38" s="131">
        <f t="shared" si="3"/>
        <v>109481</v>
      </c>
      <c r="J38" s="6"/>
    </row>
    <row r="39" spans="1:10" ht="15" x14ac:dyDescent="0.2">
      <c r="A39" s="56" t="s">
        <v>40</v>
      </c>
      <c r="B39" s="57"/>
      <c r="C39" s="57"/>
      <c r="D39" s="57"/>
      <c r="E39" s="57"/>
      <c r="F39" s="57"/>
      <c r="G39" s="57"/>
      <c r="H39" s="57"/>
      <c r="I39" s="58"/>
      <c r="J39" s="6"/>
    </row>
    <row r="40" spans="1:10" ht="15" x14ac:dyDescent="0.2">
      <c r="A40" s="7" t="s">
        <v>41</v>
      </c>
      <c r="B40" s="8" t="s">
        <v>42</v>
      </c>
      <c r="C40" s="60" t="s">
        <v>17</v>
      </c>
      <c r="D40" s="60"/>
      <c r="E40" s="60">
        <v>2</v>
      </c>
      <c r="F40" s="60"/>
      <c r="G40" s="142">
        <v>14873</v>
      </c>
      <c r="H40" s="142">
        <v>14873</v>
      </c>
      <c r="I40" s="131">
        <f t="shared" ref="I40:I48" si="4">+ROUND((E40*G40),0)</f>
        <v>29746</v>
      </c>
      <c r="J40" s="6"/>
    </row>
    <row r="41" spans="1:10" ht="15" x14ac:dyDescent="0.2">
      <c r="A41" s="7" t="s">
        <v>43</v>
      </c>
      <c r="B41" s="8" t="s">
        <v>44</v>
      </c>
      <c r="C41" s="60" t="s">
        <v>17</v>
      </c>
      <c r="D41" s="60"/>
      <c r="E41" s="60">
        <v>1</v>
      </c>
      <c r="F41" s="60"/>
      <c r="G41" s="142">
        <v>24925</v>
      </c>
      <c r="H41" s="142">
        <v>24925</v>
      </c>
      <c r="I41" s="131">
        <f t="shared" si="4"/>
        <v>24925</v>
      </c>
      <c r="J41" s="6"/>
    </row>
    <row r="42" spans="1:10" ht="15" x14ac:dyDescent="0.2">
      <c r="A42" s="7" t="s">
        <v>45</v>
      </c>
      <c r="B42" s="8" t="s">
        <v>46</v>
      </c>
      <c r="C42" s="60" t="s">
        <v>17</v>
      </c>
      <c r="D42" s="60"/>
      <c r="E42" s="60">
        <v>1</v>
      </c>
      <c r="F42" s="60"/>
      <c r="G42" s="142">
        <v>33410</v>
      </c>
      <c r="H42" s="142">
        <v>33410</v>
      </c>
      <c r="I42" s="131">
        <f t="shared" si="4"/>
        <v>33410</v>
      </c>
      <c r="J42" s="6"/>
    </row>
    <row r="43" spans="1:10" ht="15" x14ac:dyDescent="0.2">
      <c r="A43" s="7" t="s">
        <v>47</v>
      </c>
      <c r="B43" s="8" t="s">
        <v>48</v>
      </c>
      <c r="C43" s="60" t="s">
        <v>17</v>
      </c>
      <c r="D43" s="60"/>
      <c r="E43" s="60">
        <v>1</v>
      </c>
      <c r="F43" s="60"/>
      <c r="G43" s="142">
        <v>14781</v>
      </c>
      <c r="H43" s="142">
        <v>14781</v>
      </c>
      <c r="I43" s="131">
        <f t="shared" si="4"/>
        <v>14781</v>
      </c>
      <c r="J43" s="6"/>
    </row>
    <row r="44" spans="1:10" ht="15" x14ac:dyDescent="0.2">
      <c r="A44" s="7" t="s">
        <v>49</v>
      </c>
      <c r="B44" s="11" t="s">
        <v>50</v>
      </c>
      <c r="C44" s="60" t="s">
        <v>17</v>
      </c>
      <c r="D44" s="60"/>
      <c r="E44" s="60">
        <v>1</v>
      </c>
      <c r="F44" s="60"/>
      <c r="G44" s="142">
        <v>471406</v>
      </c>
      <c r="H44" s="142">
        <v>471406</v>
      </c>
      <c r="I44" s="131">
        <f t="shared" si="4"/>
        <v>471406</v>
      </c>
      <c r="J44" s="6"/>
    </row>
    <row r="45" spans="1:10" ht="15" x14ac:dyDescent="0.2">
      <c r="A45" s="7" t="s">
        <v>51</v>
      </c>
      <c r="B45" s="11" t="s">
        <v>52</v>
      </c>
      <c r="C45" s="60" t="s">
        <v>17</v>
      </c>
      <c r="D45" s="60"/>
      <c r="E45" s="60">
        <v>1</v>
      </c>
      <c r="F45" s="60"/>
      <c r="G45" s="142">
        <v>281088</v>
      </c>
      <c r="H45" s="142">
        <v>281088</v>
      </c>
      <c r="I45" s="131">
        <f t="shared" si="4"/>
        <v>281088</v>
      </c>
      <c r="J45" s="6"/>
    </row>
    <row r="46" spans="1:10" ht="38.25" x14ac:dyDescent="0.2">
      <c r="A46" s="7" t="s">
        <v>53</v>
      </c>
      <c r="B46" s="11" t="s">
        <v>54</v>
      </c>
      <c r="C46" s="60" t="s">
        <v>17</v>
      </c>
      <c r="D46" s="60"/>
      <c r="E46" s="60">
        <v>1</v>
      </c>
      <c r="F46" s="60"/>
      <c r="G46" s="142">
        <v>569325</v>
      </c>
      <c r="H46" s="142">
        <v>569325</v>
      </c>
      <c r="I46" s="131">
        <f t="shared" si="4"/>
        <v>569325</v>
      </c>
      <c r="J46" s="6"/>
    </row>
    <row r="47" spans="1:10" ht="15" x14ac:dyDescent="0.2">
      <c r="A47" s="7" t="s">
        <v>55</v>
      </c>
      <c r="B47" s="11" t="s">
        <v>56</v>
      </c>
      <c r="C47" s="60" t="s">
        <v>17</v>
      </c>
      <c r="D47" s="60"/>
      <c r="E47" s="60">
        <v>1</v>
      </c>
      <c r="F47" s="60"/>
      <c r="G47" s="142">
        <v>289495</v>
      </c>
      <c r="H47" s="142">
        <v>289495</v>
      </c>
      <c r="I47" s="131">
        <f t="shared" si="4"/>
        <v>289495</v>
      </c>
      <c r="J47" s="6"/>
    </row>
    <row r="48" spans="1:10" ht="15" x14ac:dyDescent="0.2">
      <c r="A48" s="7" t="s">
        <v>57</v>
      </c>
      <c r="B48" s="11" t="s">
        <v>58</v>
      </c>
      <c r="C48" s="60" t="s">
        <v>17</v>
      </c>
      <c r="D48" s="60"/>
      <c r="E48" s="60">
        <v>1</v>
      </c>
      <c r="F48" s="60"/>
      <c r="G48" s="142">
        <v>517802</v>
      </c>
      <c r="H48" s="142">
        <v>517802</v>
      </c>
      <c r="I48" s="131">
        <f t="shared" si="4"/>
        <v>517802</v>
      </c>
      <c r="J48" s="6"/>
    </row>
    <row r="49" spans="1:10" ht="15" x14ac:dyDescent="0.2">
      <c r="A49" s="56" t="s">
        <v>59</v>
      </c>
      <c r="B49" s="57"/>
      <c r="C49" s="57"/>
      <c r="D49" s="57"/>
      <c r="E49" s="57"/>
      <c r="F49" s="57"/>
      <c r="G49" s="57"/>
      <c r="H49" s="57"/>
      <c r="I49" s="58"/>
      <c r="J49" s="6"/>
    </row>
    <row r="50" spans="1:10" ht="102" x14ac:dyDescent="0.2">
      <c r="A50" s="7">
        <v>4.0999999999999996</v>
      </c>
      <c r="B50" s="11" t="s">
        <v>60</v>
      </c>
      <c r="C50" s="60" t="s">
        <v>17</v>
      </c>
      <c r="D50" s="60"/>
      <c r="E50" s="60">
        <v>1</v>
      </c>
      <c r="F50" s="60"/>
      <c r="G50" s="142">
        <v>183492</v>
      </c>
      <c r="H50" s="142">
        <v>183492</v>
      </c>
      <c r="I50" s="131">
        <f>+ROUND((E50*G50),0)</f>
        <v>183492</v>
      </c>
      <c r="J50" s="6"/>
    </row>
    <row r="51" spans="1:10" ht="76.5" x14ac:dyDescent="0.2">
      <c r="A51" s="7">
        <v>4.2</v>
      </c>
      <c r="B51" s="11" t="s">
        <v>61</v>
      </c>
      <c r="C51" s="60" t="s">
        <v>17</v>
      </c>
      <c r="D51" s="60"/>
      <c r="E51" s="60">
        <v>1</v>
      </c>
      <c r="F51" s="60"/>
      <c r="G51" s="142">
        <v>106323</v>
      </c>
      <c r="H51" s="142">
        <v>106323</v>
      </c>
      <c r="I51" s="131">
        <f>+ROUND((E51*G51),0)</f>
        <v>106323</v>
      </c>
      <c r="J51" s="6"/>
    </row>
    <row r="52" spans="1:10" ht="89.25" x14ac:dyDescent="0.2">
      <c r="A52" s="7">
        <v>4.3</v>
      </c>
      <c r="B52" s="11" t="s">
        <v>62</v>
      </c>
      <c r="C52" s="60" t="s">
        <v>17</v>
      </c>
      <c r="D52" s="60"/>
      <c r="E52" s="60">
        <v>6</v>
      </c>
      <c r="F52" s="60"/>
      <c r="G52" s="142">
        <v>126379</v>
      </c>
      <c r="H52" s="142">
        <v>126379</v>
      </c>
      <c r="I52" s="131">
        <f>+ROUND((E52*G52),0)</f>
        <v>758274</v>
      </c>
      <c r="J52" s="6"/>
    </row>
    <row r="53" spans="1:10" ht="15" x14ac:dyDescent="0.2">
      <c r="A53" s="56" t="s">
        <v>63</v>
      </c>
      <c r="B53" s="57"/>
      <c r="C53" s="57"/>
      <c r="D53" s="57"/>
      <c r="E53" s="57"/>
      <c r="F53" s="57"/>
      <c r="G53" s="57"/>
      <c r="H53" s="57"/>
      <c r="I53" s="58"/>
      <c r="J53" s="6"/>
    </row>
    <row r="54" spans="1:10" ht="25.5" x14ac:dyDescent="0.2">
      <c r="A54" s="7">
        <v>5.0999999999999996</v>
      </c>
      <c r="B54" s="8" t="s">
        <v>64</v>
      </c>
      <c r="C54" s="60" t="s">
        <v>15</v>
      </c>
      <c r="D54" s="60"/>
      <c r="E54" s="60">
        <v>12.6</v>
      </c>
      <c r="F54" s="60"/>
      <c r="G54" s="142">
        <v>29353</v>
      </c>
      <c r="H54" s="142">
        <v>29353</v>
      </c>
      <c r="I54" s="131">
        <f t="shared" ref="I54:I55" si="5">+ROUND((E54*G54),0)</f>
        <v>369848</v>
      </c>
      <c r="J54" s="6"/>
    </row>
    <row r="55" spans="1:10" ht="38.25" x14ac:dyDescent="0.2">
      <c r="A55" s="7">
        <v>5.2</v>
      </c>
      <c r="B55" s="8" t="s">
        <v>65</v>
      </c>
      <c r="C55" s="60" t="s">
        <v>15</v>
      </c>
      <c r="D55" s="60"/>
      <c r="E55" s="60">
        <v>50</v>
      </c>
      <c r="F55" s="60"/>
      <c r="G55" s="142">
        <v>26964</v>
      </c>
      <c r="H55" s="142">
        <v>26964</v>
      </c>
      <c r="I55" s="131">
        <f t="shared" si="5"/>
        <v>1348200</v>
      </c>
      <c r="J55" s="6"/>
    </row>
    <row r="56" spans="1:10" ht="15" x14ac:dyDescent="0.2">
      <c r="A56" s="56" t="s">
        <v>66</v>
      </c>
      <c r="B56" s="57"/>
      <c r="C56" s="57"/>
      <c r="D56" s="57"/>
      <c r="E56" s="57"/>
      <c r="F56" s="57"/>
      <c r="G56" s="57"/>
      <c r="H56" s="57"/>
      <c r="I56" s="58"/>
      <c r="J56" s="6"/>
    </row>
    <row r="57" spans="1:10" ht="25.5" x14ac:dyDescent="0.2">
      <c r="A57" s="7">
        <v>6.1</v>
      </c>
      <c r="B57" s="8" t="s">
        <v>67</v>
      </c>
      <c r="C57" s="60" t="s">
        <v>15</v>
      </c>
      <c r="D57" s="60"/>
      <c r="E57" s="60">
        <v>39.200000000000003</v>
      </c>
      <c r="F57" s="60"/>
      <c r="G57" s="144">
        <v>90230</v>
      </c>
      <c r="H57" s="144"/>
      <c r="I57" s="131">
        <f>+ROUND((E57*G57),0)</f>
        <v>3537016</v>
      </c>
      <c r="J57" s="6"/>
    </row>
    <row r="58" spans="1:10" ht="15" x14ac:dyDescent="0.2">
      <c r="A58" s="56" t="s">
        <v>68</v>
      </c>
      <c r="B58" s="57"/>
      <c r="C58" s="57"/>
      <c r="D58" s="57"/>
      <c r="E58" s="57"/>
      <c r="F58" s="57"/>
      <c r="G58" s="57"/>
      <c r="H58" s="57"/>
      <c r="I58" s="58"/>
      <c r="J58" s="6"/>
    </row>
    <row r="59" spans="1:10" ht="25.5" x14ac:dyDescent="0.2">
      <c r="A59" s="7">
        <v>7.1</v>
      </c>
      <c r="B59" s="8" t="s">
        <v>69</v>
      </c>
      <c r="C59" s="61" t="s">
        <v>15</v>
      </c>
      <c r="D59" s="61"/>
      <c r="E59" s="60">
        <v>3.1</v>
      </c>
      <c r="F59" s="60"/>
      <c r="G59" s="142">
        <v>41321</v>
      </c>
      <c r="H59" s="142">
        <v>41321</v>
      </c>
      <c r="I59" s="131">
        <f t="shared" ref="I59:I62" si="6">+ROUND((E59*G59),0)</f>
        <v>128095</v>
      </c>
      <c r="J59" s="6"/>
    </row>
    <row r="60" spans="1:10" ht="38.25" x14ac:dyDescent="0.2">
      <c r="A60" s="7">
        <v>7.2</v>
      </c>
      <c r="B60" s="12" t="s">
        <v>70</v>
      </c>
      <c r="C60" s="61" t="s">
        <v>15</v>
      </c>
      <c r="D60" s="61"/>
      <c r="E60" s="60">
        <v>3.1</v>
      </c>
      <c r="F60" s="60"/>
      <c r="G60" s="142">
        <v>70863</v>
      </c>
      <c r="H60" s="142">
        <v>70863</v>
      </c>
      <c r="I60" s="131">
        <f t="shared" si="6"/>
        <v>219675</v>
      </c>
      <c r="J60" s="6"/>
    </row>
    <row r="61" spans="1:10" ht="38.25" x14ac:dyDescent="0.2">
      <c r="A61" s="7">
        <v>7.3</v>
      </c>
      <c r="B61" s="12" t="s">
        <v>71</v>
      </c>
      <c r="C61" s="61" t="s">
        <v>15</v>
      </c>
      <c r="D61" s="61"/>
      <c r="E61" s="60">
        <v>12.6</v>
      </c>
      <c r="F61" s="60"/>
      <c r="G61" s="142">
        <v>82745</v>
      </c>
      <c r="H61" s="142">
        <v>82745</v>
      </c>
      <c r="I61" s="131">
        <f t="shared" si="6"/>
        <v>1042587</v>
      </c>
      <c r="J61" s="6"/>
    </row>
    <row r="62" spans="1:10" ht="38.25" x14ac:dyDescent="0.2">
      <c r="A62" s="7">
        <v>7.4</v>
      </c>
      <c r="B62" s="8" t="s">
        <v>72</v>
      </c>
      <c r="C62" s="61" t="s">
        <v>13</v>
      </c>
      <c r="D62" s="61"/>
      <c r="E62" s="60">
        <v>43.3</v>
      </c>
      <c r="F62" s="60"/>
      <c r="G62" s="142">
        <v>10235</v>
      </c>
      <c r="H62" s="142">
        <v>10235</v>
      </c>
      <c r="I62" s="131">
        <f t="shared" si="6"/>
        <v>443176</v>
      </c>
      <c r="J62" s="6"/>
    </row>
    <row r="63" spans="1:10" ht="15" x14ac:dyDescent="0.2">
      <c r="A63" s="56" t="s">
        <v>73</v>
      </c>
      <c r="B63" s="57"/>
      <c r="C63" s="57"/>
      <c r="D63" s="57"/>
      <c r="E63" s="57"/>
      <c r="F63" s="57"/>
      <c r="G63" s="57"/>
      <c r="H63" s="57"/>
      <c r="I63" s="58"/>
      <c r="J63" s="6"/>
    </row>
    <row r="64" spans="1:10" ht="25.5" x14ac:dyDescent="0.2">
      <c r="A64" s="7">
        <v>8.3000000000000007</v>
      </c>
      <c r="B64" s="8" t="s">
        <v>74</v>
      </c>
      <c r="C64" s="61" t="s">
        <v>15</v>
      </c>
      <c r="D64" s="61"/>
      <c r="E64" s="60">
        <v>161.5</v>
      </c>
      <c r="F64" s="60"/>
      <c r="G64" s="144">
        <v>42218</v>
      </c>
      <c r="H64" s="144"/>
      <c r="I64" s="131">
        <f>+ROUND((E64*G64),0)</f>
        <v>6818207</v>
      </c>
      <c r="J64" s="6"/>
    </row>
    <row r="65" spans="1:10" ht="12" customHeight="1" x14ac:dyDescent="0.2">
      <c r="A65" s="56" t="s">
        <v>75</v>
      </c>
      <c r="B65" s="57"/>
      <c r="C65" s="57"/>
      <c r="D65" s="57"/>
      <c r="E65" s="57"/>
      <c r="F65" s="57"/>
      <c r="G65" s="57"/>
      <c r="H65" s="57"/>
      <c r="I65" s="58"/>
      <c r="J65" s="6"/>
    </row>
    <row r="66" spans="1:10" ht="102" x14ac:dyDescent="0.2">
      <c r="A66" s="7">
        <v>9.1</v>
      </c>
      <c r="B66" s="8" t="s">
        <v>76</v>
      </c>
      <c r="C66" s="61" t="s">
        <v>15</v>
      </c>
      <c r="D66" s="61"/>
      <c r="E66" s="60">
        <v>2.1</v>
      </c>
      <c r="F66" s="60"/>
      <c r="G66" s="144">
        <v>493568</v>
      </c>
      <c r="H66" s="144"/>
      <c r="I66" s="131">
        <f>+ROUND((E66*G66),0)</f>
        <v>1036493</v>
      </c>
      <c r="J66" s="6"/>
    </row>
    <row r="67" spans="1:10" ht="15" x14ac:dyDescent="0.2">
      <c r="A67" s="56" t="s">
        <v>77</v>
      </c>
      <c r="B67" s="57"/>
      <c r="C67" s="57"/>
      <c r="D67" s="57"/>
      <c r="E67" s="57"/>
      <c r="F67" s="57"/>
      <c r="G67" s="57"/>
      <c r="H67" s="57"/>
      <c r="I67" s="58"/>
      <c r="J67" s="6"/>
    </row>
    <row r="68" spans="1:10" ht="15" x14ac:dyDescent="0.2">
      <c r="A68" s="7">
        <v>10.1</v>
      </c>
      <c r="B68" s="8" t="s">
        <v>78</v>
      </c>
      <c r="C68" s="60" t="s">
        <v>15</v>
      </c>
      <c r="D68" s="60"/>
      <c r="E68" s="60">
        <v>0.96</v>
      </c>
      <c r="F68" s="60"/>
      <c r="G68" s="144">
        <v>128348</v>
      </c>
      <c r="H68" s="144"/>
      <c r="I68" s="131">
        <f>+ROUND((E68*G68),0)</f>
        <v>123214</v>
      </c>
      <c r="J68" s="6"/>
    </row>
    <row r="69" spans="1:10" ht="15" x14ac:dyDescent="0.2">
      <c r="A69" s="56" t="s">
        <v>79</v>
      </c>
      <c r="B69" s="57"/>
      <c r="C69" s="57"/>
      <c r="D69" s="57"/>
      <c r="E69" s="57"/>
      <c r="F69" s="57"/>
      <c r="G69" s="57"/>
      <c r="H69" s="57"/>
      <c r="I69" s="58"/>
      <c r="J69" s="6"/>
    </row>
    <row r="70" spans="1:10" ht="51" x14ac:dyDescent="0.2">
      <c r="A70" s="7">
        <v>11.1</v>
      </c>
      <c r="B70" s="8" t="s">
        <v>80</v>
      </c>
      <c r="C70" s="60" t="s">
        <v>81</v>
      </c>
      <c r="D70" s="60"/>
      <c r="E70" s="60">
        <v>1</v>
      </c>
      <c r="F70" s="60"/>
      <c r="G70" s="142">
        <v>419648</v>
      </c>
      <c r="H70" s="142">
        <v>419648</v>
      </c>
      <c r="I70" s="131">
        <f t="shared" ref="I70:I72" si="7">+ROUND((E70*G70),0)</f>
        <v>419648</v>
      </c>
      <c r="J70" s="6"/>
    </row>
    <row r="71" spans="1:10" ht="15" x14ac:dyDescent="0.2">
      <c r="A71" s="7">
        <v>11.2</v>
      </c>
      <c r="B71" s="8" t="s">
        <v>82</v>
      </c>
      <c r="C71" s="60" t="s">
        <v>17</v>
      </c>
      <c r="D71" s="60"/>
      <c r="E71" s="60">
        <v>1</v>
      </c>
      <c r="F71" s="60"/>
      <c r="G71" s="142">
        <v>209510</v>
      </c>
      <c r="H71" s="142">
        <v>209510</v>
      </c>
      <c r="I71" s="131">
        <f t="shared" si="7"/>
        <v>209510</v>
      </c>
      <c r="J71" s="6"/>
    </row>
    <row r="72" spans="1:10" ht="15" x14ac:dyDescent="0.2">
      <c r="A72" s="7">
        <v>11.3</v>
      </c>
      <c r="B72" s="8" t="s">
        <v>83</v>
      </c>
      <c r="C72" s="60" t="s">
        <v>17</v>
      </c>
      <c r="D72" s="60"/>
      <c r="E72" s="60">
        <v>1</v>
      </c>
      <c r="F72" s="60"/>
      <c r="G72" s="142">
        <v>114825</v>
      </c>
      <c r="H72" s="142">
        <v>114825</v>
      </c>
      <c r="I72" s="131">
        <f t="shared" si="7"/>
        <v>114825</v>
      </c>
      <c r="J72" s="6"/>
    </row>
    <row r="73" spans="1:10" ht="15" x14ac:dyDescent="0.2">
      <c r="A73" s="56" t="s">
        <v>84</v>
      </c>
      <c r="B73" s="57"/>
      <c r="C73" s="57"/>
      <c r="D73" s="57"/>
      <c r="E73" s="57"/>
      <c r="F73" s="57"/>
      <c r="G73" s="57"/>
      <c r="H73" s="57"/>
      <c r="I73" s="58"/>
      <c r="J73" s="6"/>
    </row>
    <row r="74" spans="1:10" ht="25.5" x14ac:dyDescent="0.2">
      <c r="A74" s="7">
        <v>12.1</v>
      </c>
      <c r="B74" s="8" t="s">
        <v>85</v>
      </c>
      <c r="C74" s="60" t="s">
        <v>15</v>
      </c>
      <c r="D74" s="60"/>
      <c r="E74" s="60">
        <v>2.9</v>
      </c>
      <c r="F74" s="60"/>
      <c r="G74" s="142">
        <v>50729</v>
      </c>
      <c r="H74" s="142">
        <v>50729</v>
      </c>
      <c r="I74" s="131">
        <f t="shared" ref="I74:I75" si="8">+ROUND((E74*G74),0)</f>
        <v>147114</v>
      </c>
      <c r="J74" s="6"/>
    </row>
    <row r="75" spans="1:10" ht="38.25" x14ac:dyDescent="0.2">
      <c r="A75" s="7">
        <v>12.2</v>
      </c>
      <c r="B75" s="11" t="s">
        <v>86</v>
      </c>
      <c r="C75" s="60" t="s">
        <v>13</v>
      </c>
      <c r="D75" s="60"/>
      <c r="E75" s="60">
        <v>2</v>
      </c>
      <c r="F75" s="60"/>
      <c r="G75" s="142">
        <v>30891</v>
      </c>
      <c r="H75" s="142">
        <v>30891</v>
      </c>
      <c r="I75" s="131">
        <f t="shared" si="8"/>
        <v>61782</v>
      </c>
      <c r="J75" s="6"/>
    </row>
    <row r="76" spans="1:10" ht="15" x14ac:dyDescent="0.2">
      <c r="A76" s="56" t="s">
        <v>87</v>
      </c>
      <c r="B76" s="57"/>
      <c r="C76" s="57"/>
      <c r="D76" s="57"/>
      <c r="E76" s="57"/>
      <c r="F76" s="57"/>
      <c r="G76" s="57"/>
      <c r="H76" s="57"/>
      <c r="I76" s="58"/>
      <c r="J76" s="6"/>
    </row>
    <row r="77" spans="1:10" ht="15" x14ac:dyDescent="0.2">
      <c r="A77" s="7">
        <v>13.1</v>
      </c>
      <c r="B77" s="8" t="s">
        <v>88</v>
      </c>
      <c r="C77" s="60" t="s">
        <v>15</v>
      </c>
      <c r="D77" s="60"/>
      <c r="E77" s="60">
        <v>93</v>
      </c>
      <c r="F77" s="60"/>
      <c r="G77" s="142">
        <v>6840</v>
      </c>
      <c r="H77" s="142">
        <v>6840</v>
      </c>
      <c r="I77" s="131">
        <f t="shared" ref="I77:I78" si="9">+ROUND((E77*G77),0)</f>
        <v>636120</v>
      </c>
      <c r="J77" s="6"/>
    </row>
    <row r="78" spans="1:10" ht="15.75" thickBot="1" x14ac:dyDescent="0.25">
      <c r="A78" s="13">
        <v>13.2</v>
      </c>
      <c r="B78" s="14" t="s">
        <v>89</v>
      </c>
      <c r="C78" s="79" t="s">
        <v>25</v>
      </c>
      <c r="D78" s="79"/>
      <c r="E78" s="79">
        <v>14</v>
      </c>
      <c r="F78" s="79"/>
      <c r="G78" s="142">
        <v>11400</v>
      </c>
      <c r="H78" s="142">
        <v>11400</v>
      </c>
      <c r="I78" s="131">
        <f t="shared" si="9"/>
        <v>159600</v>
      </c>
      <c r="J78" s="6"/>
    </row>
    <row r="79" spans="1:10" ht="15.75" thickBot="1" x14ac:dyDescent="0.25">
      <c r="A79" s="15"/>
      <c r="B79" s="16"/>
      <c r="C79" s="17"/>
      <c r="D79" s="17"/>
      <c r="E79" s="17"/>
      <c r="F79" s="17"/>
      <c r="G79" s="18"/>
      <c r="H79" s="18"/>
      <c r="I79" s="18"/>
      <c r="J79" s="6"/>
    </row>
    <row r="80" spans="1:10" ht="14.1" customHeight="1" x14ac:dyDescent="0.2">
      <c r="A80" s="81" t="s">
        <v>90</v>
      </c>
      <c r="B80" s="82"/>
      <c r="C80" s="82"/>
      <c r="D80" s="82"/>
      <c r="E80" s="82"/>
      <c r="F80" s="82"/>
      <c r="G80" s="83"/>
      <c r="H80" s="84">
        <f>SUM(I77:I78,I74:I75,I70:I72,I68,I66,I64,I59:I62,I57,I54:I55,I50:I52,I40:I48,I37:I38,I33:I35,I29:I30,I19:I26)</f>
        <v>21448320</v>
      </c>
      <c r="I80" s="85"/>
      <c r="J80" s="6"/>
    </row>
    <row r="81" spans="1:10" ht="14.1" customHeight="1" x14ac:dyDescent="0.2">
      <c r="A81" s="133" t="s">
        <v>91</v>
      </c>
      <c r="B81" s="134"/>
      <c r="C81" s="132"/>
      <c r="D81" s="139" t="s">
        <v>243</v>
      </c>
      <c r="E81" s="140"/>
      <c r="F81" s="19"/>
      <c r="G81" s="20">
        <v>0.17</v>
      </c>
      <c r="H81" s="21" t="s">
        <v>92</v>
      </c>
      <c r="I81" s="22">
        <f>+ROUND((H80*G81),0)</f>
        <v>3646214</v>
      </c>
      <c r="J81" s="6"/>
    </row>
    <row r="82" spans="1:10" ht="15" x14ac:dyDescent="0.2">
      <c r="A82" s="135"/>
      <c r="B82" s="136"/>
      <c r="C82" s="132"/>
      <c r="D82" s="139" t="s">
        <v>244</v>
      </c>
      <c r="E82" s="140"/>
      <c r="F82" s="19"/>
      <c r="G82" s="141">
        <v>0.01</v>
      </c>
      <c r="H82" s="21" t="s">
        <v>93</v>
      </c>
      <c r="I82" s="22">
        <f>+ROUND((H80*G82),0)</f>
        <v>214483</v>
      </c>
      <c r="J82" s="6"/>
    </row>
    <row r="83" spans="1:10" ht="15" x14ac:dyDescent="0.2">
      <c r="A83" s="137"/>
      <c r="B83" s="138"/>
      <c r="C83" s="132"/>
      <c r="D83" s="139" t="s">
        <v>245</v>
      </c>
      <c r="E83" s="140"/>
      <c r="F83" s="19"/>
      <c r="G83" s="20">
        <v>0.03</v>
      </c>
      <c r="H83" s="21" t="s">
        <v>94</v>
      </c>
      <c r="I83" s="22">
        <f>+ROUND((H80*G83),0)</f>
        <v>643450</v>
      </c>
      <c r="J83" s="6"/>
    </row>
    <row r="84" spans="1:10" ht="15" x14ac:dyDescent="0.2">
      <c r="A84" s="86" t="s">
        <v>95</v>
      </c>
      <c r="B84" s="87"/>
      <c r="C84" s="87"/>
      <c r="D84" s="87"/>
      <c r="E84" s="87"/>
      <c r="F84" s="19"/>
      <c r="G84" s="20">
        <v>0.19</v>
      </c>
      <c r="H84" s="88">
        <f>+ROUND((I83*G84),0)</f>
        <v>122256</v>
      </c>
      <c r="I84" s="89"/>
      <c r="J84" s="6"/>
    </row>
    <row r="85" spans="1:10" ht="15" customHeight="1" thickBot="1" x14ac:dyDescent="0.25">
      <c r="A85" s="90" t="s">
        <v>96</v>
      </c>
      <c r="B85" s="91"/>
      <c r="C85" s="91"/>
      <c r="D85" s="91"/>
      <c r="E85" s="91"/>
      <c r="F85" s="91"/>
      <c r="G85" s="92"/>
      <c r="H85" s="93">
        <f>+H84+I83+I82+I81+H80</f>
        <v>26074723</v>
      </c>
      <c r="I85" s="94"/>
      <c r="J85" s="6"/>
    </row>
    <row r="86" spans="1:10" ht="15.75" thickBot="1" x14ac:dyDescent="0.25">
      <c r="A86" s="3"/>
      <c r="B86" s="3"/>
      <c r="C86" s="3"/>
      <c r="D86" s="3"/>
      <c r="E86" s="3"/>
      <c r="F86" s="3"/>
      <c r="G86" s="3"/>
      <c r="H86" s="23"/>
      <c r="I86" s="24"/>
      <c r="J86" s="6"/>
    </row>
    <row r="87" spans="1:10" ht="15.75" thickBot="1" x14ac:dyDescent="0.25">
      <c r="A87" s="25"/>
      <c r="B87" s="26"/>
      <c r="C87" s="25"/>
      <c r="D87" s="25"/>
      <c r="E87" s="25"/>
      <c r="F87" s="25"/>
      <c r="G87" s="27"/>
      <c r="H87" s="28"/>
      <c r="I87" s="27"/>
      <c r="J87" s="6"/>
    </row>
    <row r="88" spans="1:10" ht="33" customHeight="1" thickBot="1" x14ac:dyDescent="0.25">
      <c r="A88" s="62" t="s">
        <v>97</v>
      </c>
      <c r="B88" s="63"/>
      <c r="C88" s="63"/>
      <c r="D88" s="63"/>
      <c r="E88" s="63"/>
      <c r="F88" s="63"/>
      <c r="G88" s="63"/>
      <c r="H88" s="63"/>
      <c r="I88" s="64"/>
      <c r="J88" s="6"/>
    </row>
    <row r="89" spans="1:10" ht="15.75" thickBot="1" x14ac:dyDescent="0.25">
      <c r="A89" s="29"/>
      <c r="B89" s="26"/>
      <c r="C89" s="25"/>
      <c r="D89" s="25"/>
      <c r="E89" s="25"/>
      <c r="F89" s="25"/>
      <c r="G89" s="27"/>
      <c r="H89" s="27"/>
      <c r="I89" s="27"/>
      <c r="J89" s="6"/>
    </row>
    <row r="90" spans="1:10" ht="18.75" thickBot="1" x14ac:dyDescent="0.25">
      <c r="A90" s="95" t="s">
        <v>98</v>
      </c>
      <c r="B90" s="96"/>
      <c r="C90" s="96"/>
      <c r="D90" s="96"/>
      <c r="E90" s="96"/>
      <c r="F90" s="96"/>
      <c r="G90" s="96"/>
      <c r="H90" s="96"/>
      <c r="I90" s="97"/>
      <c r="J90" s="6"/>
    </row>
    <row r="91" spans="1:10" ht="15" customHeight="1" x14ac:dyDescent="0.2">
      <c r="A91" s="30" t="s">
        <v>5</v>
      </c>
      <c r="B91" s="31" t="s">
        <v>99</v>
      </c>
      <c r="C91" s="75" t="s">
        <v>7</v>
      </c>
      <c r="D91" s="75"/>
      <c r="E91" s="75" t="s">
        <v>100</v>
      </c>
      <c r="F91" s="75"/>
      <c r="G91" s="73" t="s">
        <v>9</v>
      </c>
      <c r="H91" s="73"/>
      <c r="I91" s="32" t="s">
        <v>10</v>
      </c>
      <c r="J91" s="6"/>
    </row>
    <row r="92" spans="1:10" ht="15" x14ac:dyDescent="0.2">
      <c r="A92" s="56" t="s">
        <v>11</v>
      </c>
      <c r="B92" s="57"/>
      <c r="C92" s="57"/>
      <c r="D92" s="57"/>
      <c r="E92" s="57"/>
      <c r="F92" s="57"/>
      <c r="G92" s="57"/>
      <c r="H92" s="57"/>
      <c r="I92" s="58"/>
      <c r="J92" s="6"/>
    </row>
    <row r="93" spans="1:10" ht="15" x14ac:dyDescent="0.2">
      <c r="A93" s="33">
        <v>1.1000000000000001</v>
      </c>
      <c r="B93" s="8" t="s">
        <v>12</v>
      </c>
      <c r="C93" s="60" t="s">
        <v>13</v>
      </c>
      <c r="D93" s="60"/>
      <c r="E93" s="60">
        <v>35</v>
      </c>
      <c r="F93" s="60"/>
      <c r="G93" s="142">
        <v>25830</v>
      </c>
      <c r="H93" s="142">
        <v>25830</v>
      </c>
      <c r="I93" s="131">
        <f t="shared" ref="I93:I96" si="10">+ROUND((E93*G93),0)</f>
        <v>904050</v>
      </c>
      <c r="J93" s="6"/>
    </row>
    <row r="94" spans="1:10" ht="63.75" customHeight="1" x14ac:dyDescent="0.2">
      <c r="A94" s="33">
        <v>1.2</v>
      </c>
      <c r="B94" s="11" t="s">
        <v>101</v>
      </c>
      <c r="C94" s="60" t="s">
        <v>13</v>
      </c>
      <c r="D94" s="60"/>
      <c r="E94" s="60">
        <v>67.400000000000006</v>
      </c>
      <c r="F94" s="60"/>
      <c r="G94" s="142">
        <v>30670</v>
      </c>
      <c r="H94" s="142">
        <v>30670</v>
      </c>
      <c r="I94" s="131">
        <f t="shared" si="10"/>
        <v>2067158</v>
      </c>
      <c r="J94" s="6"/>
    </row>
    <row r="95" spans="1:10" ht="51" x14ac:dyDescent="0.2">
      <c r="A95" s="33">
        <v>1.3</v>
      </c>
      <c r="B95" s="11" t="s">
        <v>102</v>
      </c>
      <c r="C95" s="61" t="s">
        <v>15</v>
      </c>
      <c r="D95" s="61"/>
      <c r="E95" s="60">
        <v>655.9</v>
      </c>
      <c r="F95" s="60"/>
      <c r="G95" s="142">
        <v>15818</v>
      </c>
      <c r="H95" s="142">
        <v>15818</v>
      </c>
      <c r="I95" s="131">
        <f t="shared" si="10"/>
        <v>10375026</v>
      </c>
      <c r="J95" s="6"/>
    </row>
    <row r="96" spans="1:10" ht="38.25" x14ac:dyDescent="0.2">
      <c r="A96" s="33">
        <v>1.4</v>
      </c>
      <c r="B96" s="11" t="s">
        <v>103</v>
      </c>
      <c r="C96" s="61" t="s">
        <v>15</v>
      </c>
      <c r="D96" s="61"/>
      <c r="E96" s="60">
        <v>655.9</v>
      </c>
      <c r="F96" s="60"/>
      <c r="G96" s="144">
        <v>7647</v>
      </c>
      <c r="H96" s="144"/>
      <c r="I96" s="131">
        <f t="shared" si="10"/>
        <v>5015667</v>
      </c>
      <c r="J96" s="6"/>
    </row>
    <row r="97" spans="1:10" ht="15" x14ac:dyDescent="0.2">
      <c r="A97" s="98" t="s">
        <v>104</v>
      </c>
      <c r="B97" s="99"/>
      <c r="C97" s="99"/>
      <c r="D97" s="99"/>
      <c r="E97" s="99"/>
      <c r="F97" s="99"/>
      <c r="G97" s="99"/>
      <c r="H97" s="99"/>
      <c r="I97" s="100"/>
      <c r="J97" s="6"/>
    </row>
    <row r="98" spans="1:10" ht="63.75" x14ac:dyDescent="0.2">
      <c r="A98" s="33">
        <v>2.1</v>
      </c>
      <c r="B98" s="11" t="s">
        <v>105</v>
      </c>
      <c r="C98" s="61" t="s">
        <v>15</v>
      </c>
      <c r="D98" s="61"/>
      <c r="E98" s="60">
        <v>655.9</v>
      </c>
      <c r="F98" s="60"/>
      <c r="G98" s="142">
        <v>68139</v>
      </c>
      <c r="H98" s="142">
        <v>68139</v>
      </c>
      <c r="I98" s="131">
        <f t="shared" ref="I98:I100" si="11">+ROUND((E98*G98),0)</f>
        <v>44692370</v>
      </c>
      <c r="J98" s="6"/>
    </row>
    <row r="99" spans="1:10" ht="51" x14ac:dyDescent="0.2">
      <c r="A99" s="33">
        <v>2.2000000000000002</v>
      </c>
      <c r="B99" s="11" t="s">
        <v>106</v>
      </c>
      <c r="C99" s="60" t="s">
        <v>13</v>
      </c>
      <c r="D99" s="60"/>
      <c r="E99" s="60">
        <v>77</v>
      </c>
      <c r="F99" s="60"/>
      <c r="G99" s="142">
        <v>64876</v>
      </c>
      <c r="H99" s="142">
        <v>64876</v>
      </c>
      <c r="I99" s="131">
        <f t="shared" si="11"/>
        <v>4995452</v>
      </c>
      <c r="J99" s="6"/>
    </row>
    <row r="100" spans="1:10" ht="51" x14ac:dyDescent="0.2">
      <c r="A100" s="33">
        <v>2.2999999999999998</v>
      </c>
      <c r="B100" s="11" t="s">
        <v>107</v>
      </c>
      <c r="C100" s="60" t="s">
        <v>13</v>
      </c>
      <c r="D100" s="60"/>
      <c r="E100" s="60">
        <v>15</v>
      </c>
      <c r="F100" s="60"/>
      <c r="G100" s="142">
        <v>38874</v>
      </c>
      <c r="H100" s="142">
        <v>38874</v>
      </c>
      <c r="I100" s="131">
        <f t="shared" si="11"/>
        <v>583110</v>
      </c>
      <c r="J100" s="6"/>
    </row>
    <row r="101" spans="1:10" ht="129" customHeight="1" x14ac:dyDescent="0.2">
      <c r="A101" s="104">
        <v>2.4</v>
      </c>
      <c r="B101" s="11" t="s">
        <v>108</v>
      </c>
      <c r="C101" s="60" t="s">
        <v>15</v>
      </c>
      <c r="D101" s="60"/>
      <c r="E101" s="60">
        <v>655.9</v>
      </c>
      <c r="F101" s="60"/>
      <c r="G101" s="145">
        <v>25283</v>
      </c>
      <c r="H101" s="143">
        <v>25283</v>
      </c>
      <c r="I101" s="101">
        <f>+ROUND((E101*G101),0)</f>
        <v>16583120</v>
      </c>
      <c r="J101" s="6"/>
    </row>
    <row r="102" spans="1:10" ht="15" x14ac:dyDescent="0.2">
      <c r="A102" s="104"/>
      <c r="B102" s="34" t="s">
        <v>109</v>
      </c>
      <c r="C102" s="60"/>
      <c r="D102" s="60"/>
      <c r="E102" s="60"/>
      <c r="F102" s="60"/>
      <c r="G102" s="145"/>
      <c r="H102" s="143"/>
      <c r="I102" s="102"/>
      <c r="J102" s="6"/>
    </row>
    <row r="103" spans="1:10" ht="15" x14ac:dyDescent="0.2">
      <c r="A103" s="104"/>
      <c r="B103" s="11" t="s">
        <v>110</v>
      </c>
      <c r="C103" s="60"/>
      <c r="D103" s="60"/>
      <c r="E103" s="60"/>
      <c r="F103" s="60"/>
      <c r="G103" s="145"/>
      <c r="H103" s="143"/>
      <c r="I103" s="102"/>
      <c r="J103" s="6"/>
    </row>
    <row r="104" spans="1:10" ht="38.25" x14ac:dyDescent="0.2">
      <c r="A104" s="104"/>
      <c r="B104" s="11" t="s">
        <v>111</v>
      </c>
      <c r="C104" s="60"/>
      <c r="D104" s="60"/>
      <c r="E104" s="60"/>
      <c r="F104" s="60"/>
      <c r="G104" s="145"/>
      <c r="H104" s="143"/>
      <c r="I104" s="102"/>
      <c r="J104" s="6"/>
    </row>
    <row r="105" spans="1:10" ht="25.5" x14ac:dyDescent="0.2">
      <c r="A105" s="104"/>
      <c r="B105" s="11" t="s">
        <v>112</v>
      </c>
      <c r="C105" s="60"/>
      <c r="D105" s="60"/>
      <c r="E105" s="60"/>
      <c r="F105" s="60"/>
      <c r="G105" s="145"/>
      <c r="H105" s="143"/>
      <c r="I105" s="102"/>
      <c r="J105" s="6"/>
    </row>
    <row r="106" spans="1:10" ht="25.5" x14ac:dyDescent="0.2">
      <c r="A106" s="104"/>
      <c r="B106" s="11" t="s">
        <v>113</v>
      </c>
      <c r="C106" s="60"/>
      <c r="D106" s="60"/>
      <c r="E106" s="60"/>
      <c r="F106" s="60"/>
      <c r="G106" s="145"/>
      <c r="H106" s="143"/>
      <c r="I106" s="102"/>
      <c r="J106" s="6"/>
    </row>
    <row r="107" spans="1:10" ht="38.25" x14ac:dyDescent="0.2">
      <c r="A107" s="104"/>
      <c r="B107" s="11" t="s">
        <v>114</v>
      </c>
      <c r="C107" s="60"/>
      <c r="D107" s="60"/>
      <c r="E107" s="60"/>
      <c r="F107" s="60"/>
      <c r="G107" s="145"/>
      <c r="H107" s="143"/>
      <c r="I107" s="102"/>
      <c r="J107" s="6"/>
    </row>
    <row r="108" spans="1:10" ht="76.5" x14ac:dyDescent="0.2">
      <c r="A108" s="104"/>
      <c r="B108" s="11" t="s">
        <v>115</v>
      </c>
      <c r="C108" s="60"/>
      <c r="D108" s="60"/>
      <c r="E108" s="60"/>
      <c r="F108" s="60"/>
      <c r="G108" s="145"/>
      <c r="H108" s="143"/>
      <c r="I108" s="102"/>
      <c r="J108" s="6"/>
    </row>
    <row r="109" spans="1:10" ht="15" x14ac:dyDescent="0.2">
      <c r="A109" s="104"/>
      <c r="B109" s="11" t="s">
        <v>116</v>
      </c>
      <c r="C109" s="60"/>
      <c r="D109" s="60"/>
      <c r="E109" s="60"/>
      <c r="F109" s="60"/>
      <c r="G109" s="145"/>
      <c r="H109" s="143"/>
      <c r="I109" s="103"/>
      <c r="J109" s="6"/>
    </row>
    <row r="110" spans="1:10" ht="114.75" x14ac:dyDescent="0.2">
      <c r="A110" s="33">
        <v>2.5</v>
      </c>
      <c r="B110" s="11" t="s">
        <v>117</v>
      </c>
      <c r="C110" s="60" t="s">
        <v>13</v>
      </c>
      <c r="D110" s="60"/>
      <c r="E110" s="60">
        <v>157.4</v>
      </c>
      <c r="F110" s="60"/>
      <c r="G110" s="142">
        <v>43982</v>
      </c>
      <c r="H110" s="142">
        <v>43982</v>
      </c>
      <c r="I110" s="131">
        <f t="shared" ref="I110:I114" si="12">+ROUND((E110*G110),0)</f>
        <v>6922767</v>
      </c>
      <c r="J110" s="6"/>
    </row>
    <row r="111" spans="1:10" ht="89.25" x14ac:dyDescent="0.2">
      <c r="A111" s="33">
        <v>2.6</v>
      </c>
      <c r="B111" s="11" t="s">
        <v>118</v>
      </c>
      <c r="C111" s="60" t="s">
        <v>13</v>
      </c>
      <c r="D111" s="60"/>
      <c r="E111" s="60">
        <v>32</v>
      </c>
      <c r="F111" s="60"/>
      <c r="G111" s="142">
        <v>38281</v>
      </c>
      <c r="H111" s="142">
        <v>38281</v>
      </c>
      <c r="I111" s="131">
        <f t="shared" si="12"/>
        <v>1224992</v>
      </c>
      <c r="J111" s="6"/>
    </row>
    <row r="112" spans="1:10" ht="89.25" x14ac:dyDescent="0.2">
      <c r="A112" s="33">
        <v>2.7</v>
      </c>
      <c r="B112" s="11" t="s">
        <v>119</v>
      </c>
      <c r="C112" s="60" t="s">
        <v>13</v>
      </c>
      <c r="D112" s="60"/>
      <c r="E112" s="60">
        <v>48</v>
      </c>
      <c r="F112" s="60"/>
      <c r="G112" s="142">
        <v>27496</v>
      </c>
      <c r="H112" s="142">
        <v>27496</v>
      </c>
      <c r="I112" s="131">
        <f t="shared" si="12"/>
        <v>1319808</v>
      </c>
      <c r="J112" s="6"/>
    </row>
    <row r="113" spans="1:10" ht="63.75" x14ac:dyDescent="0.2">
      <c r="A113" s="33">
        <v>2.8</v>
      </c>
      <c r="B113" s="11" t="s">
        <v>120</v>
      </c>
      <c r="C113" s="61" t="s">
        <v>15</v>
      </c>
      <c r="D113" s="61"/>
      <c r="E113" s="60">
        <v>288.3</v>
      </c>
      <c r="F113" s="60"/>
      <c r="G113" s="142">
        <v>18581</v>
      </c>
      <c r="H113" s="142">
        <v>18581</v>
      </c>
      <c r="I113" s="131">
        <f t="shared" si="12"/>
        <v>5356902</v>
      </c>
      <c r="J113" s="6"/>
    </row>
    <row r="114" spans="1:10" ht="63.75" x14ac:dyDescent="0.2">
      <c r="A114" s="33">
        <v>2.9</v>
      </c>
      <c r="B114" s="11" t="s">
        <v>121</v>
      </c>
      <c r="C114" s="60" t="s">
        <v>13</v>
      </c>
      <c r="D114" s="60"/>
      <c r="E114" s="60">
        <v>62</v>
      </c>
      <c r="F114" s="60"/>
      <c r="G114" s="144">
        <v>160938</v>
      </c>
      <c r="H114" s="144"/>
      <c r="I114" s="131">
        <f t="shared" si="12"/>
        <v>9978156</v>
      </c>
      <c r="J114" s="6"/>
    </row>
    <row r="115" spans="1:10" ht="15" x14ac:dyDescent="0.2">
      <c r="A115" s="56" t="s">
        <v>122</v>
      </c>
      <c r="B115" s="57"/>
      <c r="C115" s="57"/>
      <c r="D115" s="57"/>
      <c r="E115" s="57"/>
      <c r="F115" s="57"/>
      <c r="G115" s="57"/>
      <c r="H115" s="57"/>
      <c r="I115" s="58"/>
      <c r="J115" s="6"/>
    </row>
    <row r="116" spans="1:10" ht="38.25" x14ac:dyDescent="0.2">
      <c r="A116" s="33">
        <v>3.1</v>
      </c>
      <c r="B116" s="8" t="s">
        <v>123</v>
      </c>
      <c r="C116" s="61" t="s">
        <v>15</v>
      </c>
      <c r="D116" s="61"/>
      <c r="E116" s="60">
        <v>100.6</v>
      </c>
      <c r="F116" s="60"/>
      <c r="G116" s="144">
        <v>22710</v>
      </c>
      <c r="H116" s="144"/>
      <c r="I116" s="131">
        <f>+ROUND((E116*G116),0)</f>
        <v>2284626</v>
      </c>
      <c r="J116" s="6"/>
    </row>
    <row r="117" spans="1:10" ht="15" customHeight="1" x14ac:dyDescent="0.2">
      <c r="A117" s="105" t="s">
        <v>124</v>
      </c>
      <c r="B117" s="106"/>
      <c r="C117" s="106"/>
      <c r="D117" s="106"/>
      <c r="E117" s="106"/>
      <c r="F117" s="106"/>
      <c r="G117" s="106"/>
      <c r="H117" s="106"/>
      <c r="I117" s="107"/>
      <c r="J117" s="6"/>
    </row>
    <row r="118" spans="1:10" ht="38.25" x14ac:dyDescent="0.2">
      <c r="A118" s="33">
        <v>4.0999999999999996</v>
      </c>
      <c r="B118" s="8" t="s">
        <v>65</v>
      </c>
      <c r="C118" s="61" t="s">
        <v>15</v>
      </c>
      <c r="D118" s="61"/>
      <c r="E118" s="60">
        <v>100</v>
      </c>
      <c r="F118" s="60"/>
      <c r="G118" s="142">
        <v>26965</v>
      </c>
      <c r="H118" s="142">
        <v>26965</v>
      </c>
      <c r="I118" s="131">
        <f t="shared" ref="I118:I119" si="13">+ROUND((E118*G118),0)</f>
        <v>2696500</v>
      </c>
      <c r="J118" s="6"/>
    </row>
    <row r="119" spans="1:10" ht="25.5" x14ac:dyDescent="0.2">
      <c r="A119" s="33"/>
      <c r="B119" s="8" t="s">
        <v>64</v>
      </c>
      <c r="C119" s="60" t="s">
        <v>15</v>
      </c>
      <c r="D119" s="60"/>
      <c r="E119" s="60">
        <v>111</v>
      </c>
      <c r="F119" s="60"/>
      <c r="G119" s="142">
        <v>29353</v>
      </c>
      <c r="H119" s="142">
        <v>29353</v>
      </c>
      <c r="I119" s="131">
        <f t="shared" si="13"/>
        <v>3258183</v>
      </c>
      <c r="J119" s="6"/>
    </row>
    <row r="120" spans="1:10" ht="15" x14ac:dyDescent="0.2">
      <c r="A120" s="56" t="s">
        <v>125</v>
      </c>
      <c r="B120" s="57"/>
      <c r="C120" s="57"/>
      <c r="D120" s="57"/>
      <c r="E120" s="57"/>
      <c r="F120" s="57"/>
      <c r="G120" s="57"/>
      <c r="H120" s="57"/>
      <c r="I120" s="58"/>
      <c r="J120" s="6"/>
    </row>
    <row r="121" spans="1:10" ht="25.5" x14ac:dyDescent="0.2">
      <c r="A121" s="7">
        <v>5.0999999999999996</v>
      </c>
      <c r="B121" s="8" t="s">
        <v>85</v>
      </c>
      <c r="C121" s="60" t="s">
        <v>15</v>
      </c>
      <c r="D121" s="60"/>
      <c r="E121" s="60">
        <v>15</v>
      </c>
      <c r="F121" s="60"/>
      <c r="G121" s="144">
        <v>50729</v>
      </c>
      <c r="H121" s="144"/>
      <c r="I121" s="131">
        <f>+ROUND((E121*G121),0)</f>
        <v>760935</v>
      </c>
      <c r="J121" s="6"/>
    </row>
    <row r="122" spans="1:10" ht="15" x14ac:dyDescent="0.2">
      <c r="A122" s="56" t="s">
        <v>126</v>
      </c>
      <c r="B122" s="57"/>
      <c r="C122" s="57"/>
      <c r="D122" s="57"/>
      <c r="E122" s="57"/>
      <c r="F122" s="57"/>
      <c r="G122" s="57"/>
      <c r="H122" s="57"/>
      <c r="I122" s="58"/>
      <c r="J122" s="6"/>
    </row>
    <row r="123" spans="1:10" ht="25.5" x14ac:dyDescent="0.2">
      <c r="A123" s="33">
        <v>6.1</v>
      </c>
      <c r="B123" s="8" t="s">
        <v>127</v>
      </c>
      <c r="C123" s="61" t="s">
        <v>15</v>
      </c>
      <c r="D123" s="61"/>
      <c r="E123" s="60">
        <v>502</v>
      </c>
      <c r="F123" s="60"/>
      <c r="G123" s="142">
        <v>13356</v>
      </c>
      <c r="H123" s="142">
        <v>13356</v>
      </c>
      <c r="I123" s="131">
        <f t="shared" ref="I123:I124" si="14">+ROUND((E123*G123),0)</f>
        <v>6704712</v>
      </c>
      <c r="J123" s="6"/>
    </row>
    <row r="124" spans="1:10" ht="25.5" x14ac:dyDescent="0.2">
      <c r="A124" s="33">
        <v>6.2</v>
      </c>
      <c r="B124" s="8" t="s">
        <v>128</v>
      </c>
      <c r="C124" s="61" t="s">
        <v>15</v>
      </c>
      <c r="D124" s="61"/>
      <c r="E124" s="60">
        <v>140</v>
      </c>
      <c r="F124" s="60"/>
      <c r="G124" s="142">
        <v>27472</v>
      </c>
      <c r="H124" s="142">
        <v>27472</v>
      </c>
      <c r="I124" s="131">
        <f t="shared" si="14"/>
        <v>3846080</v>
      </c>
      <c r="J124" s="6"/>
    </row>
    <row r="125" spans="1:10" ht="15" customHeight="1" x14ac:dyDescent="0.2">
      <c r="A125" s="105" t="s">
        <v>129</v>
      </c>
      <c r="B125" s="106"/>
      <c r="C125" s="106"/>
      <c r="D125" s="106"/>
      <c r="E125" s="106"/>
      <c r="F125" s="106"/>
      <c r="G125" s="106"/>
      <c r="H125" s="106"/>
      <c r="I125" s="107"/>
      <c r="J125" s="6"/>
    </row>
    <row r="126" spans="1:10" ht="15" x14ac:dyDescent="0.2">
      <c r="A126" s="33">
        <v>7.1</v>
      </c>
      <c r="B126" s="8" t="s">
        <v>88</v>
      </c>
      <c r="C126" s="61" t="s">
        <v>15</v>
      </c>
      <c r="D126" s="61"/>
      <c r="E126" s="60">
        <v>450</v>
      </c>
      <c r="F126" s="60"/>
      <c r="G126" s="142">
        <v>6841</v>
      </c>
      <c r="H126" s="142">
        <v>6841</v>
      </c>
      <c r="I126" s="131">
        <f t="shared" ref="I126:I127" si="15">+ROUND((E126*G126),0)</f>
        <v>3078450</v>
      </c>
      <c r="J126" s="6"/>
    </row>
    <row r="127" spans="1:10" ht="15.75" thickBot="1" x14ac:dyDescent="0.25">
      <c r="A127" s="35">
        <v>7.2</v>
      </c>
      <c r="B127" s="14" t="s">
        <v>89</v>
      </c>
      <c r="C127" s="80" t="s">
        <v>25</v>
      </c>
      <c r="D127" s="80"/>
      <c r="E127" s="79">
        <v>94</v>
      </c>
      <c r="F127" s="79"/>
      <c r="G127" s="142">
        <v>11400</v>
      </c>
      <c r="H127" s="142">
        <v>11400</v>
      </c>
      <c r="I127" s="131">
        <f t="shared" si="15"/>
        <v>1071600</v>
      </c>
      <c r="J127" s="6"/>
    </row>
    <row r="128" spans="1:10" ht="15.75" thickBot="1" x14ac:dyDescent="0.25">
      <c r="A128" s="36"/>
      <c r="B128" s="26"/>
      <c r="C128" s="27"/>
      <c r="D128" s="27"/>
      <c r="E128" s="25"/>
      <c r="F128" s="25"/>
      <c r="G128" s="27"/>
      <c r="H128" s="27"/>
      <c r="I128" s="27"/>
      <c r="J128" s="6"/>
    </row>
    <row r="129" spans="1:10" ht="18.75" thickBot="1" x14ac:dyDescent="0.25">
      <c r="A129" s="95" t="s">
        <v>130</v>
      </c>
      <c r="B129" s="96"/>
      <c r="C129" s="96"/>
      <c r="D129" s="96"/>
      <c r="E129" s="96"/>
      <c r="F129" s="96"/>
      <c r="G129" s="96"/>
      <c r="H129" s="96"/>
      <c r="I129" s="97"/>
      <c r="J129" s="6"/>
    </row>
    <row r="130" spans="1:10" ht="15" customHeight="1" x14ac:dyDescent="0.2">
      <c r="A130" s="30" t="s">
        <v>5</v>
      </c>
      <c r="B130" s="31" t="s">
        <v>99</v>
      </c>
      <c r="C130" s="75" t="s">
        <v>7</v>
      </c>
      <c r="D130" s="75"/>
      <c r="E130" s="75" t="s">
        <v>100</v>
      </c>
      <c r="F130" s="75"/>
      <c r="G130" s="73" t="s">
        <v>9</v>
      </c>
      <c r="H130" s="73"/>
      <c r="I130" s="32" t="s">
        <v>10</v>
      </c>
      <c r="J130" s="6"/>
    </row>
    <row r="131" spans="1:10" ht="15" x14ac:dyDescent="0.2">
      <c r="A131" s="56" t="s">
        <v>11</v>
      </c>
      <c r="B131" s="57"/>
      <c r="C131" s="57"/>
      <c r="D131" s="57"/>
      <c r="E131" s="57"/>
      <c r="F131" s="57"/>
      <c r="G131" s="57"/>
      <c r="H131" s="57"/>
      <c r="I131" s="58"/>
      <c r="J131" s="6"/>
    </row>
    <row r="132" spans="1:10" ht="15" x14ac:dyDescent="0.2">
      <c r="A132" s="33">
        <v>1.1000000000000001</v>
      </c>
      <c r="B132" s="8" t="s">
        <v>12</v>
      </c>
      <c r="C132" s="60" t="s">
        <v>13</v>
      </c>
      <c r="D132" s="60"/>
      <c r="E132" s="60">
        <v>21</v>
      </c>
      <c r="F132" s="60"/>
      <c r="G132" s="142">
        <v>25830</v>
      </c>
      <c r="H132" s="142">
        <v>25830</v>
      </c>
      <c r="I132" s="131">
        <f t="shared" ref="I132:I134" si="16">+ROUND((E132*G132),0)</f>
        <v>542430</v>
      </c>
      <c r="J132" s="6"/>
    </row>
    <row r="133" spans="1:10" ht="25.5" x14ac:dyDescent="0.2">
      <c r="A133" s="33">
        <v>1.2</v>
      </c>
      <c r="B133" s="37" t="s">
        <v>131</v>
      </c>
      <c r="C133" s="60" t="s">
        <v>17</v>
      </c>
      <c r="D133" s="60"/>
      <c r="E133" s="60">
        <v>16</v>
      </c>
      <c r="F133" s="60"/>
      <c r="G133" s="142">
        <v>17525</v>
      </c>
      <c r="H133" s="142">
        <v>17525</v>
      </c>
      <c r="I133" s="131">
        <f t="shared" si="16"/>
        <v>280400</v>
      </c>
      <c r="J133" s="6"/>
    </row>
    <row r="134" spans="1:10" ht="89.25" x14ac:dyDescent="0.2">
      <c r="A134" s="33">
        <v>1.3</v>
      </c>
      <c r="B134" s="8" t="s">
        <v>132</v>
      </c>
      <c r="C134" s="60" t="s">
        <v>17</v>
      </c>
      <c r="D134" s="60"/>
      <c r="E134" s="60">
        <v>3</v>
      </c>
      <c r="F134" s="60"/>
      <c r="G134" s="142">
        <v>808146</v>
      </c>
      <c r="H134" s="142">
        <v>808146</v>
      </c>
      <c r="I134" s="131">
        <f t="shared" si="16"/>
        <v>2424438</v>
      </c>
      <c r="J134" s="6"/>
    </row>
    <row r="135" spans="1:10" ht="15" x14ac:dyDescent="0.2">
      <c r="A135" s="56" t="s">
        <v>133</v>
      </c>
      <c r="B135" s="57"/>
      <c r="C135" s="57"/>
      <c r="D135" s="57"/>
      <c r="E135" s="57"/>
      <c r="F135" s="57"/>
      <c r="G135" s="57"/>
      <c r="H135" s="57"/>
      <c r="I135" s="58"/>
      <c r="J135" s="6"/>
    </row>
    <row r="136" spans="1:10" ht="51" x14ac:dyDescent="0.2">
      <c r="A136" s="7">
        <v>2.1</v>
      </c>
      <c r="B136" s="38" t="s">
        <v>134</v>
      </c>
      <c r="C136" s="60" t="s">
        <v>17</v>
      </c>
      <c r="D136" s="60"/>
      <c r="E136" s="60">
        <v>21</v>
      </c>
      <c r="F136" s="60"/>
      <c r="G136" s="144">
        <v>324831</v>
      </c>
      <c r="H136" s="144"/>
      <c r="I136" s="131">
        <f>+ROUND((E136*G136),0)</f>
        <v>6821451</v>
      </c>
      <c r="J136" s="6"/>
    </row>
    <row r="137" spans="1:10" ht="15" x14ac:dyDescent="0.2">
      <c r="A137" s="98" t="s">
        <v>135</v>
      </c>
      <c r="B137" s="99"/>
      <c r="C137" s="99"/>
      <c r="D137" s="99"/>
      <c r="E137" s="99"/>
      <c r="F137" s="99"/>
      <c r="G137" s="99"/>
      <c r="H137" s="99"/>
      <c r="I137" s="100"/>
      <c r="J137" s="6"/>
    </row>
    <row r="138" spans="1:10" ht="102" x14ac:dyDescent="0.2">
      <c r="A138" s="7">
        <v>3.1</v>
      </c>
      <c r="B138" s="8" t="s">
        <v>136</v>
      </c>
      <c r="C138" s="60" t="s">
        <v>17</v>
      </c>
      <c r="D138" s="60"/>
      <c r="E138" s="60">
        <v>3</v>
      </c>
      <c r="F138" s="60"/>
      <c r="G138" s="142">
        <v>311370</v>
      </c>
      <c r="H138" s="142">
        <v>311370</v>
      </c>
      <c r="I138" s="131">
        <f t="shared" ref="I138:I147" si="17">+ROUND((E138*G138),0)</f>
        <v>934110</v>
      </c>
      <c r="J138" s="6"/>
    </row>
    <row r="139" spans="1:10" ht="38.25" x14ac:dyDescent="0.2">
      <c r="A139" s="7">
        <v>3.2</v>
      </c>
      <c r="B139" s="8" t="s">
        <v>137</v>
      </c>
      <c r="C139" s="60" t="s">
        <v>13</v>
      </c>
      <c r="D139" s="60"/>
      <c r="E139" s="60">
        <v>291</v>
      </c>
      <c r="F139" s="60"/>
      <c r="G139" s="142">
        <v>35193</v>
      </c>
      <c r="H139" s="142">
        <v>35193</v>
      </c>
      <c r="I139" s="131">
        <f t="shared" si="17"/>
        <v>10241163</v>
      </c>
      <c r="J139" s="6"/>
    </row>
    <row r="140" spans="1:10" ht="38.25" x14ac:dyDescent="0.2">
      <c r="A140" s="7">
        <v>3.3</v>
      </c>
      <c r="B140" s="8" t="s">
        <v>138</v>
      </c>
      <c r="C140" s="60" t="s">
        <v>13</v>
      </c>
      <c r="D140" s="60"/>
      <c r="E140" s="60">
        <v>36</v>
      </c>
      <c r="F140" s="60"/>
      <c r="G140" s="142">
        <v>34470</v>
      </c>
      <c r="H140" s="142">
        <v>34470</v>
      </c>
      <c r="I140" s="131">
        <f t="shared" si="17"/>
        <v>1240920</v>
      </c>
      <c r="J140" s="6"/>
    </row>
    <row r="141" spans="1:10" ht="51" x14ac:dyDescent="0.2">
      <c r="A141" s="7">
        <v>3.4</v>
      </c>
      <c r="B141" s="11" t="s">
        <v>139</v>
      </c>
      <c r="C141" s="60" t="s">
        <v>17</v>
      </c>
      <c r="D141" s="60"/>
      <c r="E141" s="60">
        <v>138</v>
      </c>
      <c r="F141" s="60"/>
      <c r="G141" s="142">
        <v>76348</v>
      </c>
      <c r="H141" s="142">
        <v>76348</v>
      </c>
      <c r="I141" s="131">
        <f t="shared" si="17"/>
        <v>10536024</v>
      </c>
      <c r="J141" s="6"/>
    </row>
    <row r="142" spans="1:10" ht="15" x14ac:dyDescent="0.2">
      <c r="A142" s="7">
        <v>3.5</v>
      </c>
      <c r="B142" s="11" t="s">
        <v>140</v>
      </c>
      <c r="C142" s="60" t="s">
        <v>17</v>
      </c>
      <c r="D142" s="60"/>
      <c r="E142" s="60">
        <v>27</v>
      </c>
      <c r="F142" s="60"/>
      <c r="G142" s="142">
        <v>20177</v>
      </c>
      <c r="H142" s="142">
        <v>20177</v>
      </c>
      <c r="I142" s="131">
        <f t="shared" si="17"/>
        <v>544779</v>
      </c>
      <c r="J142" s="6"/>
    </row>
    <row r="143" spans="1:10" ht="15" x14ac:dyDescent="0.2">
      <c r="A143" s="7">
        <v>3.6</v>
      </c>
      <c r="B143" s="11" t="s">
        <v>141</v>
      </c>
      <c r="C143" s="60" t="s">
        <v>17</v>
      </c>
      <c r="D143" s="60"/>
      <c r="E143" s="60">
        <v>6</v>
      </c>
      <c r="F143" s="60"/>
      <c r="G143" s="142">
        <v>24782</v>
      </c>
      <c r="H143" s="142">
        <v>24782</v>
      </c>
      <c r="I143" s="131">
        <f t="shared" si="17"/>
        <v>148692</v>
      </c>
      <c r="J143" s="6"/>
    </row>
    <row r="144" spans="1:10" ht="25.5" x14ac:dyDescent="0.2">
      <c r="A144" s="7">
        <v>3.7</v>
      </c>
      <c r="B144" s="11" t="s">
        <v>142</v>
      </c>
      <c r="C144" s="60" t="s">
        <v>17</v>
      </c>
      <c r="D144" s="60"/>
      <c r="E144" s="60">
        <v>57</v>
      </c>
      <c r="F144" s="60"/>
      <c r="G144" s="142">
        <v>19202</v>
      </c>
      <c r="H144" s="142">
        <v>19202</v>
      </c>
      <c r="I144" s="131">
        <f t="shared" si="17"/>
        <v>1094514</v>
      </c>
      <c r="J144" s="6"/>
    </row>
    <row r="145" spans="1:10" ht="25.5" x14ac:dyDescent="0.2">
      <c r="A145" s="7">
        <v>3.8</v>
      </c>
      <c r="B145" s="11" t="s">
        <v>143</v>
      </c>
      <c r="C145" s="60" t="s">
        <v>17</v>
      </c>
      <c r="D145" s="60"/>
      <c r="E145" s="60">
        <v>45</v>
      </c>
      <c r="F145" s="60"/>
      <c r="G145" s="142">
        <v>19648</v>
      </c>
      <c r="H145" s="142">
        <v>19648</v>
      </c>
      <c r="I145" s="131">
        <f t="shared" si="17"/>
        <v>884160</v>
      </c>
      <c r="J145" s="6"/>
    </row>
    <row r="146" spans="1:10" ht="33" customHeight="1" x14ac:dyDescent="0.2">
      <c r="A146" s="7">
        <v>3.9</v>
      </c>
      <c r="B146" s="11" t="s">
        <v>144</v>
      </c>
      <c r="C146" s="60" t="s">
        <v>17</v>
      </c>
      <c r="D146" s="60"/>
      <c r="E146" s="60">
        <v>3</v>
      </c>
      <c r="F146" s="60"/>
      <c r="G146" s="142">
        <v>41345</v>
      </c>
      <c r="H146" s="142">
        <v>41345</v>
      </c>
      <c r="I146" s="131">
        <f t="shared" si="17"/>
        <v>124035</v>
      </c>
      <c r="J146" s="6"/>
    </row>
    <row r="147" spans="1:10" ht="144" customHeight="1" x14ac:dyDescent="0.2">
      <c r="A147" s="7" t="s">
        <v>145</v>
      </c>
      <c r="B147" s="11" t="s">
        <v>146</v>
      </c>
      <c r="C147" s="60" t="s">
        <v>17</v>
      </c>
      <c r="D147" s="60"/>
      <c r="E147" s="60">
        <v>3</v>
      </c>
      <c r="F147" s="60"/>
      <c r="G147" s="142">
        <v>374830</v>
      </c>
      <c r="H147" s="142">
        <v>374830</v>
      </c>
      <c r="I147" s="131">
        <f t="shared" si="17"/>
        <v>1124490</v>
      </c>
      <c r="J147" s="6"/>
    </row>
    <row r="148" spans="1:10" ht="15" x14ac:dyDescent="0.2">
      <c r="A148" s="56" t="s">
        <v>147</v>
      </c>
      <c r="B148" s="57"/>
      <c r="C148" s="57"/>
      <c r="D148" s="57"/>
      <c r="E148" s="57"/>
      <c r="F148" s="57"/>
      <c r="G148" s="57"/>
      <c r="H148" s="57"/>
      <c r="I148" s="58"/>
      <c r="J148" s="6"/>
    </row>
    <row r="149" spans="1:10" ht="38.25" x14ac:dyDescent="0.2">
      <c r="A149" s="7">
        <v>4.0999999999999996</v>
      </c>
      <c r="B149" s="8" t="s">
        <v>65</v>
      </c>
      <c r="C149" s="60" t="s">
        <v>15</v>
      </c>
      <c r="D149" s="60"/>
      <c r="E149" s="60">
        <v>15</v>
      </c>
      <c r="F149" s="60"/>
      <c r="G149" s="144">
        <v>26964</v>
      </c>
      <c r="H149" s="144"/>
      <c r="I149" s="131">
        <f>+ROUND((E149*G149),0)</f>
        <v>404460</v>
      </c>
      <c r="J149" s="6"/>
    </row>
    <row r="150" spans="1:10" ht="15" x14ac:dyDescent="0.2">
      <c r="A150" s="56" t="s">
        <v>148</v>
      </c>
      <c r="B150" s="57"/>
      <c r="C150" s="57"/>
      <c r="D150" s="57"/>
      <c r="E150" s="57"/>
      <c r="F150" s="57"/>
      <c r="G150" s="57"/>
      <c r="H150" s="57"/>
      <c r="I150" s="58"/>
      <c r="J150" s="6"/>
    </row>
    <row r="151" spans="1:10" ht="25.5" x14ac:dyDescent="0.2">
      <c r="A151" s="7">
        <v>5.0999999999999996</v>
      </c>
      <c r="B151" s="8" t="s">
        <v>127</v>
      </c>
      <c r="C151" s="61" t="s">
        <v>15</v>
      </c>
      <c r="D151" s="61"/>
      <c r="E151" s="60">
        <v>288</v>
      </c>
      <c r="F151" s="60"/>
      <c r="G151" s="142">
        <v>13356</v>
      </c>
      <c r="H151" s="142">
        <v>13356</v>
      </c>
      <c r="I151" s="131">
        <f t="shared" ref="I151:I152" si="18">+ROUND((E151*G151),0)</f>
        <v>3846528</v>
      </c>
      <c r="J151" s="6"/>
    </row>
    <row r="152" spans="1:10" ht="25.5" x14ac:dyDescent="0.2">
      <c r="A152" s="7">
        <v>5.2</v>
      </c>
      <c r="B152" s="8" t="s">
        <v>128</v>
      </c>
      <c r="C152" s="61" t="s">
        <v>15</v>
      </c>
      <c r="D152" s="61"/>
      <c r="E152" s="60">
        <v>390</v>
      </c>
      <c r="F152" s="60"/>
      <c r="G152" s="142">
        <v>27472</v>
      </c>
      <c r="H152" s="142">
        <v>27472</v>
      </c>
      <c r="I152" s="131">
        <f t="shared" si="18"/>
        <v>10714080</v>
      </c>
      <c r="J152" s="6"/>
    </row>
    <row r="153" spans="1:10" ht="15" x14ac:dyDescent="0.2">
      <c r="A153" s="56" t="s">
        <v>149</v>
      </c>
      <c r="B153" s="57"/>
      <c r="C153" s="57"/>
      <c r="D153" s="57"/>
      <c r="E153" s="57"/>
      <c r="F153" s="57"/>
      <c r="G153" s="57"/>
      <c r="H153" s="57"/>
      <c r="I153" s="58"/>
      <c r="J153" s="6"/>
    </row>
    <row r="154" spans="1:10" ht="15" x14ac:dyDescent="0.2">
      <c r="A154" s="7">
        <v>6.1</v>
      </c>
      <c r="B154" s="8" t="s">
        <v>88</v>
      </c>
      <c r="C154" s="60" t="s">
        <v>15</v>
      </c>
      <c r="D154" s="60"/>
      <c r="E154" s="60">
        <v>236</v>
      </c>
      <c r="F154" s="60"/>
      <c r="G154" s="142">
        <v>6840</v>
      </c>
      <c r="H154" s="142">
        <v>6840</v>
      </c>
      <c r="I154" s="131">
        <f t="shared" ref="I154:I155" si="19">+ROUND((E154*G154),0)</f>
        <v>1614240</v>
      </c>
      <c r="J154" s="6"/>
    </row>
    <row r="155" spans="1:10" ht="15.75" thickBot="1" x14ac:dyDescent="0.25">
      <c r="A155" s="13">
        <v>6.2</v>
      </c>
      <c r="B155" s="14" t="s">
        <v>89</v>
      </c>
      <c r="C155" s="79" t="s">
        <v>25</v>
      </c>
      <c r="D155" s="79"/>
      <c r="E155" s="79">
        <v>63</v>
      </c>
      <c r="F155" s="79"/>
      <c r="G155" s="142">
        <v>11400</v>
      </c>
      <c r="H155" s="142">
        <v>11400</v>
      </c>
      <c r="I155" s="131">
        <f t="shared" si="19"/>
        <v>718200</v>
      </c>
      <c r="J155" s="6"/>
    </row>
    <row r="156" spans="1:10" ht="15.75" thickBot="1" x14ac:dyDescent="0.25">
      <c r="A156" s="17"/>
      <c r="B156" s="26"/>
      <c r="C156" s="17"/>
      <c r="D156" s="17"/>
      <c r="E156" s="17"/>
      <c r="F156" s="17"/>
      <c r="G156" s="18"/>
      <c r="H156" s="18"/>
      <c r="I156" s="18"/>
      <c r="J156" s="6"/>
    </row>
    <row r="157" spans="1:10" ht="15" x14ac:dyDescent="0.2">
      <c r="A157" s="81" t="s">
        <v>90</v>
      </c>
      <c r="B157" s="82"/>
      <c r="C157" s="82"/>
      <c r="D157" s="82"/>
      <c r="E157" s="82"/>
      <c r="F157" s="82"/>
      <c r="G157" s="83"/>
      <c r="H157" s="84">
        <f>SUM(I154:I155,I151:I152,I149,I138:I147,I136,I132:I134,I126:I127,I123:I124,I121,I118:I119,I116,I98:I114,I93:I96)</f>
        <v>187958778</v>
      </c>
      <c r="I157" s="85"/>
      <c r="J157" s="6"/>
    </row>
    <row r="158" spans="1:10" ht="15" customHeight="1" x14ac:dyDescent="0.2">
      <c r="A158" s="133" t="s">
        <v>91</v>
      </c>
      <c r="B158" s="134"/>
      <c r="C158" s="132"/>
      <c r="D158" s="139" t="s">
        <v>243</v>
      </c>
      <c r="E158" s="140"/>
      <c r="F158" s="19"/>
      <c r="G158" s="20">
        <v>0.17</v>
      </c>
      <c r="H158" s="21" t="s">
        <v>92</v>
      </c>
      <c r="I158" s="22">
        <f>+ROUND((H157*G158),0)</f>
        <v>31952992</v>
      </c>
      <c r="J158" s="6"/>
    </row>
    <row r="159" spans="1:10" ht="15" x14ac:dyDescent="0.2">
      <c r="A159" s="135"/>
      <c r="B159" s="136"/>
      <c r="C159" s="132"/>
      <c r="D159" s="139" t="s">
        <v>244</v>
      </c>
      <c r="E159" s="140"/>
      <c r="F159" s="19"/>
      <c r="G159" s="141">
        <v>0.01</v>
      </c>
      <c r="H159" s="21" t="s">
        <v>93</v>
      </c>
      <c r="I159" s="22">
        <f>+ROUND((H157*G159),0)</f>
        <v>1879588</v>
      </c>
      <c r="J159" s="6"/>
    </row>
    <row r="160" spans="1:10" ht="15" x14ac:dyDescent="0.2">
      <c r="A160" s="137"/>
      <c r="B160" s="138"/>
      <c r="C160" s="132"/>
      <c r="D160" s="139" t="s">
        <v>245</v>
      </c>
      <c r="E160" s="140"/>
      <c r="F160" s="19"/>
      <c r="G160" s="20">
        <v>0.03</v>
      </c>
      <c r="H160" s="21" t="s">
        <v>94</v>
      </c>
      <c r="I160" s="22">
        <f>+ROUND((H157*G160),0)</f>
        <v>5638763</v>
      </c>
      <c r="J160" s="6"/>
    </row>
    <row r="161" spans="1:10" ht="15" x14ac:dyDescent="0.2">
      <c r="A161" s="86" t="s">
        <v>95</v>
      </c>
      <c r="B161" s="87"/>
      <c r="C161" s="87"/>
      <c r="D161" s="87"/>
      <c r="E161" s="87"/>
      <c r="F161" s="19"/>
      <c r="G161" s="20">
        <v>0.19</v>
      </c>
      <c r="H161" s="88">
        <f>+ROUND((I160*G161),0)</f>
        <v>1071365</v>
      </c>
      <c r="I161" s="89"/>
      <c r="J161" s="6"/>
    </row>
    <row r="162" spans="1:10" ht="15.75" customHeight="1" thickBot="1" x14ac:dyDescent="0.25">
      <c r="A162" s="90" t="s">
        <v>96</v>
      </c>
      <c r="B162" s="91"/>
      <c r="C162" s="91"/>
      <c r="D162" s="91"/>
      <c r="E162" s="91"/>
      <c r="F162" s="91"/>
      <c r="G162" s="92"/>
      <c r="H162" s="93">
        <f>+H161+I160+I159+I158+H157</f>
        <v>228501486</v>
      </c>
      <c r="I162" s="94"/>
      <c r="J162" s="6"/>
    </row>
    <row r="163" spans="1:10" ht="15" x14ac:dyDescent="0.2">
      <c r="A163" s="25"/>
      <c r="B163" s="26"/>
      <c r="C163" s="25"/>
      <c r="D163" s="25"/>
      <c r="E163" s="25"/>
      <c r="F163" s="25"/>
      <c r="G163" s="27"/>
      <c r="H163" s="27"/>
      <c r="I163" s="27"/>
      <c r="J163" s="39"/>
    </row>
    <row r="164" spans="1:10" ht="15.75" thickBot="1" x14ac:dyDescent="0.25">
      <c r="A164" s="25"/>
      <c r="B164" s="26"/>
      <c r="C164" s="25"/>
      <c r="D164" s="25"/>
      <c r="E164" s="25"/>
      <c r="F164" s="25"/>
      <c r="G164" s="27"/>
      <c r="H164" s="27"/>
      <c r="I164" s="27"/>
      <c r="J164" s="39"/>
    </row>
    <row r="165" spans="1:10" ht="39.950000000000003" customHeight="1" thickBot="1" x14ac:dyDescent="0.25">
      <c r="A165" s="62" t="s">
        <v>150</v>
      </c>
      <c r="B165" s="63"/>
      <c r="C165" s="63"/>
      <c r="D165" s="63"/>
      <c r="E165" s="63"/>
      <c r="F165" s="63"/>
      <c r="G165" s="63"/>
      <c r="H165" s="63"/>
      <c r="I165" s="64"/>
      <c r="J165" s="6"/>
    </row>
    <row r="166" spans="1:10" ht="15.75" thickBot="1" x14ac:dyDescent="0.25">
      <c r="A166" s="25"/>
      <c r="B166" s="26"/>
      <c r="C166" s="25"/>
      <c r="D166" s="25"/>
      <c r="E166" s="25"/>
      <c r="F166" s="25"/>
      <c r="G166" s="27"/>
      <c r="H166" s="27"/>
      <c r="I166" s="27"/>
      <c r="J166" s="6"/>
    </row>
    <row r="167" spans="1:10" ht="18.75" thickBot="1" x14ac:dyDescent="0.25">
      <c r="A167" s="95" t="s">
        <v>151</v>
      </c>
      <c r="B167" s="96"/>
      <c r="C167" s="96"/>
      <c r="D167" s="96"/>
      <c r="E167" s="96"/>
      <c r="F167" s="96"/>
      <c r="G167" s="96"/>
      <c r="H167" s="96"/>
      <c r="I167" s="97"/>
      <c r="J167" s="6"/>
    </row>
    <row r="168" spans="1:10" ht="15" customHeight="1" x14ac:dyDescent="0.2">
      <c r="A168" s="40" t="s">
        <v>5</v>
      </c>
      <c r="B168" s="41" t="s">
        <v>6</v>
      </c>
      <c r="C168" s="108" t="s">
        <v>7</v>
      </c>
      <c r="D168" s="108"/>
      <c r="E168" s="108" t="s">
        <v>100</v>
      </c>
      <c r="F168" s="108"/>
      <c r="G168" s="109" t="s">
        <v>9</v>
      </c>
      <c r="H168" s="109"/>
      <c r="I168" s="42" t="s">
        <v>10</v>
      </c>
      <c r="J168" s="6"/>
    </row>
    <row r="169" spans="1:10" ht="15" x14ac:dyDescent="0.2">
      <c r="A169" s="56" t="s">
        <v>152</v>
      </c>
      <c r="B169" s="57"/>
      <c r="C169" s="57"/>
      <c r="D169" s="57"/>
      <c r="E169" s="57"/>
      <c r="F169" s="57"/>
      <c r="G169" s="57"/>
      <c r="H169" s="57"/>
      <c r="I169" s="58"/>
      <c r="J169" s="6"/>
    </row>
    <row r="170" spans="1:10" ht="63.75" x14ac:dyDescent="0.2">
      <c r="A170" s="7">
        <v>1.1000000000000001</v>
      </c>
      <c r="B170" s="11" t="s">
        <v>153</v>
      </c>
      <c r="C170" s="60" t="s">
        <v>15</v>
      </c>
      <c r="D170" s="60"/>
      <c r="E170" s="60">
        <v>100.8</v>
      </c>
      <c r="F170" s="60"/>
      <c r="G170" s="142">
        <v>105164</v>
      </c>
      <c r="H170" s="142">
        <v>105164</v>
      </c>
      <c r="I170" s="131">
        <f t="shared" ref="I170:I172" si="20">+ROUND((E170*G170),0)</f>
        <v>10600531</v>
      </c>
      <c r="J170" s="6"/>
    </row>
    <row r="171" spans="1:10" ht="76.5" x14ac:dyDescent="0.2">
      <c r="A171" s="7">
        <v>1.3</v>
      </c>
      <c r="B171" s="11" t="s">
        <v>154</v>
      </c>
      <c r="C171" s="60" t="s">
        <v>15</v>
      </c>
      <c r="D171" s="60"/>
      <c r="E171" s="60">
        <v>7.2</v>
      </c>
      <c r="F171" s="60"/>
      <c r="G171" s="142">
        <v>57598</v>
      </c>
      <c r="H171" s="142">
        <v>57598</v>
      </c>
      <c r="I171" s="131">
        <f t="shared" si="20"/>
        <v>414706</v>
      </c>
      <c r="J171" s="6"/>
    </row>
    <row r="172" spans="1:10" ht="51" x14ac:dyDescent="0.2">
      <c r="A172" s="7">
        <v>1.4</v>
      </c>
      <c r="B172" s="11" t="s">
        <v>155</v>
      </c>
      <c r="C172" s="60" t="s">
        <v>13</v>
      </c>
      <c r="D172" s="60"/>
      <c r="E172" s="60">
        <v>42</v>
      </c>
      <c r="F172" s="60"/>
      <c r="G172" s="142">
        <v>26451</v>
      </c>
      <c r="H172" s="142">
        <v>26451</v>
      </c>
      <c r="I172" s="131">
        <f t="shared" si="20"/>
        <v>1110942</v>
      </c>
      <c r="J172" s="6"/>
    </row>
    <row r="173" spans="1:10" ht="15" x14ac:dyDescent="0.2">
      <c r="A173" s="56" t="s">
        <v>156</v>
      </c>
      <c r="B173" s="57"/>
      <c r="C173" s="57"/>
      <c r="D173" s="57"/>
      <c r="E173" s="57"/>
      <c r="F173" s="57"/>
      <c r="G173" s="57"/>
      <c r="H173" s="57"/>
      <c r="I173" s="58"/>
      <c r="J173" s="6"/>
    </row>
    <row r="174" spans="1:10" ht="25.5" x14ac:dyDescent="0.2">
      <c r="A174" s="7">
        <v>2.1</v>
      </c>
      <c r="B174" s="8" t="s">
        <v>127</v>
      </c>
      <c r="C174" s="61" t="s">
        <v>15</v>
      </c>
      <c r="D174" s="61"/>
      <c r="E174" s="60">
        <v>240</v>
      </c>
      <c r="F174" s="60"/>
      <c r="G174" s="142">
        <v>13356</v>
      </c>
      <c r="H174" s="142">
        <v>13356</v>
      </c>
      <c r="I174" s="131">
        <f t="shared" ref="I174:I175" si="21">+ROUND((E174*G174),0)</f>
        <v>3205440</v>
      </c>
      <c r="J174" s="6"/>
    </row>
    <row r="175" spans="1:10" ht="15" x14ac:dyDescent="0.2">
      <c r="A175" s="7">
        <v>2.2000000000000002</v>
      </c>
      <c r="B175" s="8" t="s">
        <v>157</v>
      </c>
      <c r="C175" s="61" t="s">
        <v>15</v>
      </c>
      <c r="D175" s="61"/>
      <c r="E175" s="60">
        <v>15</v>
      </c>
      <c r="F175" s="60"/>
      <c r="G175" s="142">
        <v>13325</v>
      </c>
      <c r="H175" s="142">
        <v>13325</v>
      </c>
      <c r="I175" s="131">
        <f t="shared" si="21"/>
        <v>199875</v>
      </c>
      <c r="J175" s="6"/>
    </row>
    <row r="176" spans="1:10" ht="15" customHeight="1" x14ac:dyDescent="0.2">
      <c r="A176" s="105" t="s">
        <v>158</v>
      </c>
      <c r="B176" s="106"/>
      <c r="C176" s="106"/>
      <c r="D176" s="106"/>
      <c r="E176" s="106"/>
      <c r="F176" s="106"/>
      <c r="G176" s="106"/>
      <c r="H176" s="106"/>
      <c r="I176" s="107"/>
      <c r="J176" s="6"/>
    </row>
    <row r="177" spans="1:10" ht="15.75" thickBot="1" x14ac:dyDescent="0.25">
      <c r="A177" s="35">
        <v>3.1</v>
      </c>
      <c r="B177" s="14" t="s">
        <v>88</v>
      </c>
      <c r="C177" s="80" t="s">
        <v>15</v>
      </c>
      <c r="D177" s="80"/>
      <c r="E177" s="79">
        <v>60</v>
      </c>
      <c r="F177" s="79"/>
      <c r="G177" s="146">
        <v>6840</v>
      </c>
      <c r="H177" s="146"/>
      <c r="I177" s="131">
        <f>+ROUND((E177*G177),0)</f>
        <v>410400</v>
      </c>
      <c r="J177" s="6"/>
    </row>
    <row r="178" spans="1:10" ht="15.75" thickBot="1" x14ac:dyDescent="0.25">
      <c r="A178" s="25"/>
      <c r="B178" s="26"/>
      <c r="C178" s="110"/>
      <c r="D178" s="110"/>
      <c r="E178" s="111"/>
      <c r="F178" s="111"/>
      <c r="G178" s="112"/>
      <c r="H178" s="112"/>
      <c r="I178" s="27"/>
      <c r="J178" s="6"/>
    </row>
    <row r="179" spans="1:10" ht="18.75" thickBot="1" x14ac:dyDescent="0.25">
      <c r="A179" s="95" t="s">
        <v>159</v>
      </c>
      <c r="B179" s="96"/>
      <c r="C179" s="96"/>
      <c r="D179" s="96"/>
      <c r="E179" s="96"/>
      <c r="F179" s="96"/>
      <c r="G179" s="96"/>
      <c r="H179" s="96"/>
      <c r="I179" s="97"/>
      <c r="J179" s="6"/>
    </row>
    <row r="180" spans="1:10" ht="15" customHeight="1" x14ac:dyDescent="0.2">
      <c r="A180" s="40" t="s">
        <v>5</v>
      </c>
      <c r="B180" s="41" t="s">
        <v>6</v>
      </c>
      <c r="C180" s="108" t="s">
        <v>7</v>
      </c>
      <c r="D180" s="108"/>
      <c r="E180" s="108" t="s">
        <v>100</v>
      </c>
      <c r="F180" s="108"/>
      <c r="G180" s="109" t="s">
        <v>9</v>
      </c>
      <c r="H180" s="109"/>
      <c r="I180" s="42" t="s">
        <v>10</v>
      </c>
      <c r="J180" s="6"/>
    </row>
    <row r="181" spans="1:10" ht="15" x14ac:dyDescent="0.2">
      <c r="A181" s="56" t="s">
        <v>11</v>
      </c>
      <c r="B181" s="57"/>
      <c r="C181" s="57"/>
      <c r="D181" s="57"/>
      <c r="E181" s="57"/>
      <c r="F181" s="57"/>
      <c r="G181" s="57"/>
      <c r="H181" s="57"/>
      <c r="I181" s="58"/>
      <c r="J181" s="6"/>
    </row>
    <row r="182" spans="1:10" ht="25.5" x14ac:dyDescent="0.2">
      <c r="A182" s="7">
        <v>1.1000000000000001</v>
      </c>
      <c r="B182" s="8" t="s">
        <v>160</v>
      </c>
      <c r="C182" s="60" t="s">
        <v>15</v>
      </c>
      <c r="D182" s="60"/>
      <c r="E182" s="60">
        <v>54.9</v>
      </c>
      <c r="F182" s="60"/>
      <c r="G182" s="142">
        <v>5874</v>
      </c>
      <c r="H182" s="142">
        <v>5874</v>
      </c>
      <c r="I182" s="131">
        <f t="shared" ref="I182:I192" si="22">+ROUND((E182*G182),0)</f>
        <v>322483</v>
      </c>
      <c r="J182" s="6"/>
    </row>
    <row r="183" spans="1:10" ht="25.5" x14ac:dyDescent="0.2">
      <c r="A183" s="7">
        <v>1.2</v>
      </c>
      <c r="B183" s="8" t="s">
        <v>161</v>
      </c>
      <c r="C183" s="60" t="s">
        <v>17</v>
      </c>
      <c r="D183" s="60"/>
      <c r="E183" s="60">
        <v>2</v>
      </c>
      <c r="F183" s="60"/>
      <c r="G183" s="142">
        <v>275265</v>
      </c>
      <c r="H183" s="142">
        <v>275265</v>
      </c>
      <c r="I183" s="131">
        <f t="shared" si="22"/>
        <v>550530</v>
      </c>
      <c r="J183" s="6"/>
    </row>
    <row r="184" spans="1:10" ht="15" x14ac:dyDescent="0.2">
      <c r="A184" s="56" t="s">
        <v>162</v>
      </c>
      <c r="B184" s="57"/>
      <c r="C184" s="57"/>
      <c r="D184" s="57"/>
      <c r="E184" s="57"/>
      <c r="F184" s="57"/>
      <c r="G184" s="57"/>
      <c r="H184" s="57"/>
      <c r="I184" s="58"/>
      <c r="J184" s="6"/>
    </row>
    <row r="185" spans="1:10" ht="76.5" x14ac:dyDescent="0.2">
      <c r="A185" s="7">
        <v>2.1</v>
      </c>
      <c r="B185" s="11" t="s">
        <v>163</v>
      </c>
      <c r="C185" s="61" t="s">
        <v>15</v>
      </c>
      <c r="D185" s="61"/>
      <c r="E185" s="60">
        <v>122.9</v>
      </c>
      <c r="F185" s="60"/>
      <c r="G185" s="142">
        <v>71025</v>
      </c>
      <c r="H185" s="142">
        <v>71025</v>
      </c>
      <c r="I185" s="131">
        <f t="shared" si="22"/>
        <v>8728973</v>
      </c>
      <c r="J185" s="6"/>
    </row>
    <row r="186" spans="1:10" ht="25.5" x14ac:dyDescent="0.2">
      <c r="A186" s="7">
        <v>2.2000000000000002</v>
      </c>
      <c r="B186" s="11" t="s">
        <v>69</v>
      </c>
      <c r="C186" s="61" t="s">
        <v>15</v>
      </c>
      <c r="D186" s="61"/>
      <c r="E186" s="60">
        <v>110.9</v>
      </c>
      <c r="F186" s="60"/>
      <c r="G186" s="142">
        <v>41321</v>
      </c>
      <c r="H186" s="142">
        <v>41321</v>
      </c>
      <c r="I186" s="131">
        <f t="shared" si="22"/>
        <v>4582499</v>
      </c>
      <c r="J186" s="6"/>
    </row>
    <row r="187" spans="1:10" ht="15" x14ac:dyDescent="0.2">
      <c r="A187" s="56" t="s">
        <v>164</v>
      </c>
      <c r="B187" s="57"/>
      <c r="C187" s="57"/>
      <c r="D187" s="57"/>
      <c r="E187" s="57"/>
      <c r="F187" s="57"/>
      <c r="G187" s="57"/>
      <c r="H187" s="57"/>
      <c r="I187" s="58"/>
      <c r="J187" s="6"/>
    </row>
    <row r="188" spans="1:10" ht="25.5" x14ac:dyDescent="0.2">
      <c r="A188" s="7">
        <v>3.1</v>
      </c>
      <c r="B188" s="8" t="s">
        <v>127</v>
      </c>
      <c r="C188" s="61" t="s">
        <v>15</v>
      </c>
      <c r="D188" s="61"/>
      <c r="E188" s="60">
        <v>62.5</v>
      </c>
      <c r="F188" s="60"/>
      <c r="G188" s="142">
        <v>13356</v>
      </c>
      <c r="H188" s="142">
        <v>13356</v>
      </c>
      <c r="I188" s="131">
        <f t="shared" si="22"/>
        <v>834750</v>
      </c>
      <c r="J188" s="6"/>
    </row>
    <row r="189" spans="1:10" ht="15" x14ac:dyDescent="0.2">
      <c r="A189" s="7">
        <v>3.2</v>
      </c>
      <c r="B189" s="8" t="s">
        <v>165</v>
      </c>
      <c r="C189" s="61" t="s">
        <v>15</v>
      </c>
      <c r="D189" s="61"/>
      <c r="E189" s="60">
        <v>30</v>
      </c>
      <c r="F189" s="60"/>
      <c r="G189" s="142">
        <v>12658</v>
      </c>
      <c r="H189" s="142">
        <v>12658</v>
      </c>
      <c r="I189" s="131">
        <f t="shared" si="22"/>
        <v>379740</v>
      </c>
      <c r="J189" s="6"/>
    </row>
    <row r="190" spans="1:10" ht="15" customHeight="1" x14ac:dyDescent="0.2">
      <c r="A190" s="105" t="s">
        <v>166</v>
      </c>
      <c r="B190" s="106"/>
      <c r="C190" s="106"/>
      <c r="D190" s="106"/>
      <c r="E190" s="106"/>
      <c r="F190" s="106"/>
      <c r="G190" s="106"/>
      <c r="H190" s="106"/>
      <c r="I190" s="107"/>
      <c r="J190" s="6"/>
    </row>
    <row r="191" spans="1:10" ht="15" x14ac:dyDescent="0.2">
      <c r="A191" s="33">
        <v>4.0999999999999996</v>
      </c>
      <c r="B191" s="8" t="s">
        <v>88</v>
      </c>
      <c r="C191" s="61" t="s">
        <v>15</v>
      </c>
      <c r="D191" s="61"/>
      <c r="E191" s="60">
        <v>104</v>
      </c>
      <c r="F191" s="60"/>
      <c r="G191" s="142">
        <v>6840</v>
      </c>
      <c r="H191" s="142">
        <v>6840</v>
      </c>
      <c r="I191" s="131">
        <f t="shared" si="22"/>
        <v>711360</v>
      </c>
      <c r="J191" s="6"/>
    </row>
    <row r="192" spans="1:10" ht="15.75" thickBot="1" x14ac:dyDescent="0.25">
      <c r="A192" s="35">
        <v>4.2</v>
      </c>
      <c r="B192" s="14" t="s">
        <v>89</v>
      </c>
      <c r="C192" s="80" t="s">
        <v>25</v>
      </c>
      <c r="D192" s="80"/>
      <c r="E192" s="79">
        <v>21</v>
      </c>
      <c r="F192" s="79"/>
      <c r="G192" s="142">
        <v>11400</v>
      </c>
      <c r="H192" s="142">
        <v>11400</v>
      </c>
      <c r="I192" s="131">
        <f t="shared" si="22"/>
        <v>239400</v>
      </c>
      <c r="J192" s="6"/>
    </row>
    <row r="193" spans="1:10" ht="15.75" thickBot="1" x14ac:dyDescent="0.25">
      <c r="A193" s="25"/>
      <c r="B193" s="26"/>
      <c r="C193" s="110"/>
      <c r="D193" s="110"/>
      <c r="E193" s="111"/>
      <c r="F193" s="111"/>
      <c r="G193" s="112"/>
      <c r="H193" s="112"/>
      <c r="I193" s="27"/>
      <c r="J193" s="6"/>
    </row>
    <row r="194" spans="1:10" ht="15" x14ac:dyDescent="0.2">
      <c r="A194" s="81" t="s">
        <v>90</v>
      </c>
      <c r="B194" s="82"/>
      <c r="C194" s="82"/>
      <c r="D194" s="82"/>
      <c r="E194" s="82"/>
      <c r="F194" s="82"/>
      <c r="G194" s="83"/>
      <c r="H194" s="84">
        <f>SUM(I191:I192,I188:I189,I185:I186,I182:I183,I177,I174:I175,I170:I172)</f>
        <v>32291629</v>
      </c>
      <c r="I194" s="85"/>
      <c r="J194" s="6"/>
    </row>
    <row r="195" spans="1:10" ht="15" customHeight="1" x14ac:dyDescent="0.2">
      <c r="A195" s="133" t="s">
        <v>91</v>
      </c>
      <c r="B195" s="134"/>
      <c r="C195" s="132"/>
      <c r="D195" s="139" t="s">
        <v>243</v>
      </c>
      <c r="E195" s="140"/>
      <c r="F195" s="19"/>
      <c r="G195" s="20">
        <v>0.17</v>
      </c>
      <c r="H195" s="21" t="s">
        <v>92</v>
      </c>
      <c r="I195" s="22">
        <f>+ROUND((H194*G195),0)</f>
        <v>5489577</v>
      </c>
      <c r="J195" s="6"/>
    </row>
    <row r="196" spans="1:10" ht="15" x14ac:dyDescent="0.2">
      <c r="A196" s="135"/>
      <c r="B196" s="136"/>
      <c r="C196" s="132"/>
      <c r="D196" s="139" t="s">
        <v>244</v>
      </c>
      <c r="E196" s="140"/>
      <c r="F196" s="19"/>
      <c r="G196" s="141">
        <v>0.01</v>
      </c>
      <c r="H196" s="21" t="s">
        <v>93</v>
      </c>
      <c r="I196" s="22">
        <f>+ROUND((H194*G196),0)</f>
        <v>322916</v>
      </c>
      <c r="J196" s="6"/>
    </row>
    <row r="197" spans="1:10" ht="15" x14ac:dyDescent="0.2">
      <c r="A197" s="137"/>
      <c r="B197" s="138"/>
      <c r="C197" s="132"/>
      <c r="D197" s="139" t="s">
        <v>245</v>
      </c>
      <c r="E197" s="140"/>
      <c r="F197" s="19"/>
      <c r="G197" s="20">
        <v>0.03</v>
      </c>
      <c r="H197" s="21" t="s">
        <v>94</v>
      </c>
      <c r="I197" s="22">
        <f>+ROUND((H194*G197),0)</f>
        <v>968749</v>
      </c>
      <c r="J197" s="6"/>
    </row>
    <row r="198" spans="1:10" ht="15" x14ac:dyDescent="0.2">
      <c r="A198" s="86" t="s">
        <v>95</v>
      </c>
      <c r="B198" s="87"/>
      <c r="C198" s="87"/>
      <c r="D198" s="87"/>
      <c r="E198" s="87"/>
      <c r="F198" s="19"/>
      <c r="G198" s="20">
        <v>0.19</v>
      </c>
      <c r="H198" s="88">
        <f>+ROUND((I197*G198),0)</f>
        <v>184062</v>
      </c>
      <c r="I198" s="89"/>
      <c r="J198" s="6"/>
    </row>
    <row r="199" spans="1:10" ht="15.75" customHeight="1" thickBot="1" x14ac:dyDescent="0.25">
      <c r="A199" s="90" t="s">
        <v>96</v>
      </c>
      <c r="B199" s="91"/>
      <c r="C199" s="91"/>
      <c r="D199" s="91"/>
      <c r="E199" s="91"/>
      <c r="F199" s="91"/>
      <c r="G199" s="92"/>
      <c r="H199" s="93">
        <f>+H198+I197+I196+I195+H194</f>
        <v>39256933</v>
      </c>
      <c r="I199" s="94"/>
      <c r="J199" s="6"/>
    </row>
    <row r="200" spans="1:10" ht="15" x14ac:dyDescent="0.2">
      <c r="A200" s="25"/>
      <c r="B200" s="26"/>
      <c r="C200" s="43"/>
      <c r="D200" s="43"/>
      <c r="E200" s="25"/>
      <c r="F200" s="25"/>
      <c r="G200" s="27"/>
      <c r="H200" s="27"/>
      <c r="I200" s="27"/>
      <c r="J200" s="6"/>
    </row>
    <row r="201" spans="1:10" ht="15.75" thickBot="1" x14ac:dyDescent="0.25">
      <c r="A201" s="25"/>
      <c r="B201" s="26"/>
      <c r="C201" s="43"/>
      <c r="D201" s="43"/>
      <c r="E201" s="25"/>
      <c r="F201" s="25"/>
      <c r="G201" s="27"/>
      <c r="H201" s="27"/>
      <c r="I201" s="27"/>
      <c r="J201" s="6"/>
    </row>
    <row r="202" spans="1:10" ht="39" customHeight="1" thickBot="1" x14ac:dyDescent="0.25">
      <c r="A202" s="62" t="s">
        <v>167</v>
      </c>
      <c r="B202" s="63"/>
      <c r="C202" s="63"/>
      <c r="D202" s="63"/>
      <c r="E202" s="63"/>
      <c r="F202" s="63"/>
      <c r="G202" s="63"/>
      <c r="H202" s="63"/>
      <c r="I202" s="64"/>
      <c r="J202" s="6"/>
    </row>
    <row r="203" spans="1:10" ht="15.75" thickBot="1" x14ac:dyDescent="0.25">
      <c r="A203" s="25"/>
      <c r="B203" s="26"/>
      <c r="C203" s="43"/>
      <c r="D203" s="43"/>
      <c r="E203" s="25"/>
      <c r="F203" s="25"/>
      <c r="G203" s="27"/>
      <c r="H203" s="27"/>
      <c r="I203" s="27"/>
      <c r="J203" s="6"/>
    </row>
    <row r="204" spans="1:10" ht="18.75" thickBot="1" x14ac:dyDescent="0.25">
      <c r="A204" s="68" t="s">
        <v>168</v>
      </c>
      <c r="B204" s="69"/>
      <c r="C204" s="69"/>
      <c r="D204" s="69"/>
      <c r="E204" s="69"/>
      <c r="F204" s="69"/>
      <c r="G204" s="69"/>
      <c r="H204" s="69"/>
      <c r="I204" s="70"/>
      <c r="J204" s="6"/>
    </row>
    <row r="205" spans="1:10" ht="15" customHeight="1" x14ac:dyDescent="0.2">
      <c r="A205" s="44" t="s">
        <v>5</v>
      </c>
      <c r="B205" s="45" t="s">
        <v>6</v>
      </c>
      <c r="C205" s="108" t="s">
        <v>7</v>
      </c>
      <c r="D205" s="108"/>
      <c r="E205" s="108" t="s">
        <v>100</v>
      </c>
      <c r="F205" s="108"/>
      <c r="G205" s="109" t="s">
        <v>9</v>
      </c>
      <c r="H205" s="109"/>
      <c r="I205" s="42" t="s">
        <v>10</v>
      </c>
      <c r="J205" s="6"/>
    </row>
    <row r="206" spans="1:10" ht="15" x14ac:dyDescent="0.2">
      <c r="A206" s="56" t="s">
        <v>11</v>
      </c>
      <c r="B206" s="57"/>
      <c r="C206" s="57"/>
      <c r="D206" s="57"/>
      <c r="E206" s="57"/>
      <c r="F206" s="57"/>
      <c r="G206" s="57"/>
      <c r="H206" s="57"/>
      <c r="I206" s="58"/>
      <c r="J206" s="6"/>
    </row>
    <row r="207" spans="1:10" ht="15" x14ac:dyDescent="0.2">
      <c r="A207" s="7">
        <v>1.1000000000000001</v>
      </c>
      <c r="B207" s="8" t="s">
        <v>12</v>
      </c>
      <c r="C207" s="60" t="s">
        <v>13</v>
      </c>
      <c r="D207" s="60"/>
      <c r="E207" s="60">
        <v>10</v>
      </c>
      <c r="F207" s="60"/>
      <c r="G207" s="142">
        <v>25830</v>
      </c>
      <c r="H207" s="142">
        <v>25830</v>
      </c>
      <c r="I207" s="131">
        <f t="shared" ref="I207:I215" si="23">+ROUND((E207*G207),0)</f>
        <v>258300</v>
      </c>
      <c r="J207" s="6"/>
    </row>
    <row r="208" spans="1:10" ht="15" x14ac:dyDescent="0.2">
      <c r="A208" s="7">
        <v>1.2</v>
      </c>
      <c r="B208" s="8" t="s">
        <v>14</v>
      </c>
      <c r="C208" s="60" t="s">
        <v>15</v>
      </c>
      <c r="D208" s="60"/>
      <c r="E208" s="60">
        <v>33.6</v>
      </c>
      <c r="F208" s="60"/>
      <c r="G208" s="142">
        <v>4402</v>
      </c>
      <c r="H208" s="142">
        <v>4402</v>
      </c>
      <c r="I208" s="131">
        <f t="shared" si="23"/>
        <v>147907</v>
      </c>
      <c r="J208" s="6"/>
    </row>
    <row r="209" spans="1:10" ht="15" x14ac:dyDescent="0.2">
      <c r="A209" s="7">
        <v>1.3</v>
      </c>
      <c r="B209" s="8" t="s">
        <v>18</v>
      </c>
      <c r="C209" s="60" t="s">
        <v>17</v>
      </c>
      <c r="D209" s="60"/>
      <c r="E209" s="60">
        <v>1</v>
      </c>
      <c r="F209" s="60"/>
      <c r="G209" s="142">
        <v>12698</v>
      </c>
      <c r="H209" s="142">
        <v>12698</v>
      </c>
      <c r="I209" s="131">
        <f t="shared" si="23"/>
        <v>12698</v>
      </c>
      <c r="J209" s="6"/>
    </row>
    <row r="210" spans="1:10" ht="15" x14ac:dyDescent="0.2">
      <c r="A210" s="7">
        <v>1.4</v>
      </c>
      <c r="B210" s="8" t="s">
        <v>19</v>
      </c>
      <c r="C210" s="60" t="s">
        <v>15</v>
      </c>
      <c r="D210" s="60"/>
      <c r="E210" s="60">
        <v>8</v>
      </c>
      <c r="F210" s="60"/>
      <c r="G210" s="142">
        <v>21451</v>
      </c>
      <c r="H210" s="142">
        <v>21451</v>
      </c>
      <c r="I210" s="131">
        <f t="shared" si="23"/>
        <v>171608</v>
      </c>
      <c r="J210" s="6"/>
    </row>
    <row r="211" spans="1:10" ht="25.5" x14ac:dyDescent="0.2">
      <c r="A211" s="7">
        <v>1.5</v>
      </c>
      <c r="B211" s="8" t="s">
        <v>169</v>
      </c>
      <c r="C211" s="60" t="s">
        <v>15</v>
      </c>
      <c r="D211" s="60"/>
      <c r="E211" s="60">
        <v>2</v>
      </c>
      <c r="F211" s="60"/>
      <c r="G211" s="142">
        <v>6402</v>
      </c>
      <c r="H211" s="142">
        <v>6402</v>
      </c>
      <c r="I211" s="131">
        <f t="shared" si="23"/>
        <v>12804</v>
      </c>
      <c r="J211" s="6"/>
    </row>
    <row r="212" spans="1:10" ht="38.25" x14ac:dyDescent="0.2">
      <c r="A212" s="7">
        <v>1.6</v>
      </c>
      <c r="B212" s="8" t="s">
        <v>170</v>
      </c>
      <c r="C212" s="60" t="s">
        <v>17</v>
      </c>
      <c r="D212" s="60"/>
      <c r="E212" s="60">
        <v>28</v>
      </c>
      <c r="F212" s="60"/>
      <c r="G212" s="142">
        <v>12784</v>
      </c>
      <c r="H212" s="142">
        <v>12784</v>
      </c>
      <c r="I212" s="131">
        <f t="shared" si="23"/>
        <v>357952</v>
      </c>
      <c r="J212" s="6"/>
    </row>
    <row r="213" spans="1:10" ht="25.5" x14ac:dyDescent="0.2">
      <c r="A213" s="7">
        <v>1.7</v>
      </c>
      <c r="B213" s="8" t="s">
        <v>22</v>
      </c>
      <c r="C213" s="60" t="s">
        <v>15</v>
      </c>
      <c r="D213" s="60"/>
      <c r="E213" s="60">
        <v>3</v>
      </c>
      <c r="F213" s="60"/>
      <c r="G213" s="142">
        <v>7541</v>
      </c>
      <c r="H213" s="142">
        <v>7541</v>
      </c>
      <c r="I213" s="131">
        <f t="shared" si="23"/>
        <v>22623</v>
      </c>
      <c r="J213" s="6"/>
    </row>
    <row r="214" spans="1:10" ht="15" x14ac:dyDescent="0.2">
      <c r="A214" s="7">
        <v>1.8</v>
      </c>
      <c r="B214" s="8" t="s">
        <v>171</v>
      </c>
      <c r="C214" s="60" t="s">
        <v>15</v>
      </c>
      <c r="D214" s="60"/>
      <c r="E214" s="60">
        <v>14.6</v>
      </c>
      <c r="F214" s="60"/>
      <c r="G214" s="142">
        <v>8272</v>
      </c>
      <c r="H214" s="142">
        <v>8272</v>
      </c>
      <c r="I214" s="131">
        <f t="shared" si="23"/>
        <v>120771</v>
      </c>
      <c r="J214" s="6"/>
    </row>
    <row r="215" spans="1:10" ht="25.5" x14ac:dyDescent="0.2">
      <c r="A215" s="7" t="s">
        <v>172</v>
      </c>
      <c r="B215" s="8" t="s">
        <v>173</v>
      </c>
      <c r="C215" s="60" t="s">
        <v>15</v>
      </c>
      <c r="D215" s="60"/>
      <c r="E215" s="60">
        <v>99.4</v>
      </c>
      <c r="F215" s="60"/>
      <c r="G215" s="142">
        <v>13942</v>
      </c>
      <c r="H215" s="142">
        <v>13942</v>
      </c>
      <c r="I215" s="131">
        <f t="shared" si="23"/>
        <v>1385835</v>
      </c>
      <c r="J215" s="6"/>
    </row>
    <row r="216" spans="1:10" ht="15" x14ac:dyDescent="0.2">
      <c r="A216" s="56" t="s">
        <v>23</v>
      </c>
      <c r="B216" s="57"/>
      <c r="C216" s="57"/>
      <c r="D216" s="57"/>
      <c r="E216" s="57"/>
      <c r="F216" s="57"/>
      <c r="G216" s="57"/>
      <c r="H216" s="57"/>
      <c r="I216" s="58"/>
      <c r="J216" s="6"/>
    </row>
    <row r="217" spans="1:10" ht="38.25" x14ac:dyDescent="0.2">
      <c r="A217" s="7">
        <v>2.1</v>
      </c>
      <c r="B217" s="8" t="s">
        <v>24</v>
      </c>
      <c r="C217" s="60" t="s">
        <v>25</v>
      </c>
      <c r="D217" s="60"/>
      <c r="E217" s="60">
        <v>2.4</v>
      </c>
      <c r="F217" s="60"/>
      <c r="G217" s="142">
        <v>46471</v>
      </c>
      <c r="H217" s="142">
        <v>46471</v>
      </c>
      <c r="I217" s="131">
        <f t="shared" ref="I217:I219" si="24">+ROUND((E217*G217),0)</f>
        <v>111530</v>
      </c>
      <c r="J217" s="6"/>
    </row>
    <row r="218" spans="1:10" ht="15" x14ac:dyDescent="0.2">
      <c r="A218" s="7">
        <v>2.2000000000000002</v>
      </c>
      <c r="B218" s="11" t="s">
        <v>26</v>
      </c>
      <c r="C218" s="60" t="s">
        <v>25</v>
      </c>
      <c r="D218" s="60"/>
      <c r="E218" s="60">
        <v>0.8</v>
      </c>
      <c r="F218" s="60"/>
      <c r="G218" s="142">
        <v>101172</v>
      </c>
      <c r="H218" s="142">
        <v>101172</v>
      </c>
      <c r="I218" s="131">
        <f t="shared" si="24"/>
        <v>80938</v>
      </c>
      <c r="J218" s="6"/>
    </row>
    <row r="219" spans="1:10" ht="15" x14ac:dyDescent="0.2">
      <c r="A219" s="7">
        <v>2.2999999999999998</v>
      </c>
      <c r="B219" s="8" t="s">
        <v>174</v>
      </c>
      <c r="C219" s="60" t="s">
        <v>25</v>
      </c>
      <c r="D219" s="60"/>
      <c r="E219" s="60">
        <v>1.6</v>
      </c>
      <c r="F219" s="60"/>
      <c r="G219" s="142">
        <v>27991</v>
      </c>
      <c r="H219" s="142">
        <v>27991</v>
      </c>
      <c r="I219" s="131">
        <f t="shared" si="24"/>
        <v>44786</v>
      </c>
      <c r="J219" s="6"/>
    </row>
    <row r="220" spans="1:10" ht="15" x14ac:dyDescent="0.2">
      <c r="A220" s="56" t="s">
        <v>175</v>
      </c>
      <c r="B220" s="57"/>
      <c r="C220" s="57"/>
      <c r="D220" s="57"/>
      <c r="E220" s="57"/>
      <c r="F220" s="57"/>
      <c r="G220" s="57"/>
      <c r="H220" s="57"/>
      <c r="I220" s="58"/>
      <c r="J220" s="6"/>
    </row>
    <row r="221" spans="1:10" ht="51" x14ac:dyDescent="0.2">
      <c r="A221" s="7">
        <v>3.1</v>
      </c>
      <c r="B221" s="8" t="s">
        <v>176</v>
      </c>
      <c r="C221" s="60" t="s">
        <v>15</v>
      </c>
      <c r="D221" s="60"/>
      <c r="E221" s="60">
        <v>8.8000000000000007</v>
      </c>
      <c r="F221" s="60"/>
      <c r="G221" s="142">
        <v>112866</v>
      </c>
      <c r="H221" s="142">
        <v>112866</v>
      </c>
      <c r="I221" s="131">
        <f t="shared" ref="I221:I225" si="25">+ROUND((E221*G221),0)</f>
        <v>993221</v>
      </c>
      <c r="J221" s="6"/>
    </row>
    <row r="222" spans="1:10" ht="38.25" x14ac:dyDescent="0.2">
      <c r="A222" s="7">
        <v>3.2</v>
      </c>
      <c r="B222" s="8" t="s">
        <v>177</v>
      </c>
      <c r="C222" s="60" t="s">
        <v>15</v>
      </c>
      <c r="D222" s="60"/>
      <c r="E222" s="60">
        <v>8.8000000000000007</v>
      </c>
      <c r="F222" s="60"/>
      <c r="G222" s="142">
        <v>305663</v>
      </c>
      <c r="H222" s="142">
        <v>305663</v>
      </c>
      <c r="I222" s="131">
        <f t="shared" si="25"/>
        <v>2689834</v>
      </c>
      <c r="J222" s="6"/>
    </row>
    <row r="223" spans="1:10" ht="38.25" x14ac:dyDescent="0.2">
      <c r="A223" s="7">
        <v>3.3</v>
      </c>
      <c r="B223" s="8" t="s">
        <v>178</v>
      </c>
      <c r="C223" s="60" t="s">
        <v>25</v>
      </c>
      <c r="D223" s="60"/>
      <c r="E223" s="60">
        <v>0.8</v>
      </c>
      <c r="F223" s="60"/>
      <c r="G223" s="142">
        <v>1125018</v>
      </c>
      <c r="H223" s="142">
        <v>1125018</v>
      </c>
      <c r="I223" s="131">
        <f t="shared" si="25"/>
        <v>900014</v>
      </c>
      <c r="J223" s="6"/>
    </row>
    <row r="224" spans="1:10" ht="38.25" x14ac:dyDescent="0.2">
      <c r="A224" s="7">
        <v>3.4</v>
      </c>
      <c r="B224" s="8" t="s">
        <v>179</v>
      </c>
      <c r="C224" s="60" t="s">
        <v>25</v>
      </c>
      <c r="D224" s="60"/>
      <c r="E224" s="60">
        <v>1</v>
      </c>
      <c r="F224" s="60"/>
      <c r="G224" s="142">
        <v>1000356</v>
      </c>
      <c r="H224" s="142">
        <v>1000356</v>
      </c>
      <c r="I224" s="131">
        <f t="shared" si="25"/>
        <v>1000356</v>
      </c>
      <c r="J224" s="6"/>
    </row>
    <row r="225" spans="1:10" ht="38.25" x14ac:dyDescent="0.2">
      <c r="A225" s="7">
        <v>3.5</v>
      </c>
      <c r="B225" s="8" t="s">
        <v>180</v>
      </c>
      <c r="C225" s="60" t="s">
        <v>25</v>
      </c>
      <c r="D225" s="60"/>
      <c r="E225" s="60">
        <v>1.5</v>
      </c>
      <c r="F225" s="60"/>
      <c r="G225" s="142">
        <v>1022533</v>
      </c>
      <c r="H225" s="142">
        <v>1022533</v>
      </c>
      <c r="I225" s="131">
        <f t="shared" si="25"/>
        <v>1533800</v>
      </c>
      <c r="J225" s="6"/>
    </row>
    <row r="226" spans="1:10" ht="15" x14ac:dyDescent="0.2">
      <c r="A226" s="56" t="s">
        <v>181</v>
      </c>
      <c r="B226" s="57"/>
      <c r="C226" s="57"/>
      <c r="D226" s="57"/>
      <c r="E226" s="57"/>
      <c r="F226" s="57"/>
      <c r="G226" s="57"/>
      <c r="H226" s="57"/>
      <c r="I226" s="58"/>
      <c r="J226" s="6"/>
    </row>
    <row r="227" spans="1:10" ht="15" x14ac:dyDescent="0.2">
      <c r="A227" s="56" t="s">
        <v>182</v>
      </c>
      <c r="B227" s="57"/>
      <c r="C227" s="57"/>
      <c r="D227" s="57"/>
      <c r="E227" s="57"/>
      <c r="F227" s="57"/>
      <c r="G227" s="57"/>
      <c r="H227" s="57"/>
      <c r="I227" s="58"/>
      <c r="J227" s="6"/>
    </row>
    <row r="228" spans="1:10" ht="25.5" x14ac:dyDescent="0.2">
      <c r="A228" s="7" t="s">
        <v>183</v>
      </c>
      <c r="B228" s="8" t="s">
        <v>34</v>
      </c>
      <c r="C228" s="60" t="s">
        <v>13</v>
      </c>
      <c r="D228" s="60"/>
      <c r="E228" s="60">
        <v>6</v>
      </c>
      <c r="F228" s="60"/>
      <c r="G228" s="144">
        <v>33012</v>
      </c>
      <c r="H228" s="144"/>
      <c r="I228" s="131">
        <f t="shared" ref="I228" si="26">+ROUND((E228*G228),0)</f>
        <v>198072</v>
      </c>
      <c r="J228" s="6"/>
    </row>
    <row r="229" spans="1:10" ht="15" x14ac:dyDescent="0.2">
      <c r="A229" s="56" t="s">
        <v>184</v>
      </c>
      <c r="B229" s="57"/>
      <c r="C229" s="57"/>
      <c r="D229" s="57"/>
      <c r="E229" s="57"/>
      <c r="F229" s="57"/>
      <c r="G229" s="57"/>
      <c r="H229" s="57"/>
      <c r="I229" s="58"/>
      <c r="J229" s="6"/>
    </row>
    <row r="230" spans="1:10" ht="15" x14ac:dyDescent="0.2">
      <c r="A230" s="7" t="s">
        <v>185</v>
      </c>
      <c r="B230" s="8" t="s">
        <v>37</v>
      </c>
      <c r="C230" s="60" t="s">
        <v>17</v>
      </c>
      <c r="D230" s="60"/>
      <c r="E230" s="60">
        <v>3</v>
      </c>
      <c r="F230" s="60"/>
      <c r="G230" s="142">
        <v>44843</v>
      </c>
      <c r="H230" s="142">
        <v>44843</v>
      </c>
      <c r="I230" s="131">
        <f t="shared" ref="I230:I231" si="27">+ROUND((E230*G230),0)</f>
        <v>134529</v>
      </c>
      <c r="J230" s="6"/>
    </row>
    <row r="231" spans="1:10" ht="15" x14ac:dyDescent="0.2">
      <c r="A231" s="7" t="s">
        <v>186</v>
      </c>
      <c r="B231" s="8" t="s">
        <v>187</v>
      </c>
      <c r="C231" s="60" t="s">
        <v>17</v>
      </c>
      <c r="D231" s="60"/>
      <c r="E231" s="60">
        <v>1</v>
      </c>
      <c r="F231" s="60"/>
      <c r="G231" s="142">
        <v>109481</v>
      </c>
      <c r="H231" s="142">
        <v>109481</v>
      </c>
      <c r="I231" s="131">
        <f t="shared" si="27"/>
        <v>109481</v>
      </c>
      <c r="J231" s="6"/>
    </row>
    <row r="232" spans="1:10" ht="15" x14ac:dyDescent="0.2">
      <c r="A232" s="56" t="s">
        <v>188</v>
      </c>
      <c r="B232" s="57"/>
      <c r="C232" s="57"/>
      <c r="D232" s="57"/>
      <c r="E232" s="57"/>
      <c r="F232" s="57"/>
      <c r="G232" s="57"/>
      <c r="H232" s="57"/>
      <c r="I232" s="58"/>
      <c r="J232" s="6"/>
    </row>
    <row r="233" spans="1:10" ht="15" x14ac:dyDescent="0.2">
      <c r="A233" s="7" t="s">
        <v>189</v>
      </c>
      <c r="B233" s="8" t="s">
        <v>190</v>
      </c>
      <c r="C233" s="60" t="s">
        <v>17</v>
      </c>
      <c r="D233" s="60"/>
      <c r="E233" s="60">
        <v>1</v>
      </c>
      <c r="F233" s="60"/>
      <c r="G233" s="142">
        <v>79912</v>
      </c>
      <c r="H233" s="142">
        <v>79912</v>
      </c>
      <c r="I233" s="131">
        <f t="shared" ref="I233:I234" si="28">+ROUND((E233*G233),0)</f>
        <v>79912</v>
      </c>
      <c r="J233" s="6"/>
    </row>
    <row r="234" spans="1:10" ht="15" x14ac:dyDescent="0.2">
      <c r="A234" s="7" t="s">
        <v>191</v>
      </c>
      <c r="B234" s="8" t="s">
        <v>192</v>
      </c>
      <c r="C234" s="60" t="s">
        <v>17</v>
      </c>
      <c r="D234" s="60"/>
      <c r="E234" s="60">
        <v>1</v>
      </c>
      <c r="F234" s="60"/>
      <c r="G234" s="142">
        <v>109481</v>
      </c>
      <c r="H234" s="142">
        <v>109481</v>
      </c>
      <c r="I234" s="131">
        <f t="shared" si="28"/>
        <v>109481</v>
      </c>
      <c r="J234" s="6"/>
    </row>
    <row r="235" spans="1:10" ht="15" x14ac:dyDescent="0.2">
      <c r="A235" s="56" t="s">
        <v>193</v>
      </c>
      <c r="B235" s="57"/>
      <c r="C235" s="57"/>
      <c r="D235" s="57"/>
      <c r="E235" s="57"/>
      <c r="F235" s="57"/>
      <c r="G235" s="57"/>
      <c r="H235" s="57"/>
      <c r="I235" s="58"/>
      <c r="J235" s="6"/>
    </row>
    <row r="236" spans="1:10" ht="15" x14ac:dyDescent="0.2">
      <c r="A236" s="7" t="s">
        <v>194</v>
      </c>
      <c r="B236" s="8" t="s">
        <v>42</v>
      </c>
      <c r="C236" s="60" t="s">
        <v>17</v>
      </c>
      <c r="D236" s="60"/>
      <c r="E236" s="60">
        <v>1</v>
      </c>
      <c r="F236" s="60"/>
      <c r="G236" s="142">
        <v>14973</v>
      </c>
      <c r="H236" s="142">
        <v>14973</v>
      </c>
      <c r="I236" s="131">
        <f t="shared" ref="I236:I244" si="29">+ROUND((E236*G236),0)</f>
        <v>14973</v>
      </c>
      <c r="J236" s="6"/>
    </row>
    <row r="237" spans="1:10" ht="15" x14ac:dyDescent="0.2">
      <c r="A237" s="7" t="s">
        <v>195</v>
      </c>
      <c r="B237" s="8" t="s">
        <v>44</v>
      </c>
      <c r="C237" s="60" t="s">
        <v>17</v>
      </c>
      <c r="D237" s="60"/>
      <c r="E237" s="60">
        <v>2</v>
      </c>
      <c r="F237" s="60"/>
      <c r="G237" s="142">
        <v>24925</v>
      </c>
      <c r="H237" s="142">
        <v>24925</v>
      </c>
      <c r="I237" s="131">
        <f t="shared" si="29"/>
        <v>49850</v>
      </c>
      <c r="J237" s="6"/>
    </row>
    <row r="238" spans="1:10" ht="15" x14ac:dyDescent="0.2">
      <c r="A238" s="7" t="s">
        <v>196</v>
      </c>
      <c r="B238" s="8" t="s">
        <v>46</v>
      </c>
      <c r="C238" s="60" t="s">
        <v>17</v>
      </c>
      <c r="D238" s="60"/>
      <c r="E238" s="60">
        <v>1</v>
      </c>
      <c r="F238" s="60"/>
      <c r="G238" s="142">
        <v>33410</v>
      </c>
      <c r="H238" s="142">
        <v>33410</v>
      </c>
      <c r="I238" s="131">
        <f t="shared" si="29"/>
        <v>33410</v>
      </c>
      <c r="J238" s="6"/>
    </row>
    <row r="239" spans="1:10" ht="15" x14ac:dyDescent="0.2">
      <c r="A239" s="7" t="s">
        <v>197</v>
      </c>
      <c r="B239" s="8" t="s">
        <v>48</v>
      </c>
      <c r="C239" s="60" t="s">
        <v>17</v>
      </c>
      <c r="D239" s="60"/>
      <c r="E239" s="60">
        <v>2</v>
      </c>
      <c r="F239" s="60"/>
      <c r="G239" s="142">
        <v>14781</v>
      </c>
      <c r="H239" s="142">
        <v>14781</v>
      </c>
      <c r="I239" s="131">
        <f t="shared" si="29"/>
        <v>29562</v>
      </c>
      <c r="J239" s="6"/>
    </row>
    <row r="240" spans="1:10" ht="15" x14ac:dyDescent="0.2">
      <c r="A240" s="7" t="s">
        <v>198</v>
      </c>
      <c r="B240" s="8" t="s">
        <v>50</v>
      </c>
      <c r="C240" s="60" t="s">
        <v>17</v>
      </c>
      <c r="D240" s="60"/>
      <c r="E240" s="60">
        <v>1</v>
      </c>
      <c r="F240" s="60"/>
      <c r="G240" s="142">
        <v>471405</v>
      </c>
      <c r="H240" s="142">
        <v>471405</v>
      </c>
      <c r="I240" s="131">
        <f t="shared" si="29"/>
        <v>471405</v>
      </c>
      <c r="J240" s="6"/>
    </row>
    <row r="241" spans="1:10" ht="15" x14ac:dyDescent="0.2">
      <c r="A241" s="7" t="s">
        <v>199</v>
      </c>
      <c r="B241" s="8" t="s">
        <v>52</v>
      </c>
      <c r="C241" s="60" t="s">
        <v>17</v>
      </c>
      <c r="D241" s="60"/>
      <c r="E241" s="60">
        <v>1</v>
      </c>
      <c r="F241" s="60"/>
      <c r="G241" s="142">
        <v>281088</v>
      </c>
      <c r="H241" s="142">
        <v>281088</v>
      </c>
      <c r="I241" s="131">
        <f t="shared" si="29"/>
        <v>281088</v>
      </c>
      <c r="J241" s="6"/>
    </row>
    <row r="242" spans="1:10" ht="15" x14ac:dyDescent="0.2">
      <c r="A242" s="7" t="s">
        <v>200</v>
      </c>
      <c r="B242" s="8" t="s">
        <v>201</v>
      </c>
      <c r="C242" s="60" t="s">
        <v>17</v>
      </c>
      <c r="D242" s="60"/>
      <c r="E242" s="60">
        <v>1</v>
      </c>
      <c r="F242" s="60"/>
      <c r="G242" s="142">
        <v>291535</v>
      </c>
      <c r="H242" s="142">
        <v>291535</v>
      </c>
      <c r="I242" s="131">
        <f t="shared" si="29"/>
        <v>291535</v>
      </c>
      <c r="J242" s="6"/>
    </row>
    <row r="243" spans="1:10" ht="15" x14ac:dyDescent="0.2">
      <c r="A243" s="7" t="s">
        <v>202</v>
      </c>
      <c r="B243" s="8" t="s">
        <v>56</v>
      </c>
      <c r="C243" s="60" t="s">
        <v>17</v>
      </c>
      <c r="D243" s="60"/>
      <c r="E243" s="60">
        <v>1</v>
      </c>
      <c r="F243" s="60"/>
      <c r="G243" s="142">
        <v>289494</v>
      </c>
      <c r="H243" s="142">
        <v>289494</v>
      </c>
      <c r="I243" s="131">
        <f t="shared" si="29"/>
        <v>289494</v>
      </c>
      <c r="J243" s="6"/>
    </row>
    <row r="244" spans="1:10" ht="15" x14ac:dyDescent="0.2">
      <c r="A244" s="7" t="s">
        <v>203</v>
      </c>
      <c r="B244" s="8" t="s">
        <v>58</v>
      </c>
      <c r="C244" s="60" t="s">
        <v>17</v>
      </c>
      <c r="D244" s="60"/>
      <c r="E244" s="60">
        <v>1</v>
      </c>
      <c r="F244" s="60"/>
      <c r="G244" s="142">
        <v>517802</v>
      </c>
      <c r="H244" s="142">
        <v>517802</v>
      </c>
      <c r="I244" s="131">
        <f t="shared" si="29"/>
        <v>517802</v>
      </c>
      <c r="J244" s="6"/>
    </row>
    <row r="245" spans="1:10" ht="15" x14ac:dyDescent="0.2">
      <c r="A245" s="56" t="s">
        <v>204</v>
      </c>
      <c r="B245" s="57"/>
      <c r="C245" s="57"/>
      <c r="D245" s="57"/>
      <c r="E245" s="57"/>
      <c r="F245" s="57"/>
      <c r="G245" s="57"/>
      <c r="H245" s="57"/>
      <c r="I245" s="58"/>
      <c r="J245" s="6"/>
    </row>
    <row r="246" spans="1:10" ht="102" x14ac:dyDescent="0.2">
      <c r="A246" s="7">
        <v>5.0999999999999996</v>
      </c>
      <c r="B246" s="11" t="s">
        <v>60</v>
      </c>
      <c r="C246" s="60" t="s">
        <v>17</v>
      </c>
      <c r="D246" s="60"/>
      <c r="E246" s="60">
        <v>1</v>
      </c>
      <c r="F246" s="60"/>
      <c r="G246" s="142">
        <v>183492</v>
      </c>
      <c r="H246" s="142">
        <v>183492</v>
      </c>
      <c r="I246" s="131">
        <f t="shared" ref="I246:I249" si="30">+ROUND((E246*G246),0)</f>
        <v>183492</v>
      </c>
      <c r="J246" s="6"/>
    </row>
    <row r="247" spans="1:10" ht="76.5" x14ac:dyDescent="0.2">
      <c r="A247" s="7">
        <v>5.3</v>
      </c>
      <c r="B247" s="11" t="s">
        <v>61</v>
      </c>
      <c r="C247" s="60" t="s">
        <v>17</v>
      </c>
      <c r="D247" s="60"/>
      <c r="E247" s="60">
        <v>1</v>
      </c>
      <c r="F247" s="60"/>
      <c r="G247" s="142">
        <v>106323</v>
      </c>
      <c r="H247" s="142">
        <v>106323</v>
      </c>
      <c r="I247" s="131">
        <f t="shared" si="30"/>
        <v>106323</v>
      </c>
      <c r="J247" s="6"/>
    </row>
    <row r="248" spans="1:10" ht="76.5" x14ac:dyDescent="0.2">
      <c r="A248" s="7">
        <v>5.4</v>
      </c>
      <c r="B248" s="11" t="s">
        <v>205</v>
      </c>
      <c r="C248" s="60" t="s">
        <v>17</v>
      </c>
      <c r="D248" s="60"/>
      <c r="E248" s="60">
        <v>26</v>
      </c>
      <c r="F248" s="60"/>
      <c r="G248" s="142">
        <v>285460</v>
      </c>
      <c r="H248" s="142">
        <v>285460</v>
      </c>
      <c r="I248" s="131">
        <f t="shared" si="30"/>
        <v>7421960</v>
      </c>
      <c r="J248" s="6"/>
    </row>
    <row r="249" spans="1:10" ht="89.25" x14ac:dyDescent="0.2">
      <c r="A249" s="7">
        <v>5.5</v>
      </c>
      <c r="B249" s="11" t="s">
        <v>206</v>
      </c>
      <c r="C249" s="60" t="s">
        <v>17</v>
      </c>
      <c r="D249" s="60"/>
      <c r="E249" s="60">
        <v>2</v>
      </c>
      <c r="F249" s="60"/>
      <c r="G249" s="142">
        <v>126379</v>
      </c>
      <c r="H249" s="142">
        <v>126379</v>
      </c>
      <c r="I249" s="131">
        <f t="shared" si="30"/>
        <v>252758</v>
      </c>
      <c r="J249" s="6"/>
    </row>
    <row r="250" spans="1:10" ht="15" x14ac:dyDescent="0.2">
      <c r="A250" s="56" t="s">
        <v>207</v>
      </c>
      <c r="B250" s="57"/>
      <c r="C250" s="57"/>
      <c r="D250" s="57"/>
      <c r="E250" s="57"/>
      <c r="F250" s="57"/>
      <c r="G250" s="57"/>
      <c r="H250" s="57"/>
      <c r="I250" s="58"/>
      <c r="J250" s="6"/>
    </row>
    <row r="251" spans="1:10" ht="25.5" x14ac:dyDescent="0.2">
      <c r="A251" s="7">
        <v>6.7</v>
      </c>
      <c r="B251" s="12" t="s">
        <v>208</v>
      </c>
      <c r="C251" s="60" t="s">
        <v>17</v>
      </c>
      <c r="D251" s="60"/>
      <c r="E251" s="60">
        <v>1</v>
      </c>
      <c r="F251" s="60"/>
      <c r="G251" s="61">
        <v>2136358</v>
      </c>
      <c r="H251" s="61"/>
      <c r="I251" s="131">
        <f t="shared" ref="I251" si="31">+ROUND((E251*G251),0)</f>
        <v>2136358</v>
      </c>
      <c r="J251" s="6"/>
    </row>
    <row r="252" spans="1:10" ht="15" x14ac:dyDescent="0.2">
      <c r="A252" s="56" t="s">
        <v>209</v>
      </c>
      <c r="B252" s="57"/>
      <c r="C252" s="57"/>
      <c r="D252" s="57"/>
      <c r="E252" s="57"/>
      <c r="F252" s="57"/>
      <c r="G252" s="57"/>
      <c r="H252" s="57"/>
      <c r="I252" s="58"/>
      <c r="J252" s="6"/>
    </row>
    <row r="253" spans="1:10" ht="25.5" x14ac:dyDescent="0.2">
      <c r="A253" s="7">
        <v>7.1</v>
      </c>
      <c r="B253" s="11" t="s">
        <v>64</v>
      </c>
      <c r="C253" s="60" t="s">
        <v>15</v>
      </c>
      <c r="D253" s="60"/>
      <c r="E253" s="60">
        <v>24.8</v>
      </c>
      <c r="F253" s="60"/>
      <c r="G253" s="142">
        <v>29353</v>
      </c>
      <c r="H253" s="142">
        <v>29353</v>
      </c>
      <c r="I253" s="131">
        <f t="shared" ref="I253:I254" si="32">+ROUND((E253*G253),0)</f>
        <v>727954</v>
      </c>
      <c r="J253" s="6"/>
    </row>
    <row r="254" spans="1:10" ht="38.25" x14ac:dyDescent="0.2">
      <c r="A254" s="7">
        <v>7.2</v>
      </c>
      <c r="B254" s="11" t="s">
        <v>65</v>
      </c>
      <c r="C254" s="60" t="s">
        <v>15</v>
      </c>
      <c r="D254" s="60"/>
      <c r="E254" s="60">
        <v>35</v>
      </c>
      <c r="F254" s="60"/>
      <c r="G254" s="142">
        <v>26964</v>
      </c>
      <c r="H254" s="142">
        <v>26964</v>
      </c>
      <c r="I254" s="131">
        <f t="shared" si="32"/>
        <v>943740</v>
      </c>
      <c r="J254" s="6"/>
    </row>
    <row r="255" spans="1:10" ht="15" x14ac:dyDescent="0.2">
      <c r="A255" s="56" t="s">
        <v>210</v>
      </c>
      <c r="B255" s="57"/>
      <c r="C255" s="57"/>
      <c r="D255" s="57"/>
      <c r="E255" s="57"/>
      <c r="F255" s="57"/>
      <c r="G255" s="57"/>
      <c r="H255" s="57"/>
      <c r="I255" s="58"/>
      <c r="J255" s="6"/>
    </row>
    <row r="256" spans="1:10" ht="25.5" x14ac:dyDescent="0.2">
      <c r="A256" s="7">
        <v>8.1</v>
      </c>
      <c r="B256" s="8" t="s">
        <v>67</v>
      </c>
      <c r="C256" s="60" t="s">
        <v>15</v>
      </c>
      <c r="D256" s="60"/>
      <c r="E256" s="60">
        <v>319.7</v>
      </c>
      <c r="F256" s="60"/>
      <c r="G256" s="144">
        <v>90230</v>
      </c>
      <c r="H256" s="144"/>
      <c r="I256" s="131">
        <f t="shared" ref="I256" si="33">+ROUND((E256*G256),0)</f>
        <v>28846531</v>
      </c>
      <c r="J256" s="6"/>
    </row>
    <row r="257" spans="1:10" ht="15" x14ac:dyDescent="0.2">
      <c r="A257" s="56" t="s">
        <v>211</v>
      </c>
      <c r="B257" s="57"/>
      <c r="C257" s="57"/>
      <c r="D257" s="57"/>
      <c r="E257" s="57"/>
      <c r="F257" s="57"/>
      <c r="G257" s="57"/>
      <c r="H257" s="57"/>
      <c r="I257" s="58"/>
      <c r="J257" s="6"/>
    </row>
    <row r="258" spans="1:10" ht="25.5" x14ac:dyDescent="0.2">
      <c r="A258" s="7">
        <v>9.1</v>
      </c>
      <c r="B258" s="11" t="s">
        <v>69</v>
      </c>
      <c r="C258" s="61" t="s">
        <v>15</v>
      </c>
      <c r="D258" s="61"/>
      <c r="E258" s="60">
        <v>8.8000000000000007</v>
      </c>
      <c r="F258" s="60"/>
      <c r="G258" s="142">
        <v>41320</v>
      </c>
      <c r="H258" s="142">
        <v>41320</v>
      </c>
      <c r="I258" s="131">
        <f t="shared" ref="I258:I260" si="34">+ROUND((E258*G258),0)</f>
        <v>363616</v>
      </c>
      <c r="J258" s="6"/>
    </row>
    <row r="259" spans="1:10" ht="38.25" x14ac:dyDescent="0.2">
      <c r="A259" s="7">
        <v>9.1999999999999993</v>
      </c>
      <c r="B259" s="37" t="s">
        <v>70</v>
      </c>
      <c r="C259" s="61" t="s">
        <v>15</v>
      </c>
      <c r="D259" s="61"/>
      <c r="E259" s="60">
        <v>8.8000000000000007</v>
      </c>
      <c r="F259" s="60"/>
      <c r="G259" s="142">
        <v>70863</v>
      </c>
      <c r="H259" s="142">
        <v>70863</v>
      </c>
      <c r="I259" s="131">
        <f t="shared" si="34"/>
        <v>623594</v>
      </c>
      <c r="J259" s="6"/>
    </row>
    <row r="260" spans="1:10" ht="38.25" x14ac:dyDescent="0.2">
      <c r="A260" s="7">
        <v>9.3000000000000007</v>
      </c>
      <c r="B260" s="37" t="s">
        <v>71</v>
      </c>
      <c r="C260" s="61" t="s">
        <v>15</v>
      </c>
      <c r="D260" s="61"/>
      <c r="E260" s="60">
        <v>40.799999999999997</v>
      </c>
      <c r="F260" s="60"/>
      <c r="G260" s="142">
        <v>82745</v>
      </c>
      <c r="H260" s="142">
        <v>82745</v>
      </c>
      <c r="I260" s="131">
        <f t="shared" si="34"/>
        <v>3375996</v>
      </c>
      <c r="J260" s="6"/>
    </row>
    <row r="261" spans="1:10" ht="15" x14ac:dyDescent="0.2">
      <c r="A261" s="56" t="s">
        <v>212</v>
      </c>
      <c r="B261" s="57"/>
      <c r="C261" s="57"/>
      <c r="D261" s="57"/>
      <c r="E261" s="57"/>
      <c r="F261" s="57"/>
      <c r="G261" s="57"/>
      <c r="H261" s="57"/>
      <c r="I261" s="58"/>
      <c r="J261" s="6"/>
    </row>
    <row r="262" spans="1:10" ht="25.5" x14ac:dyDescent="0.2">
      <c r="A262" s="7">
        <v>10.1</v>
      </c>
      <c r="B262" s="11" t="s">
        <v>74</v>
      </c>
      <c r="C262" s="61" t="s">
        <v>15</v>
      </c>
      <c r="D262" s="61"/>
      <c r="E262" s="60">
        <v>111</v>
      </c>
      <c r="F262" s="60"/>
      <c r="G262" s="142">
        <v>42218</v>
      </c>
      <c r="H262" s="142">
        <v>42218</v>
      </c>
      <c r="I262" s="131">
        <f t="shared" ref="I262:I264" si="35">+ROUND((E262*G262),0)</f>
        <v>4686198</v>
      </c>
      <c r="J262" s="6"/>
    </row>
    <row r="263" spans="1:10" ht="25.5" x14ac:dyDescent="0.2">
      <c r="A263" s="7">
        <v>10.199999999999999</v>
      </c>
      <c r="B263" s="11" t="s">
        <v>127</v>
      </c>
      <c r="C263" s="61" t="s">
        <v>15</v>
      </c>
      <c r="D263" s="61"/>
      <c r="E263" s="60">
        <v>70</v>
      </c>
      <c r="F263" s="60"/>
      <c r="G263" s="142">
        <v>13356</v>
      </c>
      <c r="H263" s="142">
        <v>13356</v>
      </c>
      <c r="I263" s="131">
        <f t="shared" si="35"/>
        <v>934920</v>
      </c>
      <c r="J263" s="6"/>
    </row>
    <row r="264" spans="1:10" ht="15" x14ac:dyDescent="0.2">
      <c r="A264" s="7">
        <v>10.3</v>
      </c>
      <c r="B264" s="11" t="s">
        <v>157</v>
      </c>
      <c r="C264" s="61" t="s">
        <v>15</v>
      </c>
      <c r="D264" s="61"/>
      <c r="E264" s="60">
        <v>20</v>
      </c>
      <c r="F264" s="60"/>
      <c r="G264" s="142">
        <v>27472</v>
      </c>
      <c r="H264" s="142">
        <v>27472</v>
      </c>
      <c r="I264" s="131">
        <f t="shared" si="35"/>
        <v>549440</v>
      </c>
      <c r="J264" s="6"/>
    </row>
    <row r="265" spans="1:10" ht="15" x14ac:dyDescent="0.2">
      <c r="A265" s="56" t="s">
        <v>213</v>
      </c>
      <c r="B265" s="57"/>
      <c r="C265" s="57"/>
      <c r="D265" s="57"/>
      <c r="E265" s="57"/>
      <c r="F265" s="57"/>
      <c r="G265" s="57"/>
      <c r="H265" s="57"/>
      <c r="I265" s="58"/>
      <c r="J265" s="6"/>
    </row>
    <row r="266" spans="1:10" ht="102" x14ac:dyDescent="0.2">
      <c r="A266" s="7">
        <v>11.1</v>
      </c>
      <c r="B266" s="11" t="s">
        <v>76</v>
      </c>
      <c r="C266" s="61" t="s">
        <v>15</v>
      </c>
      <c r="D266" s="61"/>
      <c r="E266" s="60">
        <v>2.1</v>
      </c>
      <c r="F266" s="60"/>
      <c r="G266" s="142">
        <v>493567</v>
      </c>
      <c r="H266" s="142">
        <v>493567</v>
      </c>
      <c r="I266" s="131">
        <f t="shared" ref="I266:I267" si="36">+ROUND((E266*G266),0)</f>
        <v>1036491</v>
      </c>
      <c r="J266" s="6"/>
    </row>
    <row r="267" spans="1:10" ht="15" x14ac:dyDescent="0.2">
      <c r="A267" s="7">
        <v>11.2</v>
      </c>
      <c r="B267" s="11" t="s">
        <v>214</v>
      </c>
      <c r="C267" s="61" t="s">
        <v>13</v>
      </c>
      <c r="D267" s="61"/>
      <c r="E267" s="60">
        <v>3</v>
      </c>
      <c r="F267" s="60"/>
      <c r="G267" s="142">
        <v>648108</v>
      </c>
      <c r="H267" s="142">
        <v>648108</v>
      </c>
      <c r="I267" s="131">
        <f t="shared" si="36"/>
        <v>1944324</v>
      </c>
      <c r="J267" s="6"/>
    </row>
    <row r="268" spans="1:10" ht="15" x14ac:dyDescent="0.2">
      <c r="A268" s="56" t="s">
        <v>215</v>
      </c>
      <c r="B268" s="57"/>
      <c r="C268" s="57"/>
      <c r="D268" s="57"/>
      <c r="E268" s="57"/>
      <c r="F268" s="57"/>
      <c r="G268" s="57"/>
      <c r="H268" s="57"/>
      <c r="I268" s="58"/>
      <c r="J268" s="6"/>
    </row>
    <row r="269" spans="1:10" ht="38.25" x14ac:dyDescent="0.2">
      <c r="A269" s="7">
        <v>12.1</v>
      </c>
      <c r="B269" s="11" t="s">
        <v>216</v>
      </c>
      <c r="C269" s="61" t="s">
        <v>15</v>
      </c>
      <c r="D269" s="61"/>
      <c r="E269" s="60">
        <v>25.2</v>
      </c>
      <c r="F269" s="60"/>
      <c r="G269" s="144">
        <v>22082</v>
      </c>
      <c r="H269" s="144"/>
      <c r="I269" s="131">
        <f t="shared" ref="I269" si="37">+ROUND((E269*G269),0)</f>
        <v>556466</v>
      </c>
      <c r="J269" s="6"/>
    </row>
    <row r="270" spans="1:10" ht="15" x14ac:dyDescent="0.2">
      <c r="A270" s="56" t="s">
        <v>217</v>
      </c>
      <c r="B270" s="57"/>
      <c r="C270" s="57"/>
      <c r="D270" s="57"/>
      <c r="E270" s="57"/>
      <c r="F270" s="57"/>
      <c r="G270" s="57"/>
      <c r="H270" s="57"/>
      <c r="I270" s="58"/>
      <c r="J270" s="6"/>
    </row>
    <row r="271" spans="1:10" ht="15" x14ac:dyDescent="0.2">
      <c r="A271" s="7">
        <v>13.1</v>
      </c>
      <c r="B271" s="11" t="s">
        <v>78</v>
      </c>
      <c r="C271" s="60" t="s">
        <v>15</v>
      </c>
      <c r="D271" s="60"/>
      <c r="E271" s="60">
        <v>0.9</v>
      </c>
      <c r="F271" s="60"/>
      <c r="G271" s="142">
        <v>128347</v>
      </c>
      <c r="H271" s="142">
        <v>128347</v>
      </c>
      <c r="I271" s="131">
        <f t="shared" ref="I271:I272" si="38">+ROUND((E271*G271),0)</f>
        <v>115512</v>
      </c>
      <c r="J271" s="6"/>
    </row>
    <row r="272" spans="1:10" ht="25.5" x14ac:dyDescent="0.2">
      <c r="A272" s="7">
        <v>13.2</v>
      </c>
      <c r="B272" s="11" t="s">
        <v>218</v>
      </c>
      <c r="C272" s="61" t="s">
        <v>15</v>
      </c>
      <c r="D272" s="61"/>
      <c r="E272" s="60">
        <v>0.5</v>
      </c>
      <c r="F272" s="60"/>
      <c r="G272" s="142">
        <v>292439</v>
      </c>
      <c r="H272" s="142">
        <v>292439</v>
      </c>
      <c r="I272" s="131">
        <f t="shared" si="38"/>
        <v>146220</v>
      </c>
      <c r="J272" s="6"/>
    </row>
    <row r="273" spans="1:10" ht="15" x14ac:dyDescent="0.2">
      <c r="A273" s="56" t="s">
        <v>219</v>
      </c>
      <c r="B273" s="57"/>
      <c r="C273" s="57"/>
      <c r="D273" s="57"/>
      <c r="E273" s="57"/>
      <c r="F273" s="57"/>
      <c r="G273" s="57"/>
      <c r="H273" s="57"/>
      <c r="I273" s="58"/>
      <c r="J273" s="6"/>
    </row>
    <row r="274" spans="1:10" ht="25.5" x14ac:dyDescent="0.2">
      <c r="A274" s="7">
        <v>14.1</v>
      </c>
      <c r="B274" s="11" t="s">
        <v>85</v>
      </c>
      <c r="C274" s="60" t="s">
        <v>15</v>
      </c>
      <c r="D274" s="60"/>
      <c r="E274" s="60">
        <v>5</v>
      </c>
      <c r="F274" s="60"/>
      <c r="G274" s="142">
        <v>50729</v>
      </c>
      <c r="H274" s="142">
        <v>50729</v>
      </c>
      <c r="I274" s="131">
        <f t="shared" ref="I274:I280" si="39">+ROUND((E274*G274),0)</f>
        <v>253645</v>
      </c>
      <c r="J274" s="6"/>
    </row>
    <row r="275" spans="1:10" ht="25.5" x14ac:dyDescent="0.2">
      <c r="A275" s="7">
        <v>14.2</v>
      </c>
      <c r="B275" s="11" t="s">
        <v>220</v>
      </c>
      <c r="C275" s="60" t="s">
        <v>15</v>
      </c>
      <c r="D275" s="60"/>
      <c r="E275" s="60">
        <v>17</v>
      </c>
      <c r="F275" s="60"/>
      <c r="G275" s="142">
        <v>71145</v>
      </c>
      <c r="H275" s="142">
        <v>71145</v>
      </c>
      <c r="I275" s="131">
        <f t="shared" si="39"/>
        <v>1209465</v>
      </c>
      <c r="J275" s="6"/>
    </row>
    <row r="276" spans="1:10" ht="15" x14ac:dyDescent="0.2">
      <c r="A276" s="56" t="s">
        <v>221</v>
      </c>
      <c r="B276" s="57"/>
      <c r="C276" s="57"/>
      <c r="D276" s="57"/>
      <c r="E276" s="57"/>
      <c r="F276" s="57"/>
      <c r="G276" s="57"/>
      <c r="H276" s="57"/>
      <c r="I276" s="58"/>
      <c r="J276" s="6"/>
    </row>
    <row r="277" spans="1:10" ht="63.75" x14ac:dyDescent="0.2">
      <c r="A277" s="7">
        <v>15.1</v>
      </c>
      <c r="B277" s="11" t="s">
        <v>153</v>
      </c>
      <c r="C277" s="60" t="s">
        <v>15</v>
      </c>
      <c r="D277" s="60"/>
      <c r="E277" s="60">
        <v>99.4</v>
      </c>
      <c r="F277" s="60"/>
      <c r="G277" s="144">
        <v>105164</v>
      </c>
      <c r="H277" s="144"/>
      <c r="I277" s="131">
        <f t="shared" si="39"/>
        <v>10453302</v>
      </c>
      <c r="J277" s="6"/>
    </row>
    <row r="278" spans="1:10" ht="15" x14ac:dyDescent="0.2">
      <c r="A278" s="56" t="s">
        <v>222</v>
      </c>
      <c r="B278" s="57"/>
      <c r="C278" s="57"/>
      <c r="D278" s="57"/>
      <c r="E278" s="57"/>
      <c r="F278" s="57"/>
      <c r="G278" s="57"/>
      <c r="H278" s="57"/>
      <c r="I278" s="58"/>
      <c r="J278" s="6"/>
    </row>
    <row r="279" spans="1:10" ht="15" x14ac:dyDescent="0.2">
      <c r="A279" s="7">
        <v>17.100000000000001</v>
      </c>
      <c r="B279" s="8" t="s">
        <v>88</v>
      </c>
      <c r="C279" s="60" t="s">
        <v>15</v>
      </c>
      <c r="D279" s="60"/>
      <c r="E279" s="60">
        <v>98</v>
      </c>
      <c r="F279" s="60"/>
      <c r="G279" s="142">
        <v>6841</v>
      </c>
      <c r="H279" s="142">
        <v>6841</v>
      </c>
      <c r="I279" s="131">
        <f t="shared" si="39"/>
        <v>670418</v>
      </c>
      <c r="J279" s="6"/>
    </row>
    <row r="280" spans="1:10" ht="15.75" thickBot="1" x14ac:dyDescent="0.25">
      <c r="A280" s="13">
        <v>17.2</v>
      </c>
      <c r="B280" s="14" t="s">
        <v>89</v>
      </c>
      <c r="C280" s="79" t="s">
        <v>25</v>
      </c>
      <c r="D280" s="79"/>
      <c r="E280" s="79">
        <v>65</v>
      </c>
      <c r="F280" s="79"/>
      <c r="G280" s="142">
        <v>11400</v>
      </c>
      <c r="H280" s="142">
        <v>11400</v>
      </c>
      <c r="I280" s="131">
        <f t="shared" si="39"/>
        <v>741000</v>
      </c>
      <c r="J280" s="6"/>
    </row>
    <row r="281" spans="1:10" ht="13.5" thickBot="1" x14ac:dyDescent="0.25">
      <c r="A281" s="3"/>
      <c r="B281" s="3"/>
      <c r="C281" s="3"/>
      <c r="D281" s="3"/>
      <c r="E281" s="3"/>
      <c r="F281" s="4"/>
      <c r="G281" s="4"/>
      <c r="H281" s="5"/>
    </row>
    <row r="282" spans="1:10" x14ac:dyDescent="0.2">
      <c r="A282" s="81" t="s">
        <v>90</v>
      </c>
      <c r="B282" s="82"/>
      <c r="C282" s="82"/>
      <c r="D282" s="82"/>
      <c r="E282" s="82"/>
      <c r="F282" s="82"/>
      <c r="G282" s="83"/>
      <c r="H282" s="84">
        <f>SUM(I279:I280,I277,I274:I275,I271:I272,I269,I266:I267,I262:I264,I258:I260,I256,I253:I254,I251,I246:I249,I236:I244,I233:I234,I230:I231,I228,I221:I225,I217:I219,I207:I215)</f>
        <v>80735294</v>
      </c>
      <c r="I282" s="85"/>
    </row>
    <row r="283" spans="1:10" ht="12.75" customHeight="1" x14ac:dyDescent="0.2">
      <c r="A283" s="133" t="s">
        <v>91</v>
      </c>
      <c r="B283" s="134"/>
      <c r="C283" s="132"/>
      <c r="D283" s="139" t="s">
        <v>243</v>
      </c>
      <c r="E283" s="140"/>
      <c r="F283" s="19"/>
      <c r="G283" s="20">
        <v>0.17</v>
      </c>
      <c r="H283" s="21" t="s">
        <v>92</v>
      </c>
      <c r="I283" s="22">
        <f>+ROUND((H282*G283),0)</f>
        <v>13725000</v>
      </c>
    </row>
    <row r="284" spans="1:10" x14ac:dyDescent="0.2">
      <c r="A284" s="135"/>
      <c r="B284" s="136"/>
      <c r="C284" s="132"/>
      <c r="D284" s="139" t="s">
        <v>244</v>
      </c>
      <c r="E284" s="140"/>
      <c r="F284" s="19"/>
      <c r="G284" s="141">
        <v>0.01</v>
      </c>
      <c r="H284" s="21" t="s">
        <v>93</v>
      </c>
      <c r="I284" s="22">
        <f>+ROUND((H282*G284),0)</f>
        <v>807353</v>
      </c>
    </row>
    <row r="285" spans="1:10" x14ac:dyDescent="0.2">
      <c r="A285" s="137"/>
      <c r="B285" s="138"/>
      <c r="C285" s="132"/>
      <c r="D285" s="139" t="s">
        <v>245</v>
      </c>
      <c r="E285" s="140"/>
      <c r="F285" s="19"/>
      <c r="G285" s="20">
        <v>0.03</v>
      </c>
      <c r="H285" s="21" t="s">
        <v>94</v>
      </c>
      <c r="I285" s="22">
        <f>+ROUND((H282*G285),0)</f>
        <v>2422059</v>
      </c>
    </row>
    <row r="286" spans="1:10" x14ac:dyDescent="0.2">
      <c r="A286" s="86" t="s">
        <v>95</v>
      </c>
      <c r="B286" s="87"/>
      <c r="C286" s="87"/>
      <c r="D286" s="87"/>
      <c r="E286" s="87"/>
      <c r="F286" s="19"/>
      <c r="G286" s="20">
        <v>0.19</v>
      </c>
      <c r="H286" s="88">
        <f>+ROUND((I285*G286),0)</f>
        <v>460191</v>
      </c>
      <c r="I286" s="89"/>
    </row>
    <row r="287" spans="1:10" ht="13.5" customHeight="1" thickBot="1" x14ac:dyDescent="0.25">
      <c r="A287" s="90" t="s">
        <v>96</v>
      </c>
      <c r="B287" s="91"/>
      <c r="C287" s="91"/>
      <c r="D287" s="91"/>
      <c r="E287" s="91"/>
      <c r="F287" s="91"/>
      <c r="G287" s="92"/>
      <c r="H287" s="93">
        <f>+H286+I285+I284+I283+H282</f>
        <v>98149897</v>
      </c>
      <c r="I287" s="94"/>
    </row>
    <row r="289" spans="1:9" ht="13.5" thickBot="1" x14ac:dyDescent="0.25"/>
    <row r="290" spans="1:9" ht="42" customHeight="1" thickBot="1" x14ac:dyDescent="0.25">
      <c r="A290" s="113" t="s">
        <v>2</v>
      </c>
      <c r="B290" s="114"/>
      <c r="C290" s="114"/>
      <c r="D290" s="114"/>
      <c r="E290" s="114"/>
      <c r="F290" s="114"/>
      <c r="G290" s="115"/>
      <c r="I290" s="46">
        <f>H85</f>
        <v>26074723</v>
      </c>
    </row>
    <row r="291" spans="1:9" ht="15" customHeight="1" thickBot="1" x14ac:dyDescent="0.25">
      <c r="A291" s="116"/>
      <c r="B291" s="117"/>
      <c r="C291" s="117"/>
      <c r="D291" s="117"/>
      <c r="E291" s="117"/>
      <c r="F291" s="117"/>
      <c r="G291" s="117"/>
      <c r="H291" s="117"/>
      <c r="I291" s="117"/>
    </row>
    <row r="292" spans="1:9" ht="39" customHeight="1" thickBot="1" x14ac:dyDescent="0.25">
      <c r="A292" s="113" t="s">
        <v>97</v>
      </c>
      <c r="B292" s="114"/>
      <c r="C292" s="114"/>
      <c r="D292" s="114"/>
      <c r="E292" s="114"/>
      <c r="F292" s="114"/>
      <c r="G292" s="115"/>
      <c r="I292" s="46">
        <f>H162</f>
        <v>228501486</v>
      </c>
    </row>
    <row r="293" spans="1:9" ht="15" customHeight="1" thickBot="1" x14ac:dyDescent="0.25">
      <c r="A293" s="116"/>
      <c r="B293" s="117"/>
      <c r="C293" s="117"/>
      <c r="D293" s="117"/>
      <c r="E293" s="117"/>
      <c r="F293" s="117"/>
      <c r="G293" s="117"/>
      <c r="H293" s="117"/>
      <c r="I293" s="117"/>
    </row>
    <row r="294" spans="1:9" ht="27.95" customHeight="1" thickBot="1" x14ac:dyDescent="0.25">
      <c r="A294" s="113" t="s">
        <v>150</v>
      </c>
      <c r="B294" s="114"/>
      <c r="C294" s="114"/>
      <c r="D294" s="114"/>
      <c r="E294" s="114"/>
      <c r="F294" s="114"/>
      <c r="G294" s="115"/>
      <c r="I294" s="46">
        <f>H199</f>
        <v>39256933</v>
      </c>
    </row>
    <row r="295" spans="1:9" ht="15" customHeight="1" thickBot="1" x14ac:dyDescent="0.25">
      <c r="A295" s="116"/>
      <c r="B295" s="117"/>
      <c r="C295" s="117"/>
      <c r="D295" s="117"/>
      <c r="E295" s="117"/>
      <c r="F295" s="117"/>
      <c r="G295" s="117"/>
      <c r="H295" s="117"/>
      <c r="I295" s="118"/>
    </row>
    <row r="296" spans="1:9" ht="41.1" customHeight="1" thickBot="1" x14ac:dyDescent="0.25">
      <c r="A296" s="113" t="s">
        <v>167</v>
      </c>
      <c r="B296" s="114"/>
      <c r="C296" s="114"/>
      <c r="D296" s="114"/>
      <c r="E296" s="114"/>
      <c r="F296" s="114"/>
      <c r="G296" s="115"/>
      <c r="I296" s="46">
        <f>H287</f>
        <v>98149897</v>
      </c>
    </row>
    <row r="297" spans="1:9" ht="15" customHeight="1" thickBot="1" x14ac:dyDescent="0.25">
      <c r="A297" s="119"/>
      <c r="B297" s="120"/>
      <c r="C297" s="120"/>
      <c r="D297" s="120"/>
      <c r="E297" s="120"/>
      <c r="F297" s="120"/>
      <c r="G297" s="120"/>
      <c r="H297" s="120"/>
      <c r="I297" s="121"/>
    </row>
    <row r="298" spans="1:9" ht="30" customHeight="1" thickBot="1" x14ac:dyDescent="0.3">
      <c r="A298" s="126" t="s">
        <v>223</v>
      </c>
      <c r="B298" s="127"/>
      <c r="C298" s="127"/>
      <c r="D298" s="127"/>
      <c r="E298" s="127"/>
      <c r="F298" s="127"/>
      <c r="G298" s="128"/>
      <c r="H298" s="47">
        <f t="shared" ref="H298" si="40">SUM(H290:H296)</f>
        <v>0</v>
      </c>
      <c r="I298" s="47">
        <f>SUM(I290:I296)</f>
        <v>391983039</v>
      </c>
    </row>
    <row r="300" spans="1:9" x14ac:dyDescent="0.2">
      <c r="A300" s="129"/>
      <c r="B300" s="129"/>
      <c r="C300" s="129"/>
      <c r="D300" s="129"/>
      <c r="E300" s="129"/>
      <c r="F300" s="129"/>
      <c r="G300" s="129"/>
    </row>
    <row r="301" spans="1:9" ht="27.75" customHeight="1" x14ac:dyDescent="0.2">
      <c r="A301" s="149" t="s">
        <v>224</v>
      </c>
      <c r="B301" s="149"/>
      <c r="C301" s="149"/>
      <c r="D301" s="149"/>
      <c r="E301" s="149"/>
      <c r="F301" s="149"/>
      <c r="G301" s="149"/>
    </row>
    <row r="305" spans="1:9" ht="30" customHeight="1" x14ac:dyDescent="0.2">
      <c r="A305" s="150" t="s">
        <v>225</v>
      </c>
      <c r="B305" s="150"/>
      <c r="C305" s="150"/>
      <c r="D305" s="150"/>
      <c r="E305" s="150"/>
      <c r="F305" s="150"/>
      <c r="G305" s="150"/>
      <c r="H305" s="150"/>
      <c r="I305" s="150"/>
    </row>
    <row r="306" spans="1:9" ht="12.75" customHeight="1" x14ac:dyDescent="0.2">
      <c r="A306" s="150"/>
      <c r="B306" s="150"/>
      <c r="C306" s="150"/>
      <c r="D306" s="150"/>
      <c r="E306" s="150"/>
      <c r="F306" s="150"/>
      <c r="G306" s="150"/>
      <c r="H306" s="150"/>
      <c r="I306" s="150"/>
    </row>
    <row r="307" spans="1:9" ht="12.75" customHeight="1" x14ac:dyDescent="0.2">
      <c r="A307" s="150"/>
      <c r="B307" s="150"/>
      <c r="C307" s="150"/>
      <c r="D307" s="150"/>
      <c r="E307" s="150"/>
      <c r="F307" s="150"/>
      <c r="G307" s="150"/>
      <c r="H307" s="150"/>
      <c r="I307" s="150"/>
    </row>
    <row r="310" spans="1:9" ht="12.75" customHeight="1" x14ac:dyDescent="0.2">
      <c r="A310" s="130" t="s">
        <v>226</v>
      </c>
      <c r="B310" s="130"/>
      <c r="C310" s="130"/>
      <c r="D310" s="130"/>
      <c r="E310" s="130"/>
      <c r="F310" s="130"/>
      <c r="G310" s="130"/>
      <c r="H310" s="130"/>
      <c r="I310" s="130"/>
    </row>
    <row r="311" spans="1:9" ht="12.75" customHeight="1" x14ac:dyDescent="0.2">
      <c r="A311" s="130"/>
      <c r="B311" s="130"/>
      <c r="C311" s="130"/>
      <c r="D311" s="130"/>
      <c r="E311" s="130"/>
      <c r="F311" s="130"/>
      <c r="G311" s="130"/>
      <c r="H311" s="130"/>
      <c r="I311" s="130"/>
    </row>
    <row r="312" spans="1:9" ht="12.75" customHeight="1" x14ac:dyDescent="0.2">
      <c r="A312" s="130"/>
      <c r="B312" s="130"/>
      <c r="C312" s="130"/>
      <c r="D312" s="130"/>
      <c r="E312" s="130"/>
      <c r="F312" s="130"/>
      <c r="G312" s="130"/>
      <c r="H312" s="130"/>
      <c r="I312" s="130"/>
    </row>
    <row r="313" spans="1:9" x14ac:dyDescent="0.2">
      <c r="A313" s="123"/>
      <c r="B313" s="124"/>
      <c r="C313" s="124"/>
      <c r="D313" s="124"/>
      <c r="E313" s="124"/>
      <c r="F313" s="124"/>
      <c r="G313" s="124"/>
    </row>
    <row r="314" spans="1:9" ht="13.5" thickBot="1" x14ac:dyDescent="0.25">
      <c r="A314" s="124"/>
      <c r="B314" s="124"/>
      <c r="C314" s="124"/>
      <c r="D314" s="124"/>
      <c r="E314" s="124"/>
      <c r="F314" s="124"/>
      <c r="G314" s="124"/>
    </row>
    <row r="315" spans="1:9" ht="17.25" thickBot="1" x14ac:dyDescent="0.25">
      <c r="A315" s="48" t="s">
        <v>227</v>
      </c>
      <c r="B315" s="49" t="s">
        <v>228</v>
      </c>
    </row>
    <row r="316" spans="1:9" ht="33.75" thickBot="1" x14ac:dyDescent="0.25">
      <c r="A316" s="50" t="s">
        <v>229</v>
      </c>
      <c r="B316" s="51" t="s">
        <v>230</v>
      </c>
    </row>
    <row r="317" spans="1:9" ht="50.25" thickBot="1" x14ac:dyDescent="0.25">
      <c r="A317" s="50" t="s">
        <v>231</v>
      </c>
      <c r="B317" s="51" t="s">
        <v>232</v>
      </c>
    </row>
    <row r="318" spans="1:9" ht="66.75" thickBot="1" x14ac:dyDescent="0.25">
      <c r="A318" s="50" t="s">
        <v>233</v>
      </c>
      <c r="B318" s="51" t="s">
        <v>234</v>
      </c>
    </row>
    <row r="319" spans="1:9" ht="17.25" thickBot="1" x14ac:dyDescent="0.25">
      <c r="A319" s="50" t="s">
        <v>235</v>
      </c>
      <c r="B319" s="51" t="s">
        <v>236</v>
      </c>
    </row>
    <row r="320" spans="1:9" ht="17.25" thickBot="1" x14ac:dyDescent="0.25">
      <c r="A320" s="50" t="s">
        <v>237</v>
      </c>
      <c r="B320" s="51" t="s">
        <v>238</v>
      </c>
    </row>
    <row r="324" spans="1:7" ht="16.5" x14ac:dyDescent="0.2">
      <c r="A324" s="122" t="s">
        <v>239</v>
      </c>
      <c r="B324" s="122"/>
      <c r="C324" s="122"/>
      <c r="D324" s="122"/>
      <c r="E324" s="122"/>
      <c r="F324" s="122"/>
      <c r="G324" s="122"/>
    </row>
    <row r="327" spans="1:7" x14ac:dyDescent="0.2">
      <c r="A327" s="123" t="s">
        <v>247</v>
      </c>
      <c r="B327" s="124"/>
      <c r="C327" s="124"/>
      <c r="D327" s="124"/>
      <c r="E327" s="124"/>
      <c r="F327" s="124"/>
      <c r="G327" s="124"/>
    </row>
    <row r="328" spans="1:7" x14ac:dyDescent="0.2">
      <c r="A328" s="124"/>
      <c r="B328" s="124"/>
      <c r="C328" s="124"/>
      <c r="D328" s="124"/>
      <c r="E328" s="124"/>
      <c r="F328" s="124"/>
      <c r="G328" s="124"/>
    </row>
    <row r="329" spans="1:7" x14ac:dyDescent="0.2">
      <c r="A329" s="124"/>
      <c r="B329" s="124"/>
      <c r="C329" s="124"/>
      <c r="D329" s="124"/>
      <c r="E329" s="124"/>
      <c r="F329" s="124"/>
      <c r="G329" s="124"/>
    </row>
    <row r="335" spans="1:7" ht="16.5" x14ac:dyDescent="0.2">
      <c r="A335" s="125" t="s">
        <v>240</v>
      </c>
      <c r="B335" s="125"/>
      <c r="C335" s="125"/>
      <c r="D335" s="125"/>
      <c r="E335" s="125"/>
      <c r="F335" s="125"/>
      <c r="G335" s="125"/>
    </row>
    <row r="336" spans="1:7" ht="16.5" x14ac:dyDescent="0.2">
      <c r="A336" s="52" t="s">
        <v>241</v>
      </c>
    </row>
    <row r="337" spans="1:1" ht="16.5" x14ac:dyDescent="0.2">
      <c r="A337" s="52" t="s">
        <v>242</v>
      </c>
    </row>
    <row r="338" spans="1:1" ht="16.5" x14ac:dyDescent="0.2">
      <c r="A338" s="52" t="s">
        <v>248</v>
      </c>
    </row>
    <row r="339" spans="1:1" ht="16.5" x14ac:dyDescent="0.2">
      <c r="A339" s="52" t="s">
        <v>249</v>
      </c>
    </row>
    <row r="340" spans="1:1" ht="16.5" x14ac:dyDescent="0.2">
      <c r="A340" s="52" t="s">
        <v>250</v>
      </c>
    </row>
  </sheetData>
  <mergeCells count="468">
    <mergeCell ref="A324:G324"/>
    <mergeCell ref="A327:G329"/>
    <mergeCell ref="A335:G335"/>
    <mergeCell ref="A298:G298"/>
    <mergeCell ref="A300:G300"/>
    <mergeCell ref="A313:G314"/>
    <mergeCell ref="A305:I307"/>
    <mergeCell ref="A310:I312"/>
    <mergeCell ref="A292:G292"/>
    <mergeCell ref="A293:I293"/>
    <mergeCell ref="A294:G294"/>
    <mergeCell ref="A295:I295"/>
    <mergeCell ref="A296:G296"/>
    <mergeCell ref="A297:I297"/>
    <mergeCell ref="A286:E286"/>
    <mergeCell ref="H286:I286"/>
    <mergeCell ref="A287:G287"/>
    <mergeCell ref="H287:I287"/>
    <mergeCell ref="A290:G290"/>
    <mergeCell ref="A291:I291"/>
    <mergeCell ref="C280:D280"/>
    <mergeCell ref="E280:F280"/>
    <mergeCell ref="A282:G282"/>
    <mergeCell ref="H282:I282"/>
    <mergeCell ref="A276:I276"/>
    <mergeCell ref="C277:D277"/>
    <mergeCell ref="E277:F277"/>
    <mergeCell ref="G277:H277"/>
    <mergeCell ref="A278:I278"/>
    <mergeCell ref="C279:D279"/>
    <mergeCell ref="E279:F279"/>
    <mergeCell ref="A283:B285"/>
    <mergeCell ref="D283:E283"/>
    <mergeCell ref="D284:E284"/>
    <mergeCell ref="D285:E285"/>
    <mergeCell ref="A273:I273"/>
    <mergeCell ref="C274:D274"/>
    <mergeCell ref="E274:F274"/>
    <mergeCell ref="C275:D275"/>
    <mergeCell ref="E275:F275"/>
    <mergeCell ref="A270:I270"/>
    <mergeCell ref="C271:D271"/>
    <mergeCell ref="E271:F271"/>
    <mergeCell ref="C272:D272"/>
    <mergeCell ref="E272:F272"/>
    <mergeCell ref="C267:D267"/>
    <mergeCell ref="E267:F267"/>
    <mergeCell ref="A268:I268"/>
    <mergeCell ref="C269:D269"/>
    <mergeCell ref="E269:F269"/>
    <mergeCell ref="G269:H269"/>
    <mergeCell ref="C264:D264"/>
    <mergeCell ref="E264:F264"/>
    <mergeCell ref="A265:I265"/>
    <mergeCell ref="C266:D266"/>
    <mergeCell ref="E266:F266"/>
    <mergeCell ref="A261:I261"/>
    <mergeCell ref="C262:D262"/>
    <mergeCell ref="E262:F262"/>
    <mergeCell ref="C263:D263"/>
    <mergeCell ref="E263:F263"/>
    <mergeCell ref="C259:D259"/>
    <mergeCell ref="E259:F259"/>
    <mergeCell ref="C260:D260"/>
    <mergeCell ref="E260:F260"/>
    <mergeCell ref="A255:I255"/>
    <mergeCell ref="C256:D256"/>
    <mergeCell ref="E256:F256"/>
    <mergeCell ref="G256:H256"/>
    <mergeCell ref="A257:I257"/>
    <mergeCell ref="C258:D258"/>
    <mergeCell ref="E258:F258"/>
    <mergeCell ref="A252:I252"/>
    <mergeCell ref="C253:D253"/>
    <mergeCell ref="E253:F253"/>
    <mergeCell ref="C254:D254"/>
    <mergeCell ref="E254:F254"/>
    <mergeCell ref="C249:D249"/>
    <mergeCell ref="E249:F249"/>
    <mergeCell ref="A250:I250"/>
    <mergeCell ref="C251:D251"/>
    <mergeCell ref="E251:F251"/>
    <mergeCell ref="G251:H251"/>
    <mergeCell ref="C247:D247"/>
    <mergeCell ref="E247:F247"/>
    <mergeCell ref="C248:D248"/>
    <mergeCell ref="E248:F248"/>
    <mergeCell ref="C244:D244"/>
    <mergeCell ref="E244:F244"/>
    <mergeCell ref="A245:I245"/>
    <mergeCell ref="C246:D246"/>
    <mergeCell ref="E246:F246"/>
    <mergeCell ref="C242:D242"/>
    <mergeCell ref="E242:F242"/>
    <mergeCell ref="C243:D243"/>
    <mergeCell ref="E243:F243"/>
    <mergeCell ref="C240:D240"/>
    <mergeCell ref="E240:F240"/>
    <mergeCell ref="C241:D241"/>
    <mergeCell ref="E241:F241"/>
    <mergeCell ref="C238:D238"/>
    <mergeCell ref="E238:F238"/>
    <mergeCell ref="C239:D239"/>
    <mergeCell ref="E239:F239"/>
    <mergeCell ref="A235:I235"/>
    <mergeCell ref="C236:D236"/>
    <mergeCell ref="E236:F236"/>
    <mergeCell ref="C237:D237"/>
    <mergeCell ref="E237:F237"/>
    <mergeCell ref="A232:I232"/>
    <mergeCell ref="C233:D233"/>
    <mergeCell ref="E233:F233"/>
    <mergeCell ref="C234:D234"/>
    <mergeCell ref="E234:F234"/>
    <mergeCell ref="C230:D230"/>
    <mergeCell ref="E230:F230"/>
    <mergeCell ref="C231:D231"/>
    <mergeCell ref="E231:F231"/>
    <mergeCell ref="A226:I226"/>
    <mergeCell ref="A227:I227"/>
    <mergeCell ref="C228:D228"/>
    <mergeCell ref="E228:F228"/>
    <mergeCell ref="G228:H228"/>
    <mergeCell ref="A229:I229"/>
    <mergeCell ref="C224:D224"/>
    <mergeCell ref="E224:F224"/>
    <mergeCell ref="C225:D225"/>
    <mergeCell ref="E225:F225"/>
    <mergeCell ref="C222:D222"/>
    <mergeCell ref="E222:F222"/>
    <mergeCell ref="C223:D223"/>
    <mergeCell ref="E223:F223"/>
    <mergeCell ref="C219:D219"/>
    <mergeCell ref="E219:F219"/>
    <mergeCell ref="A220:I220"/>
    <mergeCell ref="C221:D221"/>
    <mergeCell ref="E221:F221"/>
    <mergeCell ref="A216:I216"/>
    <mergeCell ref="C217:D217"/>
    <mergeCell ref="E217:F217"/>
    <mergeCell ref="C218:D218"/>
    <mergeCell ref="E218:F218"/>
    <mergeCell ref="C214:D214"/>
    <mergeCell ref="E214:F214"/>
    <mergeCell ref="C215:D215"/>
    <mergeCell ref="E215:F215"/>
    <mergeCell ref="C212:D212"/>
    <mergeCell ref="E212:F212"/>
    <mergeCell ref="C213:D213"/>
    <mergeCell ref="E213:F213"/>
    <mergeCell ref="C210:D210"/>
    <mergeCell ref="E210:F210"/>
    <mergeCell ref="C211:D211"/>
    <mergeCell ref="E211:F211"/>
    <mergeCell ref="C208:D208"/>
    <mergeCell ref="E208:F208"/>
    <mergeCell ref="C209:D209"/>
    <mergeCell ref="E209:F209"/>
    <mergeCell ref="C205:D205"/>
    <mergeCell ref="E205:F205"/>
    <mergeCell ref="G205:H205"/>
    <mergeCell ref="A206:I206"/>
    <mergeCell ref="C207:D207"/>
    <mergeCell ref="E207:F207"/>
    <mergeCell ref="A198:E198"/>
    <mergeCell ref="H198:I198"/>
    <mergeCell ref="A199:G199"/>
    <mergeCell ref="H199:I199"/>
    <mergeCell ref="A202:I202"/>
    <mergeCell ref="A204:I204"/>
    <mergeCell ref="C193:D193"/>
    <mergeCell ref="E193:F193"/>
    <mergeCell ref="G193:H193"/>
    <mergeCell ref="A194:G194"/>
    <mergeCell ref="H194:I194"/>
    <mergeCell ref="A190:I190"/>
    <mergeCell ref="C191:D191"/>
    <mergeCell ref="E191:F191"/>
    <mergeCell ref="C192:D192"/>
    <mergeCell ref="E192:F192"/>
    <mergeCell ref="A195:B197"/>
    <mergeCell ref="D195:E195"/>
    <mergeCell ref="D196:E196"/>
    <mergeCell ref="D197:E197"/>
    <mergeCell ref="A187:I187"/>
    <mergeCell ref="C188:D188"/>
    <mergeCell ref="E188:F188"/>
    <mergeCell ref="C189:D189"/>
    <mergeCell ref="E189:F189"/>
    <mergeCell ref="A184:I184"/>
    <mergeCell ref="C185:D185"/>
    <mergeCell ref="E185:F185"/>
    <mergeCell ref="C186:D186"/>
    <mergeCell ref="E186:F186"/>
    <mergeCell ref="A181:I181"/>
    <mergeCell ref="C182:D182"/>
    <mergeCell ref="E182:F182"/>
    <mergeCell ref="C183:D183"/>
    <mergeCell ref="E183:F183"/>
    <mergeCell ref="C178:D178"/>
    <mergeCell ref="E178:F178"/>
    <mergeCell ref="G178:H178"/>
    <mergeCell ref="A179:I179"/>
    <mergeCell ref="C180:D180"/>
    <mergeCell ref="E180:F180"/>
    <mergeCell ref="G180:H180"/>
    <mergeCell ref="C175:D175"/>
    <mergeCell ref="E175:F175"/>
    <mergeCell ref="A176:I176"/>
    <mergeCell ref="C177:D177"/>
    <mergeCell ref="E177:F177"/>
    <mergeCell ref="G177:H177"/>
    <mergeCell ref="C172:D172"/>
    <mergeCell ref="E172:F172"/>
    <mergeCell ref="A173:I173"/>
    <mergeCell ref="C174:D174"/>
    <mergeCell ref="E174:F174"/>
    <mergeCell ref="C170:D170"/>
    <mergeCell ref="E170:F170"/>
    <mergeCell ref="C171:D171"/>
    <mergeCell ref="E171:F171"/>
    <mergeCell ref="A165:I165"/>
    <mergeCell ref="A167:I167"/>
    <mergeCell ref="C168:D168"/>
    <mergeCell ref="E168:F168"/>
    <mergeCell ref="G168:H168"/>
    <mergeCell ref="A169:I169"/>
    <mergeCell ref="A157:G157"/>
    <mergeCell ref="H157:I157"/>
    <mergeCell ref="A161:E161"/>
    <mergeCell ref="H161:I161"/>
    <mergeCell ref="A162:G162"/>
    <mergeCell ref="H162:I162"/>
    <mergeCell ref="A153:I153"/>
    <mergeCell ref="C154:D154"/>
    <mergeCell ref="E154:F154"/>
    <mergeCell ref="C155:D155"/>
    <mergeCell ref="E155:F155"/>
    <mergeCell ref="A158:B160"/>
    <mergeCell ref="D158:E158"/>
    <mergeCell ref="D159:E159"/>
    <mergeCell ref="D160:E160"/>
    <mergeCell ref="A150:I150"/>
    <mergeCell ref="C151:D151"/>
    <mergeCell ref="E151:F151"/>
    <mergeCell ref="C152:D152"/>
    <mergeCell ref="E152:F152"/>
    <mergeCell ref="C147:D147"/>
    <mergeCell ref="E147:F147"/>
    <mergeCell ref="A148:I148"/>
    <mergeCell ref="C149:D149"/>
    <mergeCell ref="E149:F149"/>
    <mergeCell ref="G149:H149"/>
    <mergeCell ref="C145:D145"/>
    <mergeCell ref="E145:F145"/>
    <mergeCell ref="C146:D146"/>
    <mergeCell ref="E146:F146"/>
    <mergeCell ref="C143:D143"/>
    <mergeCell ref="E143:F143"/>
    <mergeCell ref="C144:D144"/>
    <mergeCell ref="E144:F144"/>
    <mergeCell ref="C141:D141"/>
    <mergeCell ref="E141:F141"/>
    <mergeCell ref="C142:D142"/>
    <mergeCell ref="E142:F142"/>
    <mergeCell ref="C139:D139"/>
    <mergeCell ref="E139:F139"/>
    <mergeCell ref="C140:D140"/>
    <mergeCell ref="E140:F140"/>
    <mergeCell ref="A135:I135"/>
    <mergeCell ref="C136:D136"/>
    <mergeCell ref="E136:F136"/>
    <mergeCell ref="G136:H136"/>
    <mergeCell ref="A137:I137"/>
    <mergeCell ref="C138:D138"/>
    <mergeCell ref="E138:F138"/>
    <mergeCell ref="C133:D133"/>
    <mergeCell ref="E133:F133"/>
    <mergeCell ref="C134:D134"/>
    <mergeCell ref="E134:F134"/>
    <mergeCell ref="A129:I129"/>
    <mergeCell ref="C130:D130"/>
    <mergeCell ref="E130:F130"/>
    <mergeCell ref="G130:H130"/>
    <mergeCell ref="A131:I131"/>
    <mergeCell ref="C132:D132"/>
    <mergeCell ref="E132:F132"/>
    <mergeCell ref="A125:I125"/>
    <mergeCell ref="C126:D126"/>
    <mergeCell ref="E126:F126"/>
    <mergeCell ref="C127:D127"/>
    <mergeCell ref="E127:F127"/>
    <mergeCell ref="A122:I122"/>
    <mergeCell ref="C123:D123"/>
    <mergeCell ref="E123:F123"/>
    <mergeCell ref="C124:D124"/>
    <mergeCell ref="E124:F124"/>
    <mergeCell ref="C119:D119"/>
    <mergeCell ref="E119:F119"/>
    <mergeCell ref="A120:I120"/>
    <mergeCell ref="C121:D121"/>
    <mergeCell ref="E121:F121"/>
    <mergeCell ref="G121:H121"/>
    <mergeCell ref="A115:I115"/>
    <mergeCell ref="C116:D116"/>
    <mergeCell ref="E116:F116"/>
    <mergeCell ref="G116:H116"/>
    <mergeCell ref="A117:I117"/>
    <mergeCell ref="C118:D118"/>
    <mergeCell ref="E118:F118"/>
    <mergeCell ref="C113:D113"/>
    <mergeCell ref="E113:F113"/>
    <mergeCell ref="C114:D114"/>
    <mergeCell ref="E114:F114"/>
    <mergeCell ref="G114:H114"/>
    <mergeCell ref="C111:D111"/>
    <mergeCell ref="E111:F111"/>
    <mergeCell ref="C112:D112"/>
    <mergeCell ref="E112:F112"/>
    <mergeCell ref="A101:A109"/>
    <mergeCell ref="C101:D109"/>
    <mergeCell ref="E101:F109"/>
    <mergeCell ref="G101:G109"/>
    <mergeCell ref="H101:H109"/>
    <mergeCell ref="I101:I109"/>
    <mergeCell ref="C110:D110"/>
    <mergeCell ref="E110:F110"/>
    <mergeCell ref="C99:D99"/>
    <mergeCell ref="E99:F99"/>
    <mergeCell ref="C100:D100"/>
    <mergeCell ref="E100:F100"/>
    <mergeCell ref="C96:D96"/>
    <mergeCell ref="E96:F96"/>
    <mergeCell ref="G96:H96"/>
    <mergeCell ref="A97:I97"/>
    <mergeCell ref="C98:D98"/>
    <mergeCell ref="E98:F98"/>
    <mergeCell ref="C94:D94"/>
    <mergeCell ref="E94:F94"/>
    <mergeCell ref="C95:D95"/>
    <mergeCell ref="E95:F95"/>
    <mergeCell ref="C91:D91"/>
    <mergeCell ref="E91:F91"/>
    <mergeCell ref="G91:H91"/>
    <mergeCell ref="A92:I92"/>
    <mergeCell ref="C93:D93"/>
    <mergeCell ref="E93:F93"/>
    <mergeCell ref="A84:E84"/>
    <mergeCell ref="H84:I84"/>
    <mergeCell ref="A85:G85"/>
    <mergeCell ref="H85:I85"/>
    <mergeCell ref="A88:I88"/>
    <mergeCell ref="A90:I90"/>
    <mergeCell ref="C78:D78"/>
    <mergeCell ref="E78:F78"/>
    <mergeCell ref="A80:G80"/>
    <mergeCell ref="H80:I80"/>
    <mergeCell ref="C75:D75"/>
    <mergeCell ref="E75:F75"/>
    <mergeCell ref="A76:I76"/>
    <mergeCell ref="C77:D77"/>
    <mergeCell ref="E77:F77"/>
    <mergeCell ref="A81:B83"/>
    <mergeCell ref="D81:E81"/>
    <mergeCell ref="D82:E82"/>
    <mergeCell ref="D83:E83"/>
    <mergeCell ref="C72:D72"/>
    <mergeCell ref="E72:F72"/>
    <mergeCell ref="A73:I73"/>
    <mergeCell ref="C74:D74"/>
    <mergeCell ref="E74:F74"/>
    <mergeCell ref="A69:I69"/>
    <mergeCell ref="C70:D70"/>
    <mergeCell ref="E70:F70"/>
    <mergeCell ref="C71:D71"/>
    <mergeCell ref="E71:F71"/>
    <mergeCell ref="A65:I65"/>
    <mergeCell ref="C66:D66"/>
    <mergeCell ref="E66:F66"/>
    <mergeCell ref="G66:H66"/>
    <mergeCell ref="A67:I67"/>
    <mergeCell ref="C68:D68"/>
    <mergeCell ref="E68:F68"/>
    <mergeCell ref="G68:H68"/>
    <mergeCell ref="C62:D62"/>
    <mergeCell ref="E62:F62"/>
    <mergeCell ref="A63:I63"/>
    <mergeCell ref="C64:D64"/>
    <mergeCell ref="E64:F64"/>
    <mergeCell ref="G64:H64"/>
    <mergeCell ref="C60:D60"/>
    <mergeCell ref="E60:F60"/>
    <mergeCell ref="C61:D61"/>
    <mergeCell ref="E61:F61"/>
    <mergeCell ref="A56:I56"/>
    <mergeCell ref="C57:D57"/>
    <mergeCell ref="E57:F57"/>
    <mergeCell ref="G57:H57"/>
    <mergeCell ref="A58:I58"/>
    <mergeCell ref="C59:D59"/>
    <mergeCell ref="E59:F59"/>
    <mergeCell ref="A53:I53"/>
    <mergeCell ref="C54:D54"/>
    <mergeCell ref="E54:F54"/>
    <mergeCell ref="C55:D55"/>
    <mergeCell ref="E55:F55"/>
    <mergeCell ref="C51:D51"/>
    <mergeCell ref="E51:F51"/>
    <mergeCell ref="C52:D52"/>
    <mergeCell ref="E52:F52"/>
    <mergeCell ref="C48:D48"/>
    <mergeCell ref="E48:F48"/>
    <mergeCell ref="A49:I49"/>
    <mergeCell ref="C50:D50"/>
    <mergeCell ref="E50:F50"/>
    <mergeCell ref="C46:D46"/>
    <mergeCell ref="E46:F46"/>
    <mergeCell ref="C47:D47"/>
    <mergeCell ref="E47:F47"/>
    <mergeCell ref="C44:D44"/>
    <mergeCell ref="E44:F44"/>
    <mergeCell ref="C45:D45"/>
    <mergeCell ref="E45:F45"/>
    <mergeCell ref="C42:D42"/>
    <mergeCell ref="E42:F42"/>
    <mergeCell ref="C43:D43"/>
    <mergeCell ref="E43:F43"/>
    <mergeCell ref="A39:I39"/>
    <mergeCell ref="C40:D40"/>
    <mergeCell ref="E40:F40"/>
    <mergeCell ref="C41:D41"/>
    <mergeCell ref="E41:F41"/>
    <mergeCell ref="A36:I36"/>
    <mergeCell ref="C37:D37"/>
    <mergeCell ref="E37:F37"/>
    <mergeCell ref="C38:D38"/>
    <mergeCell ref="E38:F38"/>
    <mergeCell ref="C34:D34"/>
    <mergeCell ref="E34:F34"/>
    <mergeCell ref="C35:D35"/>
    <mergeCell ref="E35:F35"/>
    <mergeCell ref="C30:D30"/>
    <mergeCell ref="E30:F30"/>
    <mergeCell ref="A31:I31"/>
    <mergeCell ref="A32:I32"/>
    <mergeCell ref="C33:D33"/>
    <mergeCell ref="E33:F33"/>
    <mergeCell ref="C29:D29"/>
    <mergeCell ref="E29:F29"/>
    <mergeCell ref="A12:I12"/>
    <mergeCell ref="A14:I14"/>
    <mergeCell ref="A15:I15"/>
    <mergeCell ref="A16:A17"/>
    <mergeCell ref="B16:C17"/>
    <mergeCell ref="D16:D17"/>
    <mergeCell ref="E16:F17"/>
    <mergeCell ref="G16:G17"/>
    <mergeCell ref="H16:H17"/>
    <mergeCell ref="I16:I17"/>
    <mergeCell ref="A1:I2"/>
    <mergeCell ref="A3:I5"/>
    <mergeCell ref="A9:B9"/>
    <mergeCell ref="C9:I9"/>
    <mergeCell ref="A18:I18"/>
    <mergeCell ref="A27:I27"/>
    <mergeCell ref="J27:J28"/>
    <mergeCell ref="A28:I28"/>
    <mergeCell ref="A7:I8"/>
  </mergeCells>
  <pageMargins left="0.75" right="0.75" top="1" bottom="1" header="0.5" footer="0.5"/>
  <pageSetup scale="64" orientation="portrait" r:id="rId1"/>
  <colBreaks count="1" manualBreakCount="1">
    <brk id="9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2020</vt:lpstr>
      <vt:lpstr>'2020'!Área_de_impresión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andres Murillo caicedo</dc:creator>
  <cp:lastModifiedBy>isabel</cp:lastModifiedBy>
  <cp:lastPrinted>2020-04-16T23:30:31Z</cp:lastPrinted>
  <dcterms:created xsi:type="dcterms:W3CDTF">2020-04-15T00:02:41Z</dcterms:created>
  <dcterms:modified xsi:type="dcterms:W3CDTF">2020-04-16T23:31:37Z</dcterms:modified>
</cp:coreProperties>
</file>